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xhhs-my.sharepoint.com/personal/henry_machado_hhs_texas_gov/Documents/Desktop/"/>
    </mc:Choice>
  </mc:AlternateContent>
  <xr:revisionPtr revIDLastSave="0" documentId="8_{29FF515C-B39F-44D9-9DFC-09FCE2392CD9}" xr6:coauthVersionLast="47" xr6:coauthVersionMax="47" xr10:uidLastSave="{00000000-0000-0000-0000-000000000000}"/>
  <bookViews>
    <workbookView xWindow="28680" yWindow="-120" windowWidth="29040" windowHeight="15720" tabRatio="812" xr2:uid="{FDB68ED3-0E13-4FB3-BD1F-5B8506EB8492}"/>
  </bookViews>
  <sheets>
    <sheet name="Assumptions" sheetId="92" r:id="rId1"/>
    <sheet name="Recon Scorecard by NPI" sheetId="107" r:id="rId2"/>
    <sheet name="MCO NPI Pivot" sheetId="105" r:id="rId3"/>
    <sheet name="Recon Scorecard by NPI PlanCd" sheetId="9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1\B">#REF!</definedName>
    <definedName name="_1_10_DSH_UPL_OP_COST">#REF!</definedName>
    <definedName name="_1_2005_BR_Provider_Totals">#REF!</definedName>
    <definedName name="_1Prov_Ident_Nbr_with_Suffi">#N/A</definedName>
    <definedName name="_2_10_DSH_UPL_OP_COST">#REF!</definedName>
    <definedName name="_2_DOCS">'[1]SFY 2008 DSH Urban TZG'!#REF!</definedName>
    <definedName name="_2Provider_City_Name">#N/A</definedName>
    <definedName name="_3Provider_Combined_Name">#N/A</definedName>
    <definedName name="_401_HHSC">#REF!</definedName>
    <definedName name="_4Provider_Street_Address_1">#N/A</definedName>
    <definedName name="_A">[2]A83I!#REF!</definedName>
    <definedName name="_C12">#REF!</definedName>
    <definedName name="_C1C2">#REF!</definedName>
    <definedName name="_C3">#REF!</definedName>
    <definedName name="_C3_SDA">#REF!</definedName>
    <definedName name="_Fill" hidden="1">#REF!</definedName>
    <definedName name="_xlnm._FilterDatabase" localSheetId="1" hidden="1">'Recon Scorecard by NPI'!$A$6:$J$166</definedName>
    <definedName name="_xlnm._FilterDatabase" localSheetId="3" hidden="1">'Recon Scorecard by NPI PlanCd'!$A$7:$AX$1117</definedName>
    <definedName name="_fy13">#REF!</definedName>
    <definedName name="_SDA2004">#N/A</definedName>
    <definedName name="_t3">#REF!</definedName>
    <definedName name="_whatisthis">[3]DIS00!#REF!</definedName>
    <definedName name="aaaaaa">[2]A83I!#REF!</definedName>
    <definedName name="adj_fact">#REF!</definedName>
    <definedName name="Age">'[4]rate options'!$E$41</definedName>
    <definedName name="Aggregate_Cap_BR_Only">#REF!</definedName>
    <definedName name="ahsc">#REF!</definedName>
    <definedName name="AHSC_NPI_Data">#REF!</definedName>
    <definedName name="AHSC_NPI_Sheet">#REF!</definedName>
    <definedName name="AHSC_NPI_TIN_name">#REF!</definedName>
    <definedName name="AHSC_UPL_Truven__TX">#REF!</definedName>
    <definedName name="ALL_CONTRACTS_FEE_SCHEDULE_CROSSTAB_FINAL">#REF!</definedName>
    <definedName name="All_SDAs_for_DSH_Hospital_Listing">#REF!</definedName>
    <definedName name="AOPrice">'[4]rate options'!$C$12</definedName>
    <definedName name="AP87_">#REF!</definedName>
    <definedName name="AvgBaseOcc">'[4]rate calculation'!$V$273</definedName>
    <definedName name="AVGCMI">'[4]rate calculation'!#REF!</definedName>
    <definedName name="AvgCMI1">'[4]rate model'!#REF!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asCMI">#REF!</definedName>
    <definedName name="Base18">'[5]Base Payment Calculation'!$P$7</definedName>
    <definedName name="Base19">'[5]Base Payment Calculation'!$P$16</definedName>
    <definedName name="Base20">'[5]Base Payment Calculation'!$P$25</definedName>
    <definedName name="Base21">'[5]Base Payment Calculation'!$P$34</definedName>
    <definedName name="Base22">'[5]Base Payment Calculation'!$B$44</definedName>
    <definedName name="Base23">'[5]Base Payment Calculation'!$E$44</definedName>
    <definedName name="Base24">'[5]Base Payment Calculation'!$H$44</definedName>
    <definedName name="bbbbb">[3]DIS00!#REF!</definedName>
    <definedName name="BBDRP5_8">#N/A</definedName>
    <definedName name="BBDRREST">#N/A</definedName>
    <definedName name="BexarTotal">'[6]Bexar Actuarial Adjustment'!$M$19</definedName>
    <definedName name="BHS_PFD_DATA">#REF!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C_3">#REF!</definedName>
    <definedName name="ccccc" hidden="1">#REF!</definedName>
    <definedName name="cccccc">[3]DIS00!#REF!</definedName>
    <definedName name="Cert_CCN">[7]Certification!$C$9</definedName>
    <definedName name="Cert_County">[7]Certification!$E$15</definedName>
    <definedName name="Cert_Hospital">[7]Certification!$C$5</definedName>
    <definedName name="Cert_NPI">[7]Certification!$C$11</definedName>
    <definedName name="Cert_TPI">[7]Certification!$C$13</definedName>
    <definedName name="Childrens_Adjustments">'[7]Medicaid Claims Data'!#REF!</definedName>
    <definedName name="CLAB_2014">#REF!</definedName>
    <definedName name="CLFS_2020_Q2V1__2020_02_15_">#REF!</definedName>
    <definedName name="CMIDate">'[4]rate options'!$C$5</definedName>
    <definedName name="combined_cap">#REF!</definedName>
    <definedName name="Comp2">Assumptions!$H$6</definedName>
    <definedName name="Component_3_by_NPI">#REF!</definedName>
    <definedName name="Component_3_data">#REF!</definedName>
    <definedName name="Component2_Rate">Assumptions!#REF!</definedName>
    <definedName name="COPYMsUMMARY">#REF!</definedName>
    <definedName name="COST">#REF!</definedName>
    <definedName name="Costs1">#REF!</definedName>
    <definedName name="COUNTY">#N/A</definedName>
    <definedName name="Create_Summary_by_TPI">#REF!</definedName>
    <definedName name="crowley">#REF!</definedName>
    <definedName name="CstRpt_B">[7]Certification!$E$32</definedName>
    <definedName name="CstRpt_E">[7]Certification!$E$34</definedName>
    <definedName name="CstRpt_S">[7]Certification!$E$36</definedName>
    <definedName name="Data_Year">[7]Certification!$C$42</definedName>
    <definedName name="_xlnm.Database">#REF!</definedName>
    <definedName name="DCAvgPercent">'[4]rate calculation'!$AV$278</definedName>
    <definedName name="DCAvgPercent1">'[4]rate model'!$AV$278</definedName>
    <definedName name="DCFloor">'[4]rate options'!$C$7</definedName>
    <definedName name="DCPrice">'[4]rate options'!$C$8</definedName>
    <definedName name="Demo_Year">[7]Certification!$C$36</definedName>
    <definedName name="Depreciation">'[4]rate options'!$C$41</definedName>
    <definedName name="Documentation">'[8]3 - Review Tracker'!#REF!</definedName>
    <definedName name="DSH_Flag">[8]Checks!$L$3</definedName>
    <definedName name="DSH_IND">[9]Checks!$J$3</definedName>
    <definedName name="DSH_INFLATOR">'[7]Sched 4-DSH State Pmt Cap'!$B$24</definedName>
    <definedName name="DY_Begin">'[10]Austin Summary'!$N$22</definedName>
    <definedName name="DY_End">'[10]Austin Summary'!$P$22</definedName>
    <definedName name="eeeeee">#REF!</definedName>
    <definedName name="Equipment">'[4]rate options'!$C$33</definedName>
    <definedName name="Estimated_HSL">'[11]Estimated HSL FFY 2011'!$A$2:$D$185</definedName>
    <definedName name="export">#REF!</definedName>
    <definedName name="ExportDataSource">#REF!</definedName>
    <definedName name="fdsfd">#REF!</definedName>
    <definedName name="fff">#REF!</definedName>
    <definedName name="Final_Comp1_FS">Assumptions!$E$14</definedName>
    <definedName name="Final_Comp1_HB">Assumptions!$E$15</definedName>
    <definedName name="Final_Datasheet_03_05_2013">#REF!</definedName>
    <definedName name="FinalASCclaims">#REF!</definedName>
    <definedName name="FMAP">#REF!</definedName>
    <definedName name="FMAP_FedShr">Assumptions!#REF!</definedName>
    <definedName name="FMAP_StateShr">Assumptions!#REF!</definedName>
    <definedName name="FRVAvg">#REF!</definedName>
    <definedName name="FS_Units_Eligible">'Recon Scorecard by NPI PlanCd'!$AU$2</definedName>
    <definedName name="FYEnd">[7]Certification!$E$38</definedName>
    <definedName name="GENERAL">#REF!</definedName>
    <definedName name="HB_Units_Eligible">'Recon Scorecard by NPI PlanCd'!$AU$3</definedName>
    <definedName name="HD_Tot_State_Local">'[7]Hospital Data'!$I$64+'[7]Hospital Data'!$I$85+'[7]Hospital Data'!$I$105</definedName>
    <definedName name="HD_TotRev_Allowable">'[7]Hospital Data'!$G$125</definedName>
    <definedName name="HOME">#REF!</definedName>
    <definedName name="HospitalClass">'[12]Hospital Classes'!$B$2:$B$9</definedName>
    <definedName name="HRI_Claims_Master">#REF!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IGT_Buffer">Assumptions!#REF!</definedName>
    <definedName name="IME_Claims_Master">#REF!</definedName>
    <definedName name="IME_NPI_Data">#REF!</definedName>
    <definedName name="IME_NPI_Sheet">#REF!</definedName>
    <definedName name="IME_NPI_TIN_name">#REF!</definedName>
    <definedName name="IME_UPL_Truven__TX">#REF!</definedName>
    <definedName name="imppuf_091001">#REF!</definedName>
    <definedName name="inf_0304">#REF!</definedName>
    <definedName name="inf_0405">#REF!</definedName>
    <definedName name="Inflation">'[4]rate options'!$C$48</definedName>
    <definedName name="Inpatient_UPL_Demo">#REF!</definedName>
    <definedName name="Inpatient_UPL_Demo_MSDRG_RW_Compare">#REF!</definedName>
    <definedName name="INRR_614_PRELIM">#REF!</definedName>
    <definedName name="INRR_614_W_EFFECTIVE_DATES">#REF!</definedName>
    <definedName name="INRR_625B">#REF!</definedName>
    <definedName name="INRR520A2012BluerRibbonFinalWAPRDRG">#REF!</definedName>
    <definedName name="INRR615__PROV_PDI_PRELIM_4">#REF!</definedName>
    <definedName name="INRR625_DRGS">#REF!</definedName>
    <definedName name="INRR625D_080310">#REF!</definedName>
    <definedName name="Int_Comp1_FS">Assumptions!$D$4</definedName>
    <definedName name="Int_Comp1_HB">Assumptions!$D$5</definedName>
    <definedName name="InterimAdj">'[4]rate options'!$C$18</definedName>
    <definedName name="IOWA_MEDICAID_JUL13_JUN14_ANE_ASA_BILLINGS">#REF!</definedName>
    <definedName name="Land">'[4]rate options'!$C$31</definedName>
    <definedName name="LARRY">#REF!</definedName>
    <definedName name="LINE69">#REF!</definedName>
    <definedName name="lookup">#REF!</definedName>
    <definedName name="MAP">#REF!</definedName>
    <definedName name="mbrship">#REF!</definedName>
    <definedName name="McdCMI">'[4]rate options'!$AE$5</definedName>
    <definedName name="MEDICAID_ASA_CODE_BILLINGS_JUL12_JUN13">#REF!</definedName>
    <definedName name="missing_fac">'[13]rate calculation'!#REF!</definedName>
    <definedName name="moveable4000CFA">#REF!</definedName>
    <definedName name="MOVED">#REF!</definedName>
    <definedName name="nbdgd">#REF!</definedName>
    <definedName name="new_fac">'[13]rate calculation'!#REF!</definedName>
    <definedName name="NPI_Ind">[9]Checks!$F$35</definedName>
    <definedName name="Occupancy">'[4]rate options'!$C$45</definedName>
    <definedName name="OffsetValue">#REF!</definedName>
    <definedName name="Ownership_List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Prgm_Year">[7]Certification!$C$38</definedName>
    <definedName name="_xlnm.Print_Area" localSheetId="0">Assumptions!$A$1:$E$16</definedName>
    <definedName name="_xlnm.Print_Area" localSheetId="2">'MCO NPI Pivot'!$A$1:$F$745</definedName>
    <definedName name="_xlnm.Print_Area" localSheetId="1">'Recon Scorecard by NPI'!$A$1:$J$166</definedName>
    <definedName name="_xlnm.Print_Area" localSheetId="3">'Recon Scorecard by NPI PlanCd'!$A$1:$AX$8</definedName>
    <definedName name="_xlnm.Print_Area">#REF!</definedName>
    <definedName name="Print_Area_1">#REF!</definedName>
    <definedName name="Print_Area_MI">#REF!</definedName>
    <definedName name="_xlnm.Print_Titles" localSheetId="2">'MCO NPI Pivot'!$1:$3</definedName>
    <definedName name="_xlnm.Print_Titles" localSheetId="1">'Recon Scorecard by NPI'!$1:$6</definedName>
    <definedName name="_xlnm.Print_Titles" localSheetId="3">'Recon Scorecard by NPI PlanCd'!$1:$7</definedName>
    <definedName name="_xlnm.Print_Titles">#REF!</definedName>
    <definedName name="PropTaxAvg">'[4]rate calculation'!$BJ$277</definedName>
    <definedName name="ProviderFee">'[4]rate options'!$C$15</definedName>
    <definedName name="Q02a___Rebasing_TPI_Rural_Cnt">#REF!</definedName>
    <definedName name="qry_OP_UPL">#REF!</definedName>
    <definedName name="qry_total_IP_days">#REF!</definedName>
    <definedName name="rate_data">#REF!</definedName>
    <definedName name="RateYearDays">'[4]rate calculation'!$W$279</definedName>
    <definedName name="RateYearDays1">'[4]rate model'!$W$280</definedName>
    <definedName name="RebaseAdj">'[4]rate options'!$C$17</definedName>
    <definedName name="regions">#REF!</definedName>
    <definedName name="REMAIN">#REF!</definedName>
    <definedName name="RENAL">#REF!</definedName>
    <definedName name="RentalRate">'[4]rate options'!$C$43</definedName>
    <definedName name="RESTBDR">#REF!</definedName>
    <definedName name="RHC_222_17_Free_Stand">#REF!</definedName>
    <definedName name="RHC_2552_10_Hospital_Based">#REF!</definedName>
    <definedName name="rrrrrr">#REF!</definedName>
    <definedName name="RVU_Rates">#REF!</definedName>
    <definedName name="SCH1A">#REF!</definedName>
    <definedName name="SDA_RATES_FOR_MAILOUT_II">#REF!</definedName>
    <definedName name="selection_adj">[14]Assumptions!$L$25</definedName>
    <definedName name="SFY">Assumptions!$B$20</definedName>
    <definedName name="sort1_beg">#REF!</definedName>
    <definedName name="sort1_col">#REF!</definedName>
    <definedName name="sort1_end">#REF!</definedName>
    <definedName name="sort10_beg">#REF!</definedName>
    <definedName name="sort10_col">#REF!</definedName>
    <definedName name="sort10_end">#REF!</definedName>
    <definedName name="sort11_beg">#REF!</definedName>
    <definedName name="sort11_col">#REF!</definedName>
    <definedName name="sort11_end">#REF!</definedName>
    <definedName name="sort2_beg">#REF!</definedName>
    <definedName name="sort2_col">#REF!</definedName>
    <definedName name="sort2_end">#REF!</definedName>
    <definedName name="sort3_beg">#REF!</definedName>
    <definedName name="sort3_col">#REF!</definedName>
    <definedName name="sort3_end">#REF!</definedName>
    <definedName name="sort4_beg">#REF!</definedName>
    <definedName name="sort4_col">#REF!</definedName>
    <definedName name="sort4_end">#REF!</definedName>
    <definedName name="sort5_beg">#REF!</definedName>
    <definedName name="sort5_col">#REF!</definedName>
    <definedName name="sort5_end">#REF!</definedName>
    <definedName name="sort6_beg">#REF!</definedName>
    <definedName name="sort6_col">#REF!</definedName>
    <definedName name="sort6_end">#REF!</definedName>
    <definedName name="sort7_beg">#REF!</definedName>
    <definedName name="sort7_col">#REF!</definedName>
    <definedName name="sort7_end">#REF!</definedName>
    <definedName name="sort8_beg">#REF!</definedName>
    <definedName name="sort8_col">#REF!</definedName>
    <definedName name="sort8_end">#REF!</definedName>
    <definedName name="sort9_beg">#REF!</definedName>
    <definedName name="sort9_col">#REF!</definedName>
    <definedName name="sort9_end">#REF!</definedName>
    <definedName name="SqFootValue">'[4]rate options'!$C$22</definedName>
    <definedName name="SqFtAvg">'[4]rate options'!$G$25</definedName>
    <definedName name="SqFtPerBedMax">'[4]rate options'!$C$25</definedName>
    <definedName name="SqFtPerBedMin">'[4]rate options'!$E$25</definedName>
    <definedName name="SqFtQuestion">'[4]rate options'!$C$26</definedName>
    <definedName name="STAR_Fee">Assumptions!#REF!</definedName>
    <definedName name="STAR_MCO_Factor">[15]assumptions!$B$7</definedName>
    <definedName name="STARKids_Fee">Assumptions!#REF!</definedName>
    <definedName name="STARPLUS_Fee">Assumptions!#REF!</definedName>
    <definedName name="STARPLUS_MCO_Factor">[15]assumptions!$B$8</definedName>
    <definedName name="STATE_OWNED_with_Outlier_and_Inflation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  <definedName name="Summary">#REF!</definedName>
    <definedName name="tm_4093645015">#REF!</definedName>
    <definedName name="tm_4093645264">#REF!</definedName>
    <definedName name="tm_4093645314">#REF!</definedName>
    <definedName name="tm_4093645323">#REF!</definedName>
    <definedName name="tm_4093645391">#REF!</definedName>
    <definedName name="tm_4093645417">#REF!</definedName>
    <definedName name="tm_4093645453">#REF!</definedName>
    <definedName name="tm_4093645454">#REF!</definedName>
    <definedName name="tot_pd_NO_SDA">#REF!</definedName>
    <definedName name="tot_qty_NO_SDA">#REF!</definedName>
    <definedName name="Total_Costs">#REF!</definedName>
    <definedName name="Total_MCO_Payments_and_Charges">#REF!</definedName>
    <definedName name="Total_Visits">#REF!</definedName>
    <definedName name="TotalCMI">'[4]rate options'!$AE$4</definedName>
    <definedName name="Traditional_Settlements_Between_1_1_2011___12_31_2011_Rebasing">#REF!</definedName>
    <definedName name="Traditional_Settlements_Between_1_1_2012___12_31_2012">#REF!</definedName>
    <definedName name="Traditional_Settlements_Between_10_1_2013___9_30_2014">'[16]Cost Report Settlements'!#REF!</definedName>
    <definedName name="trend">[14]Assumptions!$A$14:$D$19</definedName>
    <definedName name="tttttt">#REF!</definedName>
    <definedName name="UIHC_PHYSICIAN_UPL_DATA_FOR_SELLERS_DORSEY">#REF!</definedName>
    <definedName name="Units_FS">Assumptions!$G$4</definedName>
    <definedName name="Units_HB">Assumptions!$G$5</definedName>
    <definedName name="UP">#REF!</definedName>
    <definedName name="YEAR">Assumptions!$B$19</definedName>
    <definedName name="YEAR_BEGIN_1">'[11]DSH Year Totals'!$A$4</definedName>
    <definedName name="YEAR_END_1">'[11]DSH Year Totals'!$B$4</definedName>
    <definedName name="YR2QRTS">#REF!</definedName>
    <definedName name="YR3QRTS">#REF!</definedName>
  </definedNames>
  <calcPr calcId="191029"/>
  <pivotCaches>
    <pivotCache cacheId="0" r:id="rId2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97" i="95" l="1"/>
  <c r="D1098" i="95"/>
  <c r="D1099" i="95"/>
  <c r="D1100" i="95"/>
  <c r="D1101" i="95"/>
  <c r="D1102" i="95"/>
  <c r="D1103" i="95"/>
  <c r="D1104" i="95"/>
  <c r="D1105" i="95"/>
  <c r="D1106" i="95"/>
  <c r="D1107" i="95"/>
  <c r="D1108" i="95"/>
  <c r="D1109" i="95"/>
  <c r="D1110" i="95"/>
  <c r="D1111" i="95"/>
  <c r="D1112" i="95"/>
  <c r="D1113" i="95"/>
  <c r="D1114" i="95"/>
  <c r="D1115" i="95"/>
  <c r="D1116" i="95"/>
  <c r="D1117" i="95"/>
  <c r="AH1100" i="95" l="1"/>
  <c r="AH1110" i="95"/>
  <c r="AH1099" i="95"/>
  <c r="AH1098" i="95"/>
  <c r="AH1108" i="95"/>
  <c r="AH1101" i="95"/>
  <c r="AH1115" i="95"/>
  <c r="AH1106" i="95"/>
  <c r="AH1117" i="95"/>
  <c r="AH1113" i="95"/>
  <c r="AH1104" i="95"/>
  <c r="AH1111" i="95"/>
  <c r="AH1102" i="95"/>
  <c r="AH1109" i="95"/>
  <c r="AH1116" i="95"/>
  <c r="AH1107" i="95"/>
  <c r="AH1105" i="95"/>
  <c r="AH1097" i="95"/>
  <c r="AH1112" i="95"/>
  <c r="AH1103" i="95"/>
  <c r="AH1114" i="95"/>
  <c r="D9" i="95" l="1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D28" i="95"/>
  <c r="D29" i="95"/>
  <c r="D30" i="95"/>
  <c r="D31" i="95"/>
  <c r="D32" i="95"/>
  <c r="D33" i="95"/>
  <c r="D34" i="95"/>
  <c r="D35" i="95"/>
  <c r="D36" i="95"/>
  <c r="D37" i="95"/>
  <c r="D38" i="95"/>
  <c r="D39" i="95"/>
  <c r="D40" i="95"/>
  <c r="D41" i="95"/>
  <c r="D42" i="95"/>
  <c r="D43" i="95"/>
  <c r="D44" i="95"/>
  <c r="D45" i="95"/>
  <c r="D46" i="95"/>
  <c r="D47" i="95"/>
  <c r="D48" i="95"/>
  <c r="D49" i="95"/>
  <c r="D50" i="95"/>
  <c r="D51" i="95"/>
  <c r="D52" i="95"/>
  <c r="D53" i="95"/>
  <c r="D54" i="95"/>
  <c r="D55" i="95"/>
  <c r="D56" i="95"/>
  <c r="D57" i="95"/>
  <c r="D58" i="95"/>
  <c r="D59" i="95"/>
  <c r="D60" i="95"/>
  <c r="D61" i="95"/>
  <c r="D62" i="95"/>
  <c r="D63" i="95"/>
  <c r="D64" i="95"/>
  <c r="D65" i="95"/>
  <c r="D66" i="95"/>
  <c r="D67" i="95"/>
  <c r="D68" i="95"/>
  <c r="D69" i="95"/>
  <c r="D70" i="95"/>
  <c r="D71" i="95"/>
  <c r="D72" i="95"/>
  <c r="D73" i="95"/>
  <c r="D74" i="95"/>
  <c r="D75" i="95"/>
  <c r="D76" i="95"/>
  <c r="D77" i="95"/>
  <c r="D78" i="95"/>
  <c r="D79" i="95"/>
  <c r="D80" i="95"/>
  <c r="D81" i="95"/>
  <c r="D82" i="95"/>
  <c r="D83" i="95"/>
  <c r="D84" i="95"/>
  <c r="D85" i="95"/>
  <c r="D86" i="95"/>
  <c r="D87" i="95"/>
  <c r="D88" i="95"/>
  <c r="D89" i="95"/>
  <c r="D90" i="95"/>
  <c r="D91" i="95"/>
  <c r="D92" i="95"/>
  <c r="D93" i="95"/>
  <c r="D94" i="95"/>
  <c r="D95" i="95"/>
  <c r="D96" i="95"/>
  <c r="D97" i="95"/>
  <c r="D98" i="95"/>
  <c r="D99" i="95"/>
  <c r="D100" i="95"/>
  <c r="D101" i="95"/>
  <c r="D102" i="95"/>
  <c r="D103" i="95"/>
  <c r="D104" i="95"/>
  <c r="D105" i="95"/>
  <c r="D106" i="95"/>
  <c r="D107" i="95"/>
  <c r="D108" i="95"/>
  <c r="D109" i="95"/>
  <c r="D110" i="95"/>
  <c r="D111" i="95"/>
  <c r="D112" i="95"/>
  <c r="D113" i="95"/>
  <c r="D114" i="95"/>
  <c r="D115" i="95"/>
  <c r="D116" i="95"/>
  <c r="D117" i="95"/>
  <c r="D118" i="95"/>
  <c r="D119" i="95"/>
  <c r="D120" i="95"/>
  <c r="D121" i="95"/>
  <c r="D122" i="95"/>
  <c r="D123" i="95"/>
  <c r="D124" i="95"/>
  <c r="D125" i="95"/>
  <c r="D126" i="95"/>
  <c r="D127" i="95"/>
  <c r="D128" i="95"/>
  <c r="D129" i="95"/>
  <c r="D130" i="95"/>
  <c r="D131" i="95"/>
  <c r="D132" i="95"/>
  <c r="D133" i="95"/>
  <c r="D134" i="95"/>
  <c r="D135" i="95"/>
  <c r="D136" i="95"/>
  <c r="D137" i="95"/>
  <c r="D138" i="95"/>
  <c r="D139" i="95"/>
  <c r="D140" i="95"/>
  <c r="D141" i="95"/>
  <c r="D142" i="95"/>
  <c r="D143" i="95"/>
  <c r="D144" i="95"/>
  <c r="D145" i="95"/>
  <c r="D146" i="95"/>
  <c r="D147" i="95"/>
  <c r="D148" i="95"/>
  <c r="D149" i="95"/>
  <c r="D150" i="95"/>
  <c r="D151" i="95"/>
  <c r="D152" i="95"/>
  <c r="D153" i="95"/>
  <c r="D154" i="95"/>
  <c r="D155" i="95"/>
  <c r="D156" i="95"/>
  <c r="D157" i="95"/>
  <c r="D158" i="95"/>
  <c r="D159" i="95"/>
  <c r="D160" i="95"/>
  <c r="D161" i="95"/>
  <c r="D162" i="95"/>
  <c r="D163" i="95"/>
  <c r="D164" i="95"/>
  <c r="D165" i="95"/>
  <c r="D166" i="95"/>
  <c r="D167" i="95"/>
  <c r="D168" i="95"/>
  <c r="D169" i="95"/>
  <c r="D170" i="95"/>
  <c r="D171" i="95"/>
  <c r="D172" i="95"/>
  <c r="D173" i="95"/>
  <c r="D174" i="95"/>
  <c r="D175" i="95"/>
  <c r="D176" i="95"/>
  <c r="D177" i="95"/>
  <c r="D178" i="95"/>
  <c r="D179" i="95"/>
  <c r="D180" i="95"/>
  <c r="D181" i="95"/>
  <c r="D182" i="95"/>
  <c r="D183" i="95"/>
  <c r="D184" i="95"/>
  <c r="D185" i="95"/>
  <c r="D186" i="95"/>
  <c r="D187" i="95"/>
  <c r="D188" i="95"/>
  <c r="D189" i="95"/>
  <c r="D190" i="95"/>
  <c r="D191" i="95"/>
  <c r="D192" i="95"/>
  <c r="D193" i="95"/>
  <c r="D194" i="95"/>
  <c r="D195" i="95"/>
  <c r="D196" i="95"/>
  <c r="D197" i="95"/>
  <c r="D198" i="95"/>
  <c r="D199" i="95"/>
  <c r="D200" i="95"/>
  <c r="D201" i="95"/>
  <c r="D202" i="95"/>
  <c r="D203" i="95"/>
  <c r="D204" i="95"/>
  <c r="D205" i="95"/>
  <c r="D206" i="95"/>
  <c r="D207" i="95"/>
  <c r="D208" i="95"/>
  <c r="D209" i="95"/>
  <c r="D210" i="95"/>
  <c r="D211" i="95"/>
  <c r="D212" i="95"/>
  <c r="D213" i="95"/>
  <c r="D214" i="95"/>
  <c r="D215" i="95"/>
  <c r="D216" i="95"/>
  <c r="D217" i="95"/>
  <c r="D218" i="95"/>
  <c r="D219" i="95"/>
  <c r="D220" i="95"/>
  <c r="D221" i="95"/>
  <c r="D222" i="95"/>
  <c r="D223" i="95"/>
  <c r="D224" i="95"/>
  <c r="D225" i="95"/>
  <c r="D226" i="95"/>
  <c r="D227" i="95"/>
  <c r="D228" i="95"/>
  <c r="D229" i="95"/>
  <c r="D230" i="95"/>
  <c r="D231" i="95"/>
  <c r="D232" i="95"/>
  <c r="D233" i="95"/>
  <c r="D234" i="95"/>
  <c r="D235" i="95"/>
  <c r="D236" i="95"/>
  <c r="D237" i="95"/>
  <c r="D238" i="95"/>
  <c r="D239" i="95"/>
  <c r="D240" i="95"/>
  <c r="D241" i="95"/>
  <c r="D242" i="95"/>
  <c r="D243" i="95"/>
  <c r="D244" i="95"/>
  <c r="D245" i="95"/>
  <c r="D246" i="95"/>
  <c r="D247" i="95"/>
  <c r="D248" i="95"/>
  <c r="D249" i="95"/>
  <c r="D250" i="95"/>
  <c r="D251" i="95"/>
  <c r="D252" i="95"/>
  <c r="D253" i="95"/>
  <c r="D254" i="95"/>
  <c r="D255" i="95"/>
  <c r="D256" i="95"/>
  <c r="D257" i="95"/>
  <c r="D258" i="95"/>
  <c r="D259" i="95"/>
  <c r="D260" i="95"/>
  <c r="D261" i="95"/>
  <c r="D262" i="95"/>
  <c r="D263" i="95"/>
  <c r="D264" i="95"/>
  <c r="D265" i="95"/>
  <c r="D266" i="95"/>
  <c r="D267" i="95"/>
  <c r="D268" i="95"/>
  <c r="D269" i="95"/>
  <c r="D270" i="95"/>
  <c r="D271" i="95"/>
  <c r="D272" i="95"/>
  <c r="D273" i="95"/>
  <c r="D274" i="95"/>
  <c r="D275" i="95"/>
  <c r="D276" i="95"/>
  <c r="D277" i="95"/>
  <c r="D278" i="95"/>
  <c r="D279" i="95"/>
  <c r="D280" i="95"/>
  <c r="D281" i="95"/>
  <c r="D282" i="95"/>
  <c r="D283" i="95"/>
  <c r="D284" i="95"/>
  <c r="D285" i="95"/>
  <c r="D286" i="95"/>
  <c r="D287" i="95"/>
  <c r="D288" i="95"/>
  <c r="D289" i="95"/>
  <c r="D290" i="95"/>
  <c r="D291" i="95"/>
  <c r="D292" i="95"/>
  <c r="D293" i="95"/>
  <c r="D294" i="95"/>
  <c r="D295" i="95"/>
  <c r="D296" i="95"/>
  <c r="D297" i="95"/>
  <c r="D298" i="95"/>
  <c r="D299" i="95"/>
  <c r="D300" i="95"/>
  <c r="D301" i="95"/>
  <c r="D302" i="95"/>
  <c r="D303" i="95"/>
  <c r="D304" i="95"/>
  <c r="D305" i="95"/>
  <c r="D306" i="95"/>
  <c r="D307" i="95"/>
  <c r="D308" i="95"/>
  <c r="D309" i="95"/>
  <c r="D310" i="95"/>
  <c r="D311" i="95"/>
  <c r="D312" i="95"/>
  <c r="D313" i="95"/>
  <c r="D314" i="95"/>
  <c r="D315" i="95"/>
  <c r="D316" i="95"/>
  <c r="D317" i="95"/>
  <c r="D318" i="95"/>
  <c r="D319" i="95"/>
  <c r="D320" i="95"/>
  <c r="D321" i="95"/>
  <c r="D322" i="95"/>
  <c r="D323" i="95"/>
  <c r="D324" i="95"/>
  <c r="D325" i="95"/>
  <c r="D326" i="95"/>
  <c r="D327" i="95"/>
  <c r="D328" i="95"/>
  <c r="D329" i="95"/>
  <c r="D330" i="95"/>
  <c r="D331" i="95"/>
  <c r="D332" i="95"/>
  <c r="D333" i="95"/>
  <c r="D334" i="95"/>
  <c r="D335" i="95"/>
  <c r="D336" i="95"/>
  <c r="D337" i="95"/>
  <c r="D338" i="95"/>
  <c r="D339" i="95"/>
  <c r="D340" i="95"/>
  <c r="D341" i="95"/>
  <c r="D342" i="95"/>
  <c r="D343" i="95"/>
  <c r="D344" i="95"/>
  <c r="D345" i="95"/>
  <c r="D346" i="95"/>
  <c r="D347" i="95"/>
  <c r="D348" i="95"/>
  <c r="D349" i="95"/>
  <c r="D350" i="95"/>
  <c r="D351" i="95"/>
  <c r="D352" i="95"/>
  <c r="D353" i="95"/>
  <c r="D354" i="95"/>
  <c r="D355" i="95"/>
  <c r="D356" i="95"/>
  <c r="D357" i="95"/>
  <c r="D358" i="95"/>
  <c r="D359" i="95"/>
  <c r="D360" i="95"/>
  <c r="D361" i="95"/>
  <c r="D362" i="95"/>
  <c r="D363" i="95"/>
  <c r="D364" i="95"/>
  <c r="D365" i="95"/>
  <c r="D366" i="95"/>
  <c r="D367" i="95"/>
  <c r="D368" i="95"/>
  <c r="D369" i="95"/>
  <c r="D370" i="95"/>
  <c r="D371" i="95"/>
  <c r="D372" i="95"/>
  <c r="D373" i="95"/>
  <c r="D374" i="95"/>
  <c r="D375" i="95"/>
  <c r="D376" i="95"/>
  <c r="D377" i="95"/>
  <c r="D378" i="95"/>
  <c r="D379" i="95"/>
  <c r="D380" i="95"/>
  <c r="D381" i="95"/>
  <c r="D382" i="95"/>
  <c r="D383" i="95"/>
  <c r="D384" i="95"/>
  <c r="D385" i="95"/>
  <c r="D386" i="95"/>
  <c r="D387" i="95"/>
  <c r="D388" i="95"/>
  <c r="D389" i="95"/>
  <c r="D390" i="95"/>
  <c r="D391" i="95"/>
  <c r="D392" i="95"/>
  <c r="D393" i="95"/>
  <c r="D394" i="95"/>
  <c r="D395" i="95"/>
  <c r="D396" i="95"/>
  <c r="D397" i="95"/>
  <c r="D398" i="95"/>
  <c r="D399" i="95"/>
  <c r="D400" i="95"/>
  <c r="D401" i="95"/>
  <c r="D402" i="95"/>
  <c r="D403" i="95"/>
  <c r="D404" i="95"/>
  <c r="D405" i="95"/>
  <c r="D406" i="95"/>
  <c r="D407" i="95"/>
  <c r="D408" i="95"/>
  <c r="D409" i="95"/>
  <c r="D410" i="95"/>
  <c r="D411" i="95"/>
  <c r="D412" i="95"/>
  <c r="D413" i="95"/>
  <c r="D414" i="95"/>
  <c r="D415" i="95"/>
  <c r="D416" i="95"/>
  <c r="D417" i="95"/>
  <c r="D418" i="95"/>
  <c r="D419" i="95"/>
  <c r="D420" i="95"/>
  <c r="D421" i="95"/>
  <c r="D422" i="95"/>
  <c r="D423" i="95"/>
  <c r="D424" i="95"/>
  <c r="D425" i="95"/>
  <c r="D426" i="95"/>
  <c r="D427" i="95"/>
  <c r="D428" i="95"/>
  <c r="D429" i="95"/>
  <c r="D430" i="95"/>
  <c r="D431" i="95"/>
  <c r="D432" i="95"/>
  <c r="D433" i="95"/>
  <c r="D434" i="95"/>
  <c r="D435" i="95"/>
  <c r="D436" i="95"/>
  <c r="D437" i="95"/>
  <c r="D438" i="95"/>
  <c r="D439" i="95"/>
  <c r="D440" i="95"/>
  <c r="D441" i="95"/>
  <c r="D442" i="95"/>
  <c r="D443" i="95"/>
  <c r="D444" i="95"/>
  <c r="D445" i="95"/>
  <c r="D446" i="95"/>
  <c r="D447" i="95"/>
  <c r="D448" i="95"/>
  <c r="D449" i="95"/>
  <c r="D450" i="95"/>
  <c r="D451" i="95"/>
  <c r="D452" i="95"/>
  <c r="D453" i="95"/>
  <c r="D454" i="95"/>
  <c r="D455" i="95"/>
  <c r="D456" i="95"/>
  <c r="D457" i="95"/>
  <c r="D458" i="95"/>
  <c r="D459" i="95"/>
  <c r="D460" i="95"/>
  <c r="D461" i="95"/>
  <c r="D462" i="95"/>
  <c r="D463" i="95"/>
  <c r="D464" i="95"/>
  <c r="D465" i="95"/>
  <c r="D466" i="95"/>
  <c r="D467" i="95"/>
  <c r="D468" i="95"/>
  <c r="D469" i="95"/>
  <c r="D470" i="95"/>
  <c r="D471" i="95"/>
  <c r="D472" i="95"/>
  <c r="D473" i="95"/>
  <c r="D474" i="95"/>
  <c r="D475" i="95"/>
  <c r="D476" i="95"/>
  <c r="D477" i="95"/>
  <c r="D478" i="95"/>
  <c r="D479" i="95"/>
  <c r="D480" i="95"/>
  <c r="D481" i="95"/>
  <c r="D482" i="95"/>
  <c r="D483" i="95"/>
  <c r="D484" i="95"/>
  <c r="D485" i="95"/>
  <c r="D486" i="95"/>
  <c r="D487" i="95"/>
  <c r="D488" i="95"/>
  <c r="D489" i="95"/>
  <c r="D490" i="95"/>
  <c r="D491" i="95"/>
  <c r="D492" i="95"/>
  <c r="D493" i="95"/>
  <c r="D494" i="95"/>
  <c r="D495" i="95"/>
  <c r="D496" i="95"/>
  <c r="D497" i="95"/>
  <c r="D498" i="95"/>
  <c r="D499" i="95"/>
  <c r="D500" i="95"/>
  <c r="D501" i="95"/>
  <c r="D502" i="95"/>
  <c r="D503" i="95"/>
  <c r="D504" i="95"/>
  <c r="D505" i="95"/>
  <c r="D506" i="95"/>
  <c r="D507" i="95"/>
  <c r="D508" i="95"/>
  <c r="D509" i="95"/>
  <c r="D510" i="95"/>
  <c r="D511" i="95"/>
  <c r="D512" i="95"/>
  <c r="D513" i="95"/>
  <c r="D514" i="95"/>
  <c r="D515" i="95"/>
  <c r="D516" i="95"/>
  <c r="D517" i="95"/>
  <c r="D518" i="95"/>
  <c r="D519" i="95"/>
  <c r="D520" i="95"/>
  <c r="D521" i="95"/>
  <c r="D522" i="95"/>
  <c r="D523" i="95"/>
  <c r="D524" i="95"/>
  <c r="D525" i="95"/>
  <c r="D526" i="95"/>
  <c r="D527" i="95"/>
  <c r="D528" i="95"/>
  <c r="D529" i="95"/>
  <c r="D530" i="95"/>
  <c r="D531" i="95"/>
  <c r="D532" i="95"/>
  <c r="D533" i="95"/>
  <c r="D534" i="95"/>
  <c r="D535" i="95"/>
  <c r="D536" i="95"/>
  <c r="D537" i="95"/>
  <c r="D538" i="95"/>
  <c r="D539" i="95"/>
  <c r="D540" i="95"/>
  <c r="D541" i="95"/>
  <c r="D542" i="95"/>
  <c r="D543" i="95"/>
  <c r="D544" i="95"/>
  <c r="D545" i="95"/>
  <c r="D546" i="95"/>
  <c r="D547" i="95"/>
  <c r="D548" i="95"/>
  <c r="D549" i="95"/>
  <c r="D550" i="95"/>
  <c r="D551" i="95"/>
  <c r="D552" i="95"/>
  <c r="D553" i="95"/>
  <c r="D554" i="95"/>
  <c r="D555" i="95"/>
  <c r="D556" i="95"/>
  <c r="D557" i="95"/>
  <c r="D558" i="95"/>
  <c r="D559" i="95"/>
  <c r="D560" i="95"/>
  <c r="D561" i="95"/>
  <c r="D562" i="95"/>
  <c r="D563" i="95"/>
  <c r="D564" i="95"/>
  <c r="D565" i="95"/>
  <c r="D566" i="95"/>
  <c r="D567" i="95"/>
  <c r="D568" i="95"/>
  <c r="D569" i="95"/>
  <c r="D570" i="95"/>
  <c r="D571" i="95"/>
  <c r="D572" i="95"/>
  <c r="D573" i="95"/>
  <c r="D574" i="95"/>
  <c r="D575" i="95"/>
  <c r="D576" i="95"/>
  <c r="D577" i="95"/>
  <c r="D578" i="95"/>
  <c r="D579" i="95"/>
  <c r="D580" i="95"/>
  <c r="D581" i="95"/>
  <c r="D582" i="95"/>
  <c r="D583" i="95"/>
  <c r="D584" i="95"/>
  <c r="D585" i="95"/>
  <c r="D586" i="95"/>
  <c r="D587" i="95"/>
  <c r="D588" i="95"/>
  <c r="D589" i="95"/>
  <c r="D590" i="95"/>
  <c r="D591" i="95"/>
  <c r="D592" i="95"/>
  <c r="D593" i="95"/>
  <c r="D594" i="95"/>
  <c r="D595" i="95"/>
  <c r="D596" i="95"/>
  <c r="D597" i="95"/>
  <c r="D598" i="95"/>
  <c r="D599" i="95"/>
  <c r="D600" i="95"/>
  <c r="D601" i="95"/>
  <c r="D602" i="95"/>
  <c r="D603" i="95"/>
  <c r="D604" i="95"/>
  <c r="D605" i="95"/>
  <c r="D606" i="95"/>
  <c r="D607" i="95"/>
  <c r="D608" i="95"/>
  <c r="D609" i="95"/>
  <c r="D610" i="95"/>
  <c r="D611" i="95"/>
  <c r="D612" i="95"/>
  <c r="D613" i="95"/>
  <c r="D614" i="95"/>
  <c r="D615" i="95"/>
  <c r="D616" i="95"/>
  <c r="D617" i="95"/>
  <c r="D618" i="95"/>
  <c r="D619" i="95"/>
  <c r="D620" i="95"/>
  <c r="D621" i="95"/>
  <c r="D622" i="95"/>
  <c r="D623" i="95"/>
  <c r="D624" i="95"/>
  <c r="D625" i="95"/>
  <c r="D626" i="95"/>
  <c r="D627" i="95"/>
  <c r="D628" i="95"/>
  <c r="D629" i="95"/>
  <c r="D630" i="95"/>
  <c r="D631" i="95"/>
  <c r="D632" i="95"/>
  <c r="D633" i="95"/>
  <c r="D634" i="95"/>
  <c r="D635" i="95"/>
  <c r="D636" i="95"/>
  <c r="D637" i="95"/>
  <c r="D638" i="95"/>
  <c r="D639" i="95"/>
  <c r="D640" i="95"/>
  <c r="D641" i="95"/>
  <c r="D642" i="95"/>
  <c r="D643" i="95"/>
  <c r="D644" i="95"/>
  <c r="D645" i="95"/>
  <c r="D646" i="95"/>
  <c r="D647" i="95"/>
  <c r="D648" i="95"/>
  <c r="D649" i="95"/>
  <c r="D650" i="95"/>
  <c r="D651" i="95"/>
  <c r="D652" i="95"/>
  <c r="D653" i="95"/>
  <c r="D654" i="95"/>
  <c r="D655" i="95"/>
  <c r="D656" i="95"/>
  <c r="D657" i="95"/>
  <c r="D658" i="95"/>
  <c r="D659" i="95"/>
  <c r="D660" i="95"/>
  <c r="D661" i="95"/>
  <c r="D662" i="95"/>
  <c r="D663" i="95"/>
  <c r="D664" i="95"/>
  <c r="D665" i="95"/>
  <c r="D666" i="95"/>
  <c r="D667" i="95"/>
  <c r="D668" i="95"/>
  <c r="D669" i="95"/>
  <c r="D670" i="95"/>
  <c r="D671" i="95"/>
  <c r="D672" i="95"/>
  <c r="D673" i="95"/>
  <c r="D674" i="95"/>
  <c r="D675" i="95"/>
  <c r="D676" i="95"/>
  <c r="D677" i="95"/>
  <c r="D678" i="95"/>
  <c r="D679" i="95"/>
  <c r="D680" i="95"/>
  <c r="D681" i="95"/>
  <c r="D682" i="95"/>
  <c r="D683" i="95"/>
  <c r="D684" i="95"/>
  <c r="D685" i="95"/>
  <c r="D686" i="95"/>
  <c r="D687" i="95"/>
  <c r="D688" i="95"/>
  <c r="D689" i="95"/>
  <c r="D690" i="95"/>
  <c r="D691" i="95"/>
  <c r="D692" i="95"/>
  <c r="D693" i="95"/>
  <c r="D694" i="95"/>
  <c r="D695" i="95"/>
  <c r="D696" i="95"/>
  <c r="D697" i="95"/>
  <c r="D698" i="95"/>
  <c r="D699" i="95"/>
  <c r="D700" i="95"/>
  <c r="D701" i="95"/>
  <c r="D702" i="95"/>
  <c r="D703" i="95"/>
  <c r="D704" i="95"/>
  <c r="D705" i="95"/>
  <c r="D706" i="95"/>
  <c r="D707" i="95"/>
  <c r="D708" i="95"/>
  <c r="D709" i="95"/>
  <c r="D710" i="95"/>
  <c r="D711" i="95"/>
  <c r="D712" i="95"/>
  <c r="D713" i="95"/>
  <c r="D714" i="95"/>
  <c r="D715" i="95"/>
  <c r="D716" i="95"/>
  <c r="D717" i="95"/>
  <c r="D718" i="95"/>
  <c r="D719" i="95"/>
  <c r="D720" i="95"/>
  <c r="D721" i="95"/>
  <c r="D722" i="95"/>
  <c r="D723" i="95"/>
  <c r="D724" i="95"/>
  <c r="D725" i="95"/>
  <c r="D726" i="95"/>
  <c r="D727" i="95"/>
  <c r="D728" i="95"/>
  <c r="D729" i="95"/>
  <c r="D730" i="95"/>
  <c r="D731" i="95"/>
  <c r="D732" i="95"/>
  <c r="D733" i="95"/>
  <c r="D734" i="95"/>
  <c r="D735" i="95"/>
  <c r="D736" i="95"/>
  <c r="D737" i="95"/>
  <c r="D738" i="95"/>
  <c r="D739" i="95"/>
  <c r="D740" i="95"/>
  <c r="D741" i="95"/>
  <c r="D742" i="95"/>
  <c r="D743" i="95"/>
  <c r="D744" i="95"/>
  <c r="D745" i="95"/>
  <c r="D746" i="95"/>
  <c r="D747" i="95"/>
  <c r="D748" i="95"/>
  <c r="D749" i="95"/>
  <c r="D750" i="95"/>
  <c r="D751" i="95"/>
  <c r="D752" i="95"/>
  <c r="D753" i="95"/>
  <c r="D754" i="95"/>
  <c r="D755" i="95"/>
  <c r="D756" i="95"/>
  <c r="D757" i="95"/>
  <c r="D758" i="95"/>
  <c r="D759" i="95"/>
  <c r="D760" i="95"/>
  <c r="D761" i="95"/>
  <c r="D762" i="95"/>
  <c r="D763" i="95"/>
  <c r="D764" i="95"/>
  <c r="D765" i="95"/>
  <c r="D766" i="95"/>
  <c r="D767" i="95"/>
  <c r="D768" i="95"/>
  <c r="D769" i="95"/>
  <c r="D770" i="95"/>
  <c r="D771" i="95"/>
  <c r="D772" i="95"/>
  <c r="D773" i="95"/>
  <c r="D774" i="95"/>
  <c r="D775" i="95"/>
  <c r="D776" i="95"/>
  <c r="D777" i="95"/>
  <c r="D778" i="95"/>
  <c r="D779" i="95"/>
  <c r="D780" i="95"/>
  <c r="D781" i="95"/>
  <c r="D782" i="95"/>
  <c r="D783" i="95"/>
  <c r="D784" i="95"/>
  <c r="D785" i="95"/>
  <c r="D786" i="95"/>
  <c r="D787" i="95"/>
  <c r="D788" i="95"/>
  <c r="D789" i="95"/>
  <c r="D790" i="95"/>
  <c r="D791" i="95"/>
  <c r="D792" i="95"/>
  <c r="D793" i="95"/>
  <c r="D794" i="95"/>
  <c r="D795" i="95"/>
  <c r="D796" i="95"/>
  <c r="D797" i="95"/>
  <c r="D798" i="95"/>
  <c r="D799" i="95"/>
  <c r="D800" i="95"/>
  <c r="D801" i="95"/>
  <c r="D802" i="95"/>
  <c r="D803" i="95"/>
  <c r="D804" i="95"/>
  <c r="D805" i="95"/>
  <c r="D806" i="95"/>
  <c r="D807" i="95"/>
  <c r="D808" i="95"/>
  <c r="D809" i="95"/>
  <c r="D810" i="95"/>
  <c r="D811" i="95"/>
  <c r="D812" i="95"/>
  <c r="D813" i="95"/>
  <c r="D814" i="95"/>
  <c r="D815" i="95"/>
  <c r="D816" i="95"/>
  <c r="D817" i="95"/>
  <c r="D818" i="95"/>
  <c r="D819" i="95"/>
  <c r="D820" i="95"/>
  <c r="D821" i="95"/>
  <c r="D822" i="95"/>
  <c r="D823" i="95"/>
  <c r="D824" i="95"/>
  <c r="D825" i="95"/>
  <c r="D826" i="95"/>
  <c r="D827" i="95"/>
  <c r="D828" i="95"/>
  <c r="D829" i="95"/>
  <c r="D830" i="95"/>
  <c r="D831" i="95"/>
  <c r="D832" i="95"/>
  <c r="D833" i="95"/>
  <c r="D834" i="95"/>
  <c r="D835" i="95"/>
  <c r="D836" i="95"/>
  <c r="D837" i="95"/>
  <c r="D838" i="95"/>
  <c r="D839" i="95"/>
  <c r="D840" i="95"/>
  <c r="D841" i="95"/>
  <c r="D842" i="95"/>
  <c r="D843" i="95"/>
  <c r="D844" i="95"/>
  <c r="D845" i="95"/>
  <c r="D846" i="95"/>
  <c r="D847" i="95"/>
  <c r="D848" i="95"/>
  <c r="D849" i="95"/>
  <c r="D850" i="95"/>
  <c r="D851" i="95"/>
  <c r="D852" i="95"/>
  <c r="D853" i="95"/>
  <c r="D854" i="95"/>
  <c r="D855" i="95"/>
  <c r="D856" i="95"/>
  <c r="D857" i="95"/>
  <c r="D858" i="95"/>
  <c r="D859" i="95"/>
  <c r="D860" i="95"/>
  <c r="D861" i="95"/>
  <c r="D862" i="95"/>
  <c r="D863" i="95"/>
  <c r="D864" i="95"/>
  <c r="D865" i="95"/>
  <c r="D866" i="95"/>
  <c r="D867" i="95"/>
  <c r="D868" i="95"/>
  <c r="D869" i="95"/>
  <c r="D870" i="95"/>
  <c r="D871" i="95"/>
  <c r="D872" i="95"/>
  <c r="D873" i="95"/>
  <c r="D874" i="95"/>
  <c r="D875" i="95"/>
  <c r="D876" i="95"/>
  <c r="D877" i="95"/>
  <c r="D878" i="95"/>
  <c r="D879" i="95"/>
  <c r="D880" i="95"/>
  <c r="D881" i="95"/>
  <c r="D882" i="95"/>
  <c r="D883" i="95"/>
  <c r="D884" i="95"/>
  <c r="D885" i="95"/>
  <c r="D886" i="95"/>
  <c r="D887" i="95"/>
  <c r="D888" i="95"/>
  <c r="D889" i="95"/>
  <c r="D890" i="95"/>
  <c r="D891" i="95"/>
  <c r="D892" i="95"/>
  <c r="D893" i="95"/>
  <c r="D894" i="95"/>
  <c r="D895" i="95"/>
  <c r="D896" i="95"/>
  <c r="D897" i="95"/>
  <c r="D898" i="95"/>
  <c r="D899" i="95"/>
  <c r="D900" i="95"/>
  <c r="D901" i="95"/>
  <c r="D902" i="95"/>
  <c r="D903" i="95"/>
  <c r="D904" i="95"/>
  <c r="D905" i="95"/>
  <c r="D906" i="95"/>
  <c r="D907" i="95"/>
  <c r="D908" i="95"/>
  <c r="D909" i="95"/>
  <c r="D910" i="95"/>
  <c r="D911" i="95"/>
  <c r="D912" i="95"/>
  <c r="D913" i="95"/>
  <c r="D914" i="95"/>
  <c r="D915" i="95"/>
  <c r="D916" i="95"/>
  <c r="D917" i="95"/>
  <c r="D918" i="95"/>
  <c r="D919" i="95"/>
  <c r="D920" i="95"/>
  <c r="D921" i="95"/>
  <c r="D922" i="95"/>
  <c r="D923" i="95"/>
  <c r="D924" i="95"/>
  <c r="D925" i="95"/>
  <c r="D926" i="95"/>
  <c r="D927" i="95"/>
  <c r="D928" i="95"/>
  <c r="D929" i="95"/>
  <c r="D930" i="95"/>
  <c r="D931" i="95"/>
  <c r="D932" i="95"/>
  <c r="D933" i="95"/>
  <c r="D934" i="95"/>
  <c r="D935" i="95"/>
  <c r="D936" i="95"/>
  <c r="D937" i="95"/>
  <c r="D938" i="95"/>
  <c r="D939" i="95"/>
  <c r="D940" i="95"/>
  <c r="D941" i="95"/>
  <c r="D942" i="95"/>
  <c r="D943" i="95"/>
  <c r="D944" i="95"/>
  <c r="D945" i="95"/>
  <c r="D946" i="95"/>
  <c r="D947" i="95"/>
  <c r="D948" i="95"/>
  <c r="D949" i="95"/>
  <c r="D950" i="95"/>
  <c r="D951" i="95"/>
  <c r="D952" i="95"/>
  <c r="D953" i="95"/>
  <c r="D954" i="95"/>
  <c r="D955" i="95"/>
  <c r="D956" i="95"/>
  <c r="D957" i="95"/>
  <c r="D958" i="95"/>
  <c r="D959" i="95"/>
  <c r="D960" i="95"/>
  <c r="D961" i="95"/>
  <c r="D962" i="95"/>
  <c r="D963" i="95"/>
  <c r="D964" i="95"/>
  <c r="D965" i="95"/>
  <c r="D966" i="95"/>
  <c r="D967" i="95"/>
  <c r="D968" i="95"/>
  <c r="D969" i="95"/>
  <c r="D970" i="95"/>
  <c r="D971" i="95"/>
  <c r="D972" i="95"/>
  <c r="D973" i="95"/>
  <c r="D974" i="95"/>
  <c r="D975" i="95"/>
  <c r="D976" i="95"/>
  <c r="D977" i="95"/>
  <c r="D978" i="95"/>
  <c r="D979" i="95"/>
  <c r="D980" i="95"/>
  <c r="D981" i="95"/>
  <c r="D982" i="95"/>
  <c r="D983" i="95"/>
  <c r="D984" i="95"/>
  <c r="D985" i="95"/>
  <c r="D986" i="95"/>
  <c r="D987" i="95"/>
  <c r="D988" i="95"/>
  <c r="D989" i="95"/>
  <c r="D990" i="95"/>
  <c r="D991" i="95"/>
  <c r="D992" i="95"/>
  <c r="D993" i="95"/>
  <c r="D994" i="95"/>
  <c r="D995" i="95"/>
  <c r="D996" i="95"/>
  <c r="D997" i="95"/>
  <c r="D998" i="95"/>
  <c r="D999" i="95"/>
  <c r="D1000" i="95"/>
  <c r="D1001" i="95"/>
  <c r="D1002" i="95"/>
  <c r="D1003" i="95"/>
  <c r="D1004" i="95"/>
  <c r="D1005" i="95"/>
  <c r="D1006" i="95"/>
  <c r="D1007" i="95"/>
  <c r="D1008" i="95"/>
  <c r="D1009" i="95"/>
  <c r="D1010" i="95"/>
  <c r="D1011" i="95"/>
  <c r="D1012" i="95"/>
  <c r="D1013" i="95"/>
  <c r="D1014" i="95"/>
  <c r="D1015" i="95"/>
  <c r="D1016" i="95"/>
  <c r="D1017" i="95"/>
  <c r="D1018" i="95"/>
  <c r="D1019" i="95"/>
  <c r="D1020" i="95"/>
  <c r="D1021" i="95"/>
  <c r="D1022" i="95"/>
  <c r="D1023" i="95"/>
  <c r="D1024" i="95"/>
  <c r="D1025" i="95"/>
  <c r="D1026" i="95"/>
  <c r="D1027" i="95"/>
  <c r="D1028" i="95"/>
  <c r="D1029" i="95"/>
  <c r="D1030" i="95"/>
  <c r="D1031" i="95"/>
  <c r="D1032" i="95"/>
  <c r="D1033" i="95"/>
  <c r="D1034" i="95"/>
  <c r="D1035" i="95"/>
  <c r="D1036" i="95"/>
  <c r="D1037" i="95"/>
  <c r="D1038" i="95"/>
  <c r="D1039" i="95"/>
  <c r="D1040" i="95"/>
  <c r="D1041" i="95"/>
  <c r="D1042" i="95"/>
  <c r="D1043" i="95"/>
  <c r="D1044" i="95"/>
  <c r="D1045" i="95"/>
  <c r="D1046" i="95"/>
  <c r="D1047" i="95"/>
  <c r="D1048" i="95"/>
  <c r="D1049" i="95"/>
  <c r="D1050" i="95"/>
  <c r="D1051" i="95"/>
  <c r="D1052" i="95"/>
  <c r="D1053" i="95"/>
  <c r="D1054" i="95"/>
  <c r="D1055" i="95"/>
  <c r="D1056" i="95"/>
  <c r="D1057" i="95"/>
  <c r="D1058" i="95"/>
  <c r="D1059" i="95"/>
  <c r="D1060" i="95"/>
  <c r="D1061" i="95"/>
  <c r="D1062" i="95"/>
  <c r="D1063" i="95"/>
  <c r="D1064" i="95"/>
  <c r="D1065" i="95"/>
  <c r="D1066" i="95"/>
  <c r="D1067" i="95"/>
  <c r="D1068" i="95"/>
  <c r="D1069" i="95"/>
  <c r="D1070" i="95"/>
  <c r="D1071" i="95"/>
  <c r="D1072" i="95"/>
  <c r="D1073" i="95"/>
  <c r="D1074" i="95"/>
  <c r="D1075" i="95"/>
  <c r="D1076" i="95"/>
  <c r="D1077" i="95"/>
  <c r="D1078" i="95"/>
  <c r="D1079" i="95"/>
  <c r="D1080" i="95"/>
  <c r="D1081" i="95"/>
  <c r="D1082" i="95"/>
  <c r="D1083" i="95"/>
  <c r="D1084" i="95"/>
  <c r="D1085" i="95"/>
  <c r="D1086" i="95"/>
  <c r="D1087" i="95"/>
  <c r="D1088" i="95"/>
  <c r="D1089" i="95"/>
  <c r="D1090" i="95"/>
  <c r="D1091" i="95"/>
  <c r="D1092" i="95"/>
  <c r="D1093" i="95"/>
  <c r="D1094" i="95"/>
  <c r="D1095" i="95"/>
  <c r="D1096" i="95"/>
  <c r="D8" i="95"/>
  <c r="AV2" i="95" l="1"/>
  <c r="AV3" i="95"/>
  <c r="AH282" i="95"/>
  <c r="AH222" i="95"/>
  <c r="AH147" i="95"/>
  <c r="AH866" i="95"/>
  <c r="AH197" i="95"/>
  <c r="AH931" i="95"/>
  <c r="AH913" i="95"/>
  <c r="AH614" i="95"/>
  <c r="AH220" i="95"/>
  <c r="AH200" i="95"/>
  <c r="AH194" i="95"/>
  <c r="AH41" i="95"/>
  <c r="AH622" i="95"/>
  <c r="AH613" i="95"/>
  <c r="AH52" i="95"/>
  <c r="AH39" i="95"/>
  <c r="AH936" i="95"/>
  <c r="AH959" i="95"/>
  <c r="AH957" i="95"/>
  <c r="AH947" i="95"/>
  <c r="AH935" i="95"/>
  <c r="AH671" i="95"/>
  <c r="AH660" i="95"/>
  <c r="AH648" i="95"/>
  <c r="AH647" i="95"/>
  <c r="AH636" i="95"/>
  <c r="AH624" i="95"/>
  <c r="AH612" i="95"/>
  <c r="AH611" i="95"/>
  <c r="AH146" i="95"/>
  <c r="AH86" i="95"/>
  <c r="AH74" i="95"/>
  <c r="AH63" i="95"/>
  <c r="AH60" i="95"/>
  <c r="AH1071" i="95"/>
  <c r="AH1059" i="95"/>
  <c r="AH1031" i="95"/>
  <c r="AH887" i="95"/>
  <c r="AH719" i="95"/>
  <c r="AH707" i="95"/>
  <c r="AH706" i="95"/>
  <c r="AH694" i="95"/>
  <c r="AH240" i="95"/>
  <c r="AH229" i="95"/>
  <c r="AH228" i="95"/>
  <c r="AH193" i="95"/>
  <c r="AH1048" i="95"/>
  <c r="AH1006" i="95"/>
  <c r="AH982" i="95"/>
  <c r="AH969" i="95"/>
  <c r="AH874" i="95"/>
  <c r="AH610" i="95"/>
  <c r="AH271" i="95"/>
  <c r="AH269" i="95"/>
  <c r="AH264" i="95"/>
  <c r="AH256" i="95"/>
  <c r="AH156" i="95"/>
  <c r="AH155" i="95"/>
  <c r="AH1018" i="95"/>
  <c r="AH1007" i="95"/>
  <c r="AH885" i="95"/>
  <c r="AH849" i="95"/>
  <c r="AH274" i="95"/>
  <c r="AH250" i="95"/>
  <c r="AH167" i="95"/>
  <c r="AH994" i="95"/>
  <c r="AH943" i="95"/>
  <c r="AH190" i="95"/>
  <c r="AH154" i="95"/>
  <c r="AH859" i="95"/>
  <c r="AH691" i="95"/>
  <c r="AH429" i="95"/>
  <c r="AH427" i="95"/>
  <c r="AH417" i="95"/>
  <c r="AH416" i="95"/>
  <c r="AH405" i="95"/>
  <c r="AH393" i="95"/>
  <c r="AH392" i="95"/>
  <c r="AH333" i="95"/>
  <c r="AH321" i="95"/>
  <c r="AH320" i="95"/>
  <c r="AH164" i="95"/>
  <c r="AH893" i="95"/>
  <c r="AH870" i="95"/>
  <c r="AH569" i="95"/>
  <c r="AH486" i="95"/>
  <c r="AH482" i="95"/>
  <c r="AH463" i="95"/>
  <c r="AH451" i="95"/>
  <c r="AH440" i="95"/>
  <c r="AH224" i="95"/>
  <c r="AH188" i="95"/>
  <c r="AH183" i="95"/>
  <c r="AH176" i="95"/>
  <c r="AH158" i="95"/>
  <c r="AH857" i="95"/>
  <c r="AH163" i="95"/>
  <c r="AH11" i="95"/>
  <c r="AH945" i="95"/>
  <c r="AH924" i="95"/>
  <c r="AH912" i="95"/>
  <c r="AH903" i="95"/>
  <c r="AH890" i="95"/>
  <c r="AH889" i="95"/>
  <c r="AH878" i="95"/>
  <c r="AH869" i="95"/>
  <c r="AH853" i="95"/>
  <c r="AH787" i="95"/>
  <c r="AH742" i="95"/>
  <c r="AH741" i="95"/>
  <c r="AH730" i="95"/>
  <c r="AH729" i="95"/>
  <c r="AH718" i="95"/>
  <c r="AH703" i="95"/>
  <c r="AH693" i="95"/>
  <c r="AH635" i="95"/>
  <c r="AH621" i="95"/>
  <c r="AH604" i="95"/>
  <c r="AH592" i="95"/>
  <c r="AH580" i="95"/>
  <c r="AH568" i="95"/>
  <c r="AH557" i="95"/>
  <c r="AH545" i="95"/>
  <c r="AH439" i="95"/>
  <c r="AH332" i="95"/>
  <c r="AH317" i="95"/>
  <c r="AH219" i="95"/>
  <c r="AH218" i="95"/>
  <c r="AH207" i="95"/>
  <c r="AH206" i="95"/>
  <c r="AH205" i="95"/>
  <c r="AH195" i="95"/>
  <c r="AH160" i="95"/>
  <c r="AH151" i="95"/>
  <c r="AH145" i="95"/>
  <c r="AH108" i="95"/>
  <c r="AH83" i="95"/>
  <c r="AH71" i="95"/>
  <c r="AH68" i="95"/>
  <c r="AH61" i="95"/>
  <c r="AH50" i="95"/>
  <c r="AH9" i="95"/>
  <c r="AH993" i="95"/>
  <c r="AH1095" i="95"/>
  <c r="AH1083" i="95"/>
  <c r="AH1029" i="95"/>
  <c r="AH1005" i="95"/>
  <c r="AH980" i="95"/>
  <c r="AH911" i="95"/>
  <c r="AH900" i="95"/>
  <c r="AH886" i="95"/>
  <c r="AH728" i="95"/>
  <c r="AH717" i="95"/>
  <c r="AH705" i="95"/>
  <c r="AH704" i="95"/>
  <c r="AH658" i="95"/>
  <c r="AH657" i="95"/>
  <c r="AH646" i="95"/>
  <c r="AH645" i="95"/>
  <c r="AH634" i="95"/>
  <c r="AH603" i="95"/>
  <c r="AH567" i="95"/>
  <c r="AH556" i="95"/>
  <c r="AH555" i="95"/>
  <c r="AH520" i="95"/>
  <c r="AH495" i="95"/>
  <c r="AH484" i="95"/>
  <c r="AH450" i="95"/>
  <c r="AH449" i="95"/>
  <c r="AH438" i="95"/>
  <c r="AH435" i="95"/>
  <c r="AH425" i="95"/>
  <c r="AH414" i="95"/>
  <c r="AH391" i="95"/>
  <c r="AH389" i="95"/>
  <c r="AH379" i="95"/>
  <c r="AH331" i="95"/>
  <c r="AH319" i="95"/>
  <c r="AH318" i="95"/>
  <c r="AH273" i="95"/>
  <c r="AH262" i="95"/>
  <c r="AH238" i="95"/>
  <c r="AH227" i="95"/>
  <c r="AH226" i="95"/>
  <c r="AH216" i="95"/>
  <c r="AH204" i="95"/>
  <c r="AH203" i="95"/>
  <c r="AH186" i="95"/>
  <c r="AH181" i="95"/>
  <c r="AH174" i="95"/>
  <c r="AH162" i="95"/>
  <c r="AH144" i="95"/>
  <c r="AH132" i="95"/>
  <c r="AH97" i="95"/>
  <c r="AH85" i="95"/>
  <c r="AH58" i="95"/>
  <c r="AH49" i="95"/>
  <c r="AH15" i="95"/>
  <c r="AH1069" i="95"/>
  <c r="AH1045" i="95"/>
  <c r="AH1016" i="95"/>
  <c r="AH1004" i="95"/>
  <c r="AH992" i="95"/>
  <c r="AH968" i="95"/>
  <c r="AH991" i="95"/>
  <c r="AH979" i="95"/>
  <c r="AH978" i="95"/>
  <c r="AH973" i="95"/>
  <c r="AH934" i="95"/>
  <c r="AH922" i="95"/>
  <c r="AH910" i="95"/>
  <c r="AH901" i="95"/>
  <c r="AH899" i="95"/>
  <c r="AH888" i="95"/>
  <c r="AH877" i="95"/>
  <c r="AH871" i="95"/>
  <c r="AH868" i="95"/>
  <c r="AH861" i="95"/>
  <c r="AH848" i="95"/>
  <c r="AH847" i="95"/>
  <c r="AH836" i="95"/>
  <c r="AH799" i="95"/>
  <c r="AH797" i="95"/>
  <c r="AH785" i="95"/>
  <c r="AH775" i="95"/>
  <c r="AH752" i="95"/>
  <c r="AH740" i="95"/>
  <c r="AH739" i="95"/>
  <c r="AH726" i="95"/>
  <c r="AH716" i="95"/>
  <c r="AH692" i="95"/>
  <c r="AH633" i="95"/>
  <c r="AH620" i="95"/>
  <c r="AH619" i="95"/>
  <c r="AH590" i="95"/>
  <c r="AH578" i="95"/>
  <c r="AH566" i="95"/>
  <c r="AH519" i="95"/>
  <c r="AH507" i="95"/>
  <c r="AH492" i="95"/>
  <c r="AH437" i="95"/>
  <c r="AH436" i="95"/>
  <c r="AH390" i="95"/>
  <c r="AH330" i="95"/>
  <c r="AH312" i="95"/>
  <c r="AH272" i="95"/>
  <c r="AH217" i="95"/>
  <c r="AH191" i="95"/>
  <c r="AH161" i="95"/>
  <c r="AH153" i="95"/>
  <c r="AH150" i="95"/>
  <c r="AH143" i="95"/>
  <c r="AH120" i="95"/>
  <c r="AH106" i="95"/>
  <c r="AH104" i="95"/>
  <c r="AH84" i="95"/>
  <c r="AH79" i="95"/>
  <c r="AH57" i="95"/>
  <c r="AH1096" i="95"/>
  <c r="AH981" i="95"/>
  <c r="AH1093" i="95"/>
  <c r="AH1026" i="95"/>
  <c r="AH1014" i="95"/>
  <c r="AH1003" i="95"/>
  <c r="AH1002" i="95"/>
  <c r="AH990" i="95"/>
  <c r="AH967" i="95"/>
  <c r="AH933" i="95"/>
  <c r="AH921" i="95"/>
  <c r="AH909" i="95"/>
  <c r="AH898" i="95"/>
  <c r="AH897" i="95"/>
  <c r="AH894" i="95"/>
  <c r="AH855" i="95"/>
  <c r="AH727" i="95"/>
  <c r="AH715" i="95"/>
  <c r="AH655" i="95"/>
  <c r="AH644" i="95"/>
  <c r="AH632" i="95"/>
  <c r="AH629" i="95"/>
  <c r="AH601" i="95"/>
  <c r="AH598" i="95"/>
  <c r="AH565" i="95"/>
  <c r="AH494" i="95"/>
  <c r="AH493" i="95"/>
  <c r="AH480" i="95"/>
  <c r="AH471" i="95"/>
  <c r="AH460" i="95"/>
  <c r="AH459" i="95"/>
  <c r="AH448" i="95"/>
  <c r="AH447" i="95"/>
  <c r="AH412" i="95"/>
  <c r="AH401" i="95"/>
  <c r="AH400" i="95"/>
  <c r="AH353" i="95"/>
  <c r="AH329" i="95"/>
  <c r="AH316" i="95"/>
  <c r="AH304" i="95"/>
  <c r="AH293" i="95"/>
  <c r="AH270" i="95"/>
  <c r="AH260" i="95"/>
  <c r="AH249" i="95"/>
  <c r="AH248" i="95"/>
  <c r="AH236" i="95"/>
  <c r="AH225" i="95"/>
  <c r="AH184" i="95"/>
  <c r="AH179" i="95"/>
  <c r="AH172" i="95"/>
  <c r="AH171" i="95"/>
  <c r="AH170" i="95"/>
  <c r="AH152" i="95"/>
  <c r="AH142" i="95"/>
  <c r="AH112" i="95"/>
  <c r="AH94" i="95"/>
  <c r="AH82" i="95"/>
  <c r="AH54" i="95"/>
  <c r="AH48" i="95"/>
  <c r="AH1084" i="95"/>
  <c r="AH1079" i="95"/>
  <c r="AH1092" i="95"/>
  <c r="AH1090" i="95"/>
  <c r="AH974" i="95"/>
  <c r="AH920" i="95"/>
  <c r="AH883" i="95"/>
  <c r="AH876" i="95"/>
  <c r="AH833" i="95"/>
  <c r="AH822" i="95"/>
  <c r="AH809" i="95"/>
  <c r="AH795" i="95"/>
  <c r="AH783" i="95"/>
  <c r="AH773" i="95"/>
  <c r="AH761" i="95"/>
  <c r="AH738" i="95"/>
  <c r="AH737" i="95"/>
  <c r="AH714" i="95"/>
  <c r="AH702" i="95"/>
  <c r="AH701" i="95"/>
  <c r="AH643" i="95"/>
  <c r="AH631" i="95"/>
  <c r="AH618" i="95"/>
  <c r="AH608" i="95"/>
  <c r="AH588" i="95"/>
  <c r="AH576" i="95"/>
  <c r="AH553" i="95"/>
  <c r="AH446" i="95"/>
  <c r="AH388" i="95"/>
  <c r="AH387" i="95"/>
  <c r="AH340" i="95"/>
  <c r="AH328" i="95"/>
  <c r="AH292" i="95"/>
  <c r="AH281" i="95"/>
  <c r="AH215" i="95"/>
  <c r="AH214" i="95"/>
  <c r="AH210" i="95"/>
  <c r="AH189" i="95"/>
  <c r="AH168" i="95"/>
  <c r="AH130" i="95"/>
  <c r="AH122" i="95"/>
  <c r="AH118" i="95"/>
  <c r="AH91" i="95"/>
  <c r="AH70" i="95"/>
  <c r="AH69" i="95"/>
  <c r="AH1082" i="95"/>
  <c r="AH1081" i="95"/>
  <c r="AH1067" i="95"/>
  <c r="AH989" i="95"/>
  <c r="AH977" i="95"/>
  <c r="AH908" i="95"/>
  <c r="AH1094" i="95"/>
  <c r="AH1091" i="95"/>
  <c r="AH1077" i="95"/>
  <c r="AH1065" i="95"/>
  <c r="AH1053" i="95"/>
  <c r="AH1037" i="95"/>
  <c r="AH1024" i="95"/>
  <c r="AH1012" i="95"/>
  <c r="AH1001" i="95"/>
  <c r="AH1000" i="95"/>
  <c r="AH988" i="95"/>
  <c r="AH976" i="95"/>
  <c r="AH965" i="95"/>
  <c r="AH953" i="95"/>
  <c r="AH919" i="95"/>
  <c r="AH907" i="95"/>
  <c r="AH896" i="95"/>
  <c r="AH895" i="95"/>
  <c r="AH879" i="95"/>
  <c r="AH865" i="95"/>
  <c r="AH725" i="95"/>
  <c r="AH713" i="95"/>
  <c r="AH699" i="95"/>
  <c r="AH690" i="95"/>
  <c r="AH689" i="95"/>
  <c r="AH665" i="95"/>
  <c r="AH642" i="95"/>
  <c r="AH630" i="95"/>
  <c r="AH617" i="95"/>
  <c r="AH599" i="95"/>
  <c r="AH575" i="95"/>
  <c r="AH563" i="95"/>
  <c r="AH552" i="95"/>
  <c r="AH504" i="95"/>
  <c r="AH491" i="95"/>
  <c r="AH469" i="95"/>
  <c r="AH457" i="95"/>
  <c r="AH445" i="95"/>
  <c r="AH444" i="95"/>
  <c r="AH434" i="95"/>
  <c r="AH423" i="95"/>
  <c r="AH422" i="95"/>
  <c r="AH411" i="95"/>
  <c r="AH410" i="95"/>
  <c r="AH399" i="95"/>
  <c r="AH398" i="95"/>
  <c r="AH327" i="95"/>
  <c r="AH315" i="95"/>
  <c r="AH314" i="95"/>
  <c r="AH313" i="95"/>
  <c r="AH303" i="95"/>
  <c r="AH291" i="95"/>
  <c r="AH258" i="95"/>
  <c r="AH234" i="95"/>
  <c r="AH202" i="95"/>
  <c r="AH201" i="95"/>
  <c r="AH199" i="95"/>
  <c r="AH182" i="95"/>
  <c r="AH177" i="95"/>
  <c r="AH169" i="95"/>
  <c r="AH159" i="95"/>
  <c r="AH148" i="95"/>
  <c r="AH128" i="95"/>
  <c r="AH93" i="95"/>
  <c r="AH81" i="95"/>
  <c r="AH46" i="95"/>
  <c r="AH35" i="95"/>
  <c r="AH12" i="95"/>
  <c r="AH1055" i="95"/>
  <c r="AH1088" i="95"/>
  <c r="AH999" i="95"/>
  <c r="AH987" i="95"/>
  <c r="AH975" i="95"/>
  <c r="AH955" i="95"/>
  <c r="AH930" i="95"/>
  <c r="AH918" i="95"/>
  <c r="AH906" i="95"/>
  <c r="AH891" i="95"/>
  <c r="AH831" i="95"/>
  <c r="AH820" i="95"/>
  <c r="AH807" i="95"/>
  <c r="AH793" i="95"/>
  <c r="AH781" i="95"/>
  <c r="AH748" i="95"/>
  <c r="AH736" i="95"/>
  <c r="AH735" i="95"/>
  <c r="AH724" i="95"/>
  <c r="AH723" i="95"/>
  <c r="AH700" i="95"/>
  <c r="AH641" i="95"/>
  <c r="AH627" i="95"/>
  <c r="AH616" i="95"/>
  <c r="AH606" i="95"/>
  <c r="AH602" i="95"/>
  <c r="AH586" i="95"/>
  <c r="AH574" i="95"/>
  <c r="AH551" i="95"/>
  <c r="AH515" i="95"/>
  <c r="AH383" i="95"/>
  <c r="AH326" i="95"/>
  <c r="AH290" i="95"/>
  <c r="AH279" i="95"/>
  <c r="AH223" i="95"/>
  <c r="AH213" i="95"/>
  <c r="AH192" i="95"/>
  <c r="AH149" i="95"/>
  <c r="AH116" i="95"/>
  <c r="AH92" i="95"/>
  <c r="AH87" i="95"/>
  <c r="AH80" i="95"/>
  <c r="AH67" i="95"/>
  <c r="AH55" i="95"/>
  <c r="AH47" i="95"/>
  <c r="AH31" i="95"/>
  <c r="AH1063" i="95"/>
  <c r="AH1052" i="95"/>
  <c r="AH1051" i="95"/>
  <c r="AH1034" i="95"/>
  <c r="AH1022" i="95"/>
  <c r="AH1010" i="95"/>
  <c r="AH998" i="95"/>
  <c r="AH986" i="95"/>
  <c r="AH963" i="95"/>
  <c r="AH951" i="95"/>
  <c r="AH949" i="95"/>
  <c r="AH929" i="95"/>
  <c r="AH917" i="95"/>
  <c r="AH905" i="95"/>
  <c r="AH880" i="95"/>
  <c r="AH873" i="95"/>
  <c r="AH867" i="95"/>
  <c r="AH864" i="95"/>
  <c r="AH863" i="95"/>
  <c r="AH711" i="95"/>
  <c r="AH697" i="95"/>
  <c r="AH664" i="95"/>
  <c r="AH663" i="95"/>
  <c r="AH640" i="95"/>
  <c r="AH628" i="95"/>
  <c r="AH625" i="95"/>
  <c r="AH609" i="95"/>
  <c r="AH607" i="95"/>
  <c r="AH573" i="95"/>
  <c r="AH561" i="95"/>
  <c r="AH490" i="95"/>
  <c r="AH489" i="95"/>
  <c r="AH455" i="95"/>
  <c r="AH442" i="95"/>
  <c r="AH433" i="95"/>
  <c r="AH420" i="95"/>
  <c r="AH408" i="95"/>
  <c r="AH397" i="95"/>
  <c r="AH396" i="95"/>
  <c r="AH385" i="95"/>
  <c r="AH337" i="95"/>
  <c r="AH325" i="95"/>
  <c r="AH289" i="95"/>
  <c r="AH278" i="95"/>
  <c r="AH268" i="95"/>
  <c r="AH267" i="95"/>
  <c r="AH232" i="95"/>
  <c r="AH212" i="95"/>
  <c r="AH180" i="95"/>
  <c r="AH175" i="95"/>
  <c r="AH127" i="95"/>
  <c r="AH103" i="95"/>
  <c r="AH78" i="95"/>
  <c r="AH72" i="95"/>
  <c r="AH34" i="95"/>
  <c r="AH10" i="95"/>
  <c r="AH1075" i="95"/>
  <c r="AH985" i="95"/>
  <c r="AH970" i="95"/>
  <c r="AH939" i="95"/>
  <c r="AH928" i="95"/>
  <c r="AH916" i="95"/>
  <c r="AH904" i="95"/>
  <c r="AH884" i="95"/>
  <c r="AH881" i="95"/>
  <c r="AH805" i="95"/>
  <c r="AH803" i="95"/>
  <c r="AH791" i="95"/>
  <c r="AH769" i="95"/>
  <c r="AH757" i="95"/>
  <c r="AH746" i="95"/>
  <c r="AH745" i="95"/>
  <c r="AH734" i="95"/>
  <c r="AH733" i="95"/>
  <c r="AH722" i="95"/>
  <c r="AH710" i="95"/>
  <c r="AH698" i="95"/>
  <c r="AH639" i="95"/>
  <c r="AH615" i="95"/>
  <c r="AH600" i="95"/>
  <c r="AH596" i="95"/>
  <c r="AH584" i="95"/>
  <c r="AH572" i="95"/>
  <c r="AH549" i="95"/>
  <c r="AH488" i="95"/>
  <c r="AH443" i="95"/>
  <c r="AH348" i="95"/>
  <c r="AH336" i="95"/>
  <c r="AH324" i="95"/>
  <c r="AH277" i="95"/>
  <c r="AH254" i="95"/>
  <c r="AH211" i="95"/>
  <c r="AH157" i="95"/>
  <c r="AH126" i="95"/>
  <c r="AH114" i="95"/>
  <c r="AH99" i="95"/>
  <c r="AH90" i="95"/>
  <c r="AH75" i="95"/>
  <c r="AH66" i="95"/>
  <c r="AH65" i="95"/>
  <c r="AH29" i="95"/>
  <c r="AH1089" i="95"/>
  <c r="AH1086" i="95"/>
  <c r="AH997" i="95"/>
  <c r="AH1087" i="95"/>
  <c r="AH1073" i="95"/>
  <c r="AH1061" i="95"/>
  <c r="AH1050" i="95"/>
  <c r="AH1049" i="95"/>
  <c r="AH1032" i="95"/>
  <c r="AH1020" i="95"/>
  <c r="AH1008" i="95"/>
  <c r="AH996" i="95"/>
  <c r="AH984" i="95"/>
  <c r="AH972" i="95"/>
  <c r="AH961" i="95"/>
  <c r="AH941" i="95"/>
  <c r="AH938" i="95"/>
  <c r="AH927" i="95"/>
  <c r="AH915" i="95"/>
  <c r="AH875" i="95"/>
  <c r="AH872" i="95"/>
  <c r="AH851" i="95"/>
  <c r="AH721" i="95"/>
  <c r="AH709" i="95"/>
  <c r="AH708" i="95"/>
  <c r="AH661" i="95"/>
  <c r="AH650" i="95"/>
  <c r="AH649" i="95"/>
  <c r="AH638" i="95"/>
  <c r="AH626" i="95"/>
  <c r="AH605" i="95"/>
  <c r="AH571" i="95"/>
  <c r="AH560" i="95"/>
  <c r="AH559" i="95"/>
  <c r="AH548" i="95"/>
  <c r="AH476" i="95"/>
  <c r="AH465" i="95"/>
  <c r="AH454" i="95"/>
  <c r="AH453" i="95"/>
  <c r="AH431" i="95"/>
  <c r="AH418" i="95"/>
  <c r="AH395" i="95"/>
  <c r="AH394" i="95"/>
  <c r="AH335" i="95"/>
  <c r="AH323" i="95"/>
  <c r="AH311" i="95"/>
  <c r="AH287" i="95"/>
  <c r="AH276" i="95"/>
  <c r="AH275" i="95"/>
  <c r="AH266" i="95"/>
  <c r="AH265" i="95"/>
  <c r="AH242" i="95"/>
  <c r="AH231" i="95"/>
  <c r="AH230" i="95"/>
  <c r="AH221" i="95"/>
  <c r="AH198" i="95"/>
  <c r="AH178" i="95"/>
  <c r="AH173" i="95"/>
  <c r="AH166" i="95"/>
  <c r="AH89" i="95"/>
  <c r="AH77" i="95"/>
  <c r="AH42" i="95"/>
  <c r="AH1085" i="95"/>
  <c r="AH1057" i="95"/>
  <c r="AH995" i="95"/>
  <c r="AH983" i="95"/>
  <c r="AH971" i="95"/>
  <c r="AH937" i="95"/>
  <c r="AH902" i="95"/>
  <c r="AH892" i="95"/>
  <c r="AH882" i="95"/>
  <c r="AH839" i="95"/>
  <c r="AH801" i="95"/>
  <c r="AH789" i="95"/>
  <c r="AH767" i="95"/>
  <c r="AH744" i="95"/>
  <c r="AH743" i="95"/>
  <c r="AH732" i="95"/>
  <c r="AH731" i="95"/>
  <c r="AH720" i="95"/>
  <c r="AH712" i="95"/>
  <c r="AH696" i="95"/>
  <c r="AH695" i="95"/>
  <c r="AH637" i="95"/>
  <c r="AH623" i="95"/>
  <c r="AH594" i="95"/>
  <c r="AH582" i="95"/>
  <c r="AH570" i="95"/>
  <c r="AH547" i="95"/>
  <c r="AH535" i="95"/>
  <c r="AH441" i="95"/>
  <c r="AH381" i="95"/>
  <c r="AH334" i="95"/>
  <c r="AH322" i="95"/>
  <c r="AH252" i="95"/>
  <c r="AH209" i="95"/>
  <c r="AH208" i="95"/>
  <c r="AH196" i="95"/>
  <c r="AH165" i="95"/>
  <c r="AH124" i="95"/>
  <c r="AH110" i="95"/>
  <c r="AH100" i="95"/>
  <c r="AH88" i="95"/>
  <c r="AH76" i="95"/>
  <c r="AH73" i="95"/>
  <c r="AH62" i="95"/>
  <c r="AH1030" i="95"/>
  <c r="AH1028" i="95"/>
  <c r="AH1062" i="95"/>
  <c r="AH1078" i="95"/>
  <c r="AH1074" i="95"/>
  <c r="AH1070" i="95"/>
  <c r="AH1066" i="95"/>
  <c r="AH1042" i="95"/>
  <c r="AH1039" i="95"/>
  <c r="AH1046" i="95"/>
  <c r="AH1060" i="95"/>
  <c r="AH1047" i="95"/>
  <c r="AH1043" i="95"/>
  <c r="AH1035" i="95"/>
  <c r="AH1033" i="95"/>
  <c r="AH1058" i="95"/>
  <c r="AH1054" i="95"/>
  <c r="AH1080" i="95"/>
  <c r="AH1076" i="95"/>
  <c r="AH1072" i="95"/>
  <c r="AH1068" i="95"/>
  <c r="AH1064" i="95"/>
  <c r="AH1056" i="95"/>
  <c r="AH1040" i="95"/>
  <c r="AH1038" i="95"/>
  <c r="AH1027" i="95"/>
  <c r="AH1025" i="95"/>
  <c r="AH1023" i="95"/>
  <c r="AH1021" i="95"/>
  <c r="AH1019" i="95"/>
  <c r="AH1017" i="95"/>
  <c r="AH1015" i="95"/>
  <c r="AH1013" i="95"/>
  <c r="AH1044" i="95"/>
  <c r="AH1041" i="95"/>
  <c r="AH1036" i="95"/>
  <c r="AH1011" i="95"/>
  <c r="AH1009" i="95"/>
  <c r="AH962" i="95"/>
  <c r="AH954" i="95"/>
  <c r="AH942" i="95"/>
  <c r="AH932" i="95"/>
  <c r="AH960" i="95"/>
  <c r="AH952" i="95"/>
  <c r="AH944" i="95"/>
  <c r="AH925" i="95"/>
  <c r="AH966" i="95"/>
  <c r="AH958" i="95"/>
  <c r="AH950" i="95"/>
  <c r="AH923" i="95"/>
  <c r="AH946" i="95"/>
  <c r="AH940" i="95"/>
  <c r="AH964" i="95"/>
  <c r="AH956" i="95"/>
  <c r="AH948" i="95"/>
  <c r="AH926" i="95"/>
  <c r="AH914" i="95"/>
  <c r="AH837" i="95"/>
  <c r="AH828" i="95"/>
  <c r="AH823" i="95"/>
  <c r="AH840" i="95"/>
  <c r="AH815" i="95"/>
  <c r="AH812" i="95"/>
  <c r="AH834" i="95"/>
  <c r="AH829" i="95"/>
  <c r="AH813" i="95"/>
  <c r="AH844" i="95"/>
  <c r="AH841" i="95"/>
  <c r="AH826" i="95"/>
  <c r="AH821" i="95"/>
  <c r="AH818" i="95"/>
  <c r="AH845" i="95"/>
  <c r="AH838" i="95"/>
  <c r="AH835" i="95"/>
  <c r="AH832" i="95"/>
  <c r="AH811" i="95"/>
  <c r="AH827" i="95"/>
  <c r="AH824" i="95"/>
  <c r="AH819" i="95"/>
  <c r="AH850" i="95"/>
  <c r="AH816" i="95"/>
  <c r="AH852" i="95"/>
  <c r="AH842" i="95"/>
  <c r="AH830" i="95"/>
  <c r="AH854" i="95"/>
  <c r="AH825" i="95"/>
  <c r="AH856" i="95"/>
  <c r="AH846" i="95"/>
  <c r="AH843" i="95"/>
  <c r="AH817" i="95"/>
  <c r="AH814" i="95"/>
  <c r="AH862" i="95"/>
  <c r="AH860" i="95"/>
  <c r="AH858" i="95"/>
  <c r="AH802" i="95"/>
  <c r="AH774" i="95"/>
  <c r="AH768" i="95"/>
  <c r="AH779" i="95"/>
  <c r="AH758" i="95"/>
  <c r="AH751" i="95"/>
  <c r="AH808" i="95"/>
  <c r="AH800" i="95"/>
  <c r="AH766" i="95"/>
  <c r="AH756" i="95"/>
  <c r="AH780" i="95"/>
  <c r="AH772" i="95"/>
  <c r="AH759" i="95"/>
  <c r="AH764" i="95"/>
  <c r="AH754" i="95"/>
  <c r="AH749" i="95"/>
  <c r="AH806" i="95"/>
  <c r="AH798" i="95"/>
  <c r="AH796" i="95"/>
  <c r="AH794" i="95"/>
  <c r="AH792" i="95"/>
  <c r="AH790" i="95"/>
  <c r="AH788" i="95"/>
  <c r="AH786" i="95"/>
  <c r="AH784" i="95"/>
  <c r="AH782" i="95"/>
  <c r="AH776" i="95"/>
  <c r="AH777" i="95"/>
  <c r="AH770" i="95"/>
  <c r="AH762" i="95"/>
  <c r="AH747" i="95"/>
  <c r="AH810" i="95"/>
  <c r="AH804" i="95"/>
  <c r="AH765" i="95"/>
  <c r="AH755" i="95"/>
  <c r="AH760" i="95"/>
  <c r="AH778" i="95"/>
  <c r="AH771" i="95"/>
  <c r="AH763" i="95"/>
  <c r="AH753" i="95"/>
  <c r="AH750" i="95"/>
  <c r="AH670" i="95"/>
  <c r="AH667" i="95"/>
  <c r="AH686" i="95"/>
  <c r="AH682" i="95"/>
  <c r="AH678" i="95"/>
  <c r="AH674" i="95"/>
  <c r="AH687" i="95"/>
  <c r="AH683" i="95"/>
  <c r="AH679" i="95"/>
  <c r="AH675" i="95"/>
  <c r="AH654" i="95"/>
  <c r="AH651" i="95"/>
  <c r="AH668" i="95"/>
  <c r="AH672" i="95"/>
  <c r="AH669" i="95"/>
  <c r="AH688" i="95"/>
  <c r="AH684" i="95"/>
  <c r="AH680" i="95"/>
  <c r="AH676" i="95"/>
  <c r="AH662" i="95"/>
  <c r="AH659" i="95"/>
  <c r="AH673" i="95"/>
  <c r="AH652" i="95"/>
  <c r="AH685" i="95"/>
  <c r="AH681" i="95"/>
  <c r="AH677" i="95"/>
  <c r="AH666" i="95"/>
  <c r="AH656" i="95"/>
  <c r="AH653" i="95"/>
  <c r="AH597" i="95"/>
  <c r="AH595" i="95"/>
  <c r="AH593" i="95"/>
  <c r="AH591" i="95"/>
  <c r="AH589" i="95"/>
  <c r="AH587" i="95"/>
  <c r="AH585" i="95"/>
  <c r="AH583" i="95"/>
  <c r="AH581" i="95"/>
  <c r="AH579" i="95"/>
  <c r="AH577" i="95"/>
  <c r="AH541" i="95"/>
  <c r="AH540" i="95"/>
  <c r="AH503" i="95"/>
  <c r="AH502" i="95"/>
  <c r="AH544" i="95"/>
  <c r="AH543" i="95"/>
  <c r="AH542" i="95"/>
  <c r="AH523" i="95"/>
  <c r="AH522" i="95"/>
  <c r="AH514" i="95"/>
  <c r="AH505" i="95"/>
  <c r="AH525" i="95"/>
  <c r="AH524" i="95"/>
  <c r="AH506" i="95"/>
  <c r="AH564" i="95"/>
  <c r="AH527" i="95"/>
  <c r="AH526" i="95"/>
  <c r="AH516" i="95"/>
  <c r="AH509" i="95"/>
  <c r="AH508" i="95"/>
  <c r="AH497" i="95"/>
  <c r="AH529" i="95"/>
  <c r="AH528" i="95"/>
  <c r="AH517" i="95"/>
  <c r="AH496" i="95"/>
  <c r="AH531" i="95"/>
  <c r="AH530" i="95"/>
  <c r="AH510" i="95"/>
  <c r="AH498" i="95"/>
  <c r="AH533" i="95"/>
  <c r="AH532" i="95"/>
  <c r="AH518" i="95"/>
  <c r="AH511" i="95"/>
  <c r="AH534" i="95"/>
  <c r="AH499" i="95"/>
  <c r="AH546" i="95"/>
  <c r="AH512" i="95"/>
  <c r="AH500" i="95"/>
  <c r="AH562" i="95"/>
  <c r="AH558" i="95"/>
  <c r="AH554" i="95"/>
  <c r="AH550" i="95"/>
  <c r="AH537" i="95"/>
  <c r="AH536" i="95"/>
  <c r="AH513" i="95"/>
  <c r="AH539" i="95"/>
  <c r="AH538" i="95"/>
  <c r="AH521" i="95"/>
  <c r="AH501" i="95"/>
  <c r="AH478" i="95"/>
  <c r="AH474" i="95"/>
  <c r="AH485" i="95"/>
  <c r="AH468" i="95"/>
  <c r="AH462" i="95"/>
  <c r="AH456" i="95"/>
  <c r="AH483" i="95"/>
  <c r="AH452" i="95"/>
  <c r="AH475" i="95"/>
  <c r="AH472" i="95"/>
  <c r="AH466" i="95"/>
  <c r="AH487" i="95"/>
  <c r="AH481" i="95"/>
  <c r="AH473" i="95"/>
  <c r="AH477" i="95"/>
  <c r="AH467" i="95"/>
  <c r="AH461" i="95"/>
  <c r="AH479" i="95"/>
  <c r="AH470" i="95"/>
  <c r="AH464" i="95"/>
  <c r="AH458" i="95"/>
  <c r="AH432" i="95"/>
  <c r="AH406" i="95"/>
  <c r="AH403" i="95"/>
  <c r="AH421" i="95"/>
  <c r="AH415" i="95"/>
  <c r="AH409" i="95"/>
  <c r="AH426" i="95"/>
  <c r="AH404" i="95"/>
  <c r="AH428" i="95"/>
  <c r="AH419" i="95"/>
  <c r="AH413" i="95"/>
  <c r="AH407" i="95"/>
  <c r="AH402" i="95"/>
  <c r="AH430" i="95"/>
  <c r="AH424" i="95"/>
  <c r="AH384" i="95"/>
  <c r="AH377" i="95"/>
  <c r="AH372" i="95"/>
  <c r="AH351" i="95"/>
  <c r="AH376" i="95"/>
  <c r="AH371" i="95"/>
  <c r="AH358" i="95"/>
  <c r="AH355" i="95"/>
  <c r="AH345" i="95"/>
  <c r="AH342" i="95"/>
  <c r="AH338" i="95"/>
  <c r="AH386" i="95"/>
  <c r="AH380" i="95"/>
  <c r="AH375" i="95"/>
  <c r="AH359" i="95"/>
  <c r="AH352" i="95"/>
  <c r="AH370" i="95"/>
  <c r="AH349" i="95"/>
  <c r="AH339" i="95"/>
  <c r="AH360" i="95"/>
  <c r="AH346" i="95"/>
  <c r="AH374" i="95"/>
  <c r="AH369" i="95"/>
  <c r="AH368" i="95"/>
  <c r="AH361" i="95"/>
  <c r="AH356" i="95"/>
  <c r="AH343" i="95"/>
  <c r="AH382" i="95"/>
  <c r="AH367" i="95"/>
  <c r="AH366" i="95"/>
  <c r="AH363" i="95"/>
  <c r="AH362" i="95"/>
  <c r="AH373" i="95"/>
  <c r="AH365" i="95"/>
  <c r="AH364" i="95"/>
  <c r="AH350" i="95"/>
  <c r="AH347" i="95"/>
  <c r="AH378" i="95"/>
  <c r="AH357" i="95"/>
  <c r="AH354" i="95"/>
  <c r="AH344" i="95"/>
  <c r="AH341" i="95"/>
  <c r="AH294" i="95"/>
  <c r="AH306" i="95"/>
  <c r="AH305" i="95"/>
  <c r="AH296" i="95"/>
  <c r="AH295" i="95"/>
  <c r="AH285" i="95"/>
  <c r="AH298" i="95"/>
  <c r="AH286" i="95"/>
  <c r="AH300" i="95"/>
  <c r="AH297" i="95"/>
  <c r="AH280" i="95"/>
  <c r="AH308" i="95"/>
  <c r="AH307" i="95"/>
  <c r="AH299" i="95"/>
  <c r="AH310" i="95"/>
  <c r="AH309" i="95"/>
  <c r="AH302" i="95"/>
  <c r="AH301" i="95"/>
  <c r="AH288" i="95"/>
  <c r="AH283" i="95"/>
  <c r="AH284" i="95"/>
  <c r="AH259" i="95"/>
  <c r="AH261" i="95"/>
  <c r="AH257" i="95"/>
  <c r="AH246" i="95"/>
  <c r="AH243" i="95"/>
  <c r="AH263" i="95"/>
  <c r="AH253" i="95"/>
  <c r="AH244" i="95"/>
  <c r="AH241" i="95"/>
  <c r="AH251" i="95"/>
  <c r="AH239" i="95"/>
  <c r="AH237" i="95"/>
  <c r="AH235" i="95"/>
  <c r="AH233" i="95"/>
  <c r="AH255" i="95"/>
  <c r="AH247" i="95"/>
  <c r="AH245" i="95"/>
  <c r="AH187" i="95"/>
  <c r="AH185" i="95"/>
  <c r="AH141" i="95"/>
  <c r="AH139" i="95"/>
  <c r="AH137" i="95"/>
  <c r="AH135" i="95"/>
  <c r="AH133" i="95"/>
  <c r="AH140" i="95"/>
  <c r="AH138" i="95"/>
  <c r="AH136" i="95"/>
  <c r="AH134" i="95"/>
  <c r="AH129" i="95"/>
  <c r="AH115" i="95"/>
  <c r="AH105" i="95"/>
  <c r="AH96" i="95"/>
  <c r="AH125" i="95"/>
  <c r="AH131" i="95"/>
  <c r="AH113" i="95"/>
  <c r="AH109" i="95"/>
  <c r="AH107" i="95"/>
  <c r="AH123" i="95"/>
  <c r="AH111" i="95"/>
  <c r="AH95" i="95"/>
  <c r="AH98" i="95"/>
  <c r="AH121" i="95"/>
  <c r="AH119" i="95"/>
  <c r="AH101" i="95"/>
  <c r="AH102" i="95"/>
  <c r="AH117" i="95"/>
  <c r="AH28" i="95"/>
  <c r="AH56" i="95"/>
  <c r="AH51" i="95"/>
  <c r="AH37" i="95"/>
  <c r="AH64" i="95"/>
  <c r="AH53" i="95"/>
  <c r="AH30" i="95"/>
  <c r="AH45" i="95"/>
  <c r="AH33" i="95"/>
  <c r="AH59" i="95"/>
  <c r="AH43" i="95"/>
  <c r="AH40" i="95"/>
  <c r="AH22" i="95"/>
  <c r="AH18" i="95"/>
  <c r="AH38" i="95"/>
  <c r="AH23" i="95"/>
  <c r="AH19" i="95"/>
  <c r="AH36" i="95"/>
  <c r="AH25" i="95"/>
  <c r="AH27" i="95"/>
  <c r="AH24" i="95"/>
  <c r="AH20" i="95"/>
  <c r="AH16" i="95"/>
  <c r="AH13" i="95"/>
  <c r="AH44" i="95"/>
  <c r="AH32" i="95"/>
  <c r="AH26" i="95"/>
  <c r="AH21" i="95"/>
  <c r="AH17" i="95"/>
  <c r="AH14" i="95"/>
  <c r="AM1097" i="95" l="1"/>
  <c r="AI1098" i="95"/>
  <c r="AS1099" i="95"/>
  <c r="AQ1100" i="95"/>
  <c r="AO1101" i="95"/>
  <c r="AM1102" i="95"/>
  <c r="AK1103" i="95"/>
  <c r="AI1104" i="95"/>
  <c r="AS1105" i="95"/>
  <c r="AQ1106" i="95"/>
  <c r="AO1107" i="95"/>
  <c r="AM1108" i="95"/>
  <c r="AK1109" i="95"/>
  <c r="AI1110" i="95"/>
  <c r="AS1111" i="95"/>
  <c r="AQ1112" i="95"/>
  <c r="AO1113" i="95"/>
  <c r="AM1114" i="95"/>
  <c r="AK1115" i="95"/>
  <c r="AI1116" i="95"/>
  <c r="AS1117" i="95"/>
  <c r="AN1097" i="95"/>
  <c r="AJ1098" i="95"/>
  <c r="AT1099" i="95"/>
  <c r="AR1100" i="95"/>
  <c r="AP1101" i="95"/>
  <c r="AN1102" i="95"/>
  <c r="AL1103" i="95"/>
  <c r="AJ1104" i="95"/>
  <c r="AT1105" i="95"/>
  <c r="AR1106" i="95"/>
  <c r="AP1107" i="95"/>
  <c r="AN1108" i="95"/>
  <c r="AL1109" i="95"/>
  <c r="AJ1110" i="95"/>
  <c r="AT1111" i="95"/>
  <c r="AR1112" i="95"/>
  <c r="AP1113" i="95"/>
  <c r="AN1114" i="95"/>
  <c r="AL1115" i="95"/>
  <c r="AJ1116" i="95"/>
  <c r="AT1117" i="95"/>
  <c r="AO1097" i="95"/>
  <c r="AK1098" i="95"/>
  <c r="AI1099" i="95"/>
  <c r="AS1100" i="95"/>
  <c r="AQ1101" i="95"/>
  <c r="AO1102" i="95"/>
  <c r="AM1103" i="95"/>
  <c r="AK1104" i="95"/>
  <c r="AI1105" i="95"/>
  <c r="AS1106" i="95"/>
  <c r="AQ1107" i="95"/>
  <c r="AO1108" i="95"/>
  <c r="AM1109" i="95"/>
  <c r="AK1110" i="95"/>
  <c r="AI1111" i="95"/>
  <c r="AS1112" i="95"/>
  <c r="AQ1113" i="95"/>
  <c r="AO1114" i="95"/>
  <c r="AM1115" i="95"/>
  <c r="AK1116" i="95"/>
  <c r="AI1117" i="95"/>
  <c r="AQ1097" i="95"/>
  <c r="AM1098" i="95"/>
  <c r="AK1099" i="95"/>
  <c r="AI1100" i="95"/>
  <c r="AS1101" i="95"/>
  <c r="AQ1102" i="95"/>
  <c r="AO1103" i="95"/>
  <c r="AM1104" i="95"/>
  <c r="AK1105" i="95"/>
  <c r="AI1106" i="95"/>
  <c r="AS1107" i="95"/>
  <c r="AQ1108" i="95"/>
  <c r="AO1109" i="95"/>
  <c r="AM1110" i="95"/>
  <c r="AK1111" i="95"/>
  <c r="AI1112" i="95"/>
  <c r="AS1113" i="95"/>
  <c r="AQ1114" i="95"/>
  <c r="AO1115" i="95"/>
  <c r="AM1116" i="95"/>
  <c r="AK1117" i="95"/>
  <c r="AJ1097" i="95"/>
  <c r="AR1098" i="95"/>
  <c r="AP1099" i="95"/>
  <c r="AN1100" i="95"/>
  <c r="AL1101" i="95"/>
  <c r="AJ1102" i="95"/>
  <c r="AT1103" i="95"/>
  <c r="AR1104" i="95"/>
  <c r="AP1105" i="95"/>
  <c r="AN1106" i="95"/>
  <c r="AL1107" i="95"/>
  <c r="AJ1108" i="95"/>
  <c r="AT1109" i="95"/>
  <c r="AR1110" i="95"/>
  <c r="AP1111" i="95"/>
  <c r="AN1112" i="95"/>
  <c r="AL1113" i="95"/>
  <c r="AJ1114" i="95"/>
  <c r="AT1115" i="95"/>
  <c r="AR1116" i="95"/>
  <c r="AP1117" i="95"/>
  <c r="AK1097" i="95"/>
  <c r="AS1098" i="95"/>
  <c r="AQ1099" i="95"/>
  <c r="AO1100" i="95"/>
  <c r="AM1101" i="95"/>
  <c r="AK1102" i="95"/>
  <c r="AI1103" i="95"/>
  <c r="AS1104" i="95"/>
  <c r="AQ1105" i="95"/>
  <c r="AO1106" i="95"/>
  <c r="AM1107" i="95"/>
  <c r="AK1108" i="95"/>
  <c r="AI1109" i="95"/>
  <c r="AS1110" i="95"/>
  <c r="AQ1111" i="95"/>
  <c r="AO1112" i="95"/>
  <c r="AM1113" i="95"/>
  <c r="AK1114" i="95"/>
  <c r="AI1115" i="95"/>
  <c r="AS1116" i="95"/>
  <c r="AQ1117" i="95"/>
  <c r="AL1097" i="95"/>
  <c r="AT1098" i="95"/>
  <c r="AR1099" i="95"/>
  <c r="AP1100" i="95"/>
  <c r="AN1101" i="95"/>
  <c r="AL1102" i="95"/>
  <c r="AJ1103" i="95"/>
  <c r="AT1104" i="95"/>
  <c r="AR1105" i="95"/>
  <c r="AP1106" i="95"/>
  <c r="AN1107" i="95"/>
  <c r="AL1108" i="95"/>
  <c r="AJ1109" i="95"/>
  <c r="AT1110" i="95"/>
  <c r="AR1111" i="95"/>
  <c r="AP1112" i="95"/>
  <c r="AN1113" i="95"/>
  <c r="AL1114" i="95"/>
  <c r="AJ1115" i="95"/>
  <c r="AT1116" i="95"/>
  <c r="AR1117" i="95"/>
  <c r="AP1097" i="95"/>
  <c r="AL1098" i="95"/>
  <c r="AJ1099" i="95"/>
  <c r="AT1100" i="95"/>
  <c r="AR1101" i="95"/>
  <c r="AP1102" i="95"/>
  <c r="AN1103" i="95"/>
  <c r="AL1104" i="95"/>
  <c r="AJ1105" i="95"/>
  <c r="AT1106" i="95"/>
  <c r="AR1107" i="95"/>
  <c r="AP1108" i="95"/>
  <c r="AN1109" i="95"/>
  <c r="AL1110" i="95"/>
  <c r="AO1099" i="95"/>
  <c r="AT1101" i="95"/>
  <c r="AS1103" i="95"/>
  <c r="AO1105" i="95"/>
  <c r="AT1107" i="95"/>
  <c r="AS1109" i="95"/>
  <c r="AN1111" i="95"/>
  <c r="AJ1113" i="95"/>
  <c r="AQ1116" i="95"/>
  <c r="AT1102" i="95"/>
  <c r="AQ1110" i="95"/>
  <c r="AP1114" i="95"/>
  <c r="AL1116" i="95"/>
  <c r="AP1103" i="95"/>
  <c r="AJ1111" i="95"/>
  <c r="AM1099" i="95"/>
  <c r="AJ1107" i="95"/>
  <c r="AT1097" i="95"/>
  <c r="AN1105" i="95"/>
  <c r="AI1113" i="95"/>
  <c r="AO1111" i="95"/>
  <c r="AK1113" i="95"/>
  <c r="AN1115" i="95"/>
  <c r="AS1102" i="95"/>
  <c r="AS1108" i="95"/>
  <c r="AS1115" i="95"/>
  <c r="AM1100" i="95"/>
  <c r="AT1108" i="95"/>
  <c r="AN1117" i="95"/>
  <c r="AO1117" i="95"/>
  <c r="AT1112" i="95"/>
  <c r="AR1097" i="95"/>
  <c r="AL1105" i="95"/>
  <c r="AN1116" i="95"/>
  <c r="AQ1103" i="95"/>
  <c r="AL1111" i="95"/>
  <c r="AN1099" i="95"/>
  <c r="AK1107" i="95"/>
  <c r="AP1116" i="95"/>
  <c r="AR1113" i="95"/>
  <c r="AP1115" i="95"/>
  <c r="AL1100" i="95"/>
  <c r="AL1106" i="95"/>
  <c r="AK1112" i="95"/>
  <c r="AQ1104" i="95"/>
  <c r="AL1112" i="95"/>
  <c r="AR1114" i="95"/>
  <c r="AL1099" i="95"/>
  <c r="AI1107" i="95"/>
  <c r="AS1114" i="95"/>
  <c r="AJ1101" i="95"/>
  <c r="AQ1109" i="95"/>
  <c r="AO1116" i="95"/>
  <c r="AK1101" i="95"/>
  <c r="AR1109" i="95"/>
  <c r="AN1098" i="95"/>
  <c r="AJ1100" i="95"/>
  <c r="AI1102" i="95"/>
  <c r="AN1104" i="95"/>
  <c r="AJ1106" i="95"/>
  <c r="AI1108" i="95"/>
  <c r="AN1110" i="95"/>
  <c r="AT1113" i="95"/>
  <c r="AQ1115" i="95"/>
  <c r="AJ1117" i="95"/>
  <c r="AO1098" i="95"/>
  <c r="AK1100" i="95"/>
  <c r="AR1102" i="95"/>
  <c r="AO1104" i="95"/>
  <c r="AK1106" i="95"/>
  <c r="AR1108" i="95"/>
  <c r="AO1110" i="95"/>
  <c r="AJ1112" i="95"/>
  <c r="AR1115" i="95"/>
  <c r="AL1117" i="95"/>
  <c r="AP1098" i="95"/>
  <c r="AP1104" i="95"/>
  <c r="AP1110" i="95"/>
  <c r="AM1117" i="95"/>
  <c r="AQ1098" i="95"/>
  <c r="AM1106" i="95"/>
  <c r="AI1114" i="95"/>
  <c r="AM1112" i="95"/>
  <c r="AI1097" i="95"/>
  <c r="AI1101" i="95"/>
  <c r="AP1109" i="95"/>
  <c r="AS1097" i="95"/>
  <c r="AM1105" i="95"/>
  <c r="AT1114" i="95"/>
  <c r="AR1103" i="95"/>
  <c r="AM1111" i="95"/>
  <c r="AV4" i="95"/>
  <c r="AU1113" i="95" l="1"/>
  <c r="AU1109" i="95"/>
  <c r="AU1111" i="95"/>
  <c r="AU1099" i="95"/>
  <c r="AU1116" i="95"/>
  <c r="AU1104" i="95"/>
  <c r="AU1114" i="95"/>
  <c r="AU1102" i="95"/>
  <c r="AU1112" i="95"/>
  <c r="AU1100" i="95"/>
  <c r="AU1101" i="95"/>
  <c r="AU1108" i="95"/>
  <c r="AU1107" i="95"/>
  <c r="AU1115" i="95"/>
  <c r="AU1103" i="95"/>
  <c r="AU1117" i="95"/>
  <c r="AU1105" i="95"/>
  <c r="AU1110" i="95"/>
  <c r="AU1098" i="95"/>
  <c r="AU1097" i="95"/>
  <c r="AU1106" i="95"/>
  <c r="AX5" i="95"/>
  <c r="AV5" i="95"/>
  <c r="AJ7" i="95"/>
  <c r="AK7" i="95"/>
  <c r="AL7" i="95"/>
  <c r="AM7" i="95"/>
  <c r="AN7" i="95"/>
  <c r="AO7" i="95"/>
  <c r="AP7" i="95"/>
  <c r="AQ7" i="95"/>
  <c r="AR7" i="95"/>
  <c r="AS7" i="95"/>
  <c r="AT7" i="95"/>
  <c r="AI7" i="95"/>
  <c r="AJ6" i="95"/>
  <c r="AK6" i="95"/>
  <c r="AL6" i="95"/>
  <c r="AM6" i="95"/>
  <c r="AN6" i="95"/>
  <c r="AO6" i="95"/>
  <c r="AP6" i="95"/>
  <c r="AQ6" i="95"/>
  <c r="AR6" i="95"/>
  <c r="AS6" i="95"/>
  <c r="AT6" i="95"/>
  <c r="AI6" i="95"/>
  <c r="W6" i="95"/>
  <c r="X6" i="95"/>
  <c r="Y6" i="95"/>
  <c r="Z6" i="95"/>
  <c r="AA6" i="95"/>
  <c r="AB6" i="95"/>
  <c r="AC6" i="95"/>
  <c r="AD6" i="95"/>
  <c r="AE6" i="95"/>
  <c r="AF6" i="95"/>
  <c r="AG6" i="95"/>
  <c r="V6" i="95"/>
  <c r="A1" i="105"/>
  <c r="J5" i="107"/>
  <c r="H5" i="107"/>
  <c r="A1" i="107"/>
  <c r="A12" i="92"/>
  <c r="A3" i="92"/>
  <c r="A1" i="92"/>
  <c r="C9" i="92" l="1"/>
  <c r="F128" i="107" l="1"/>
  <c r="F94" i="107"/>
  <c r="F12" i="107"/>
  <c r="F146" i="107"/>
  <c r="F129" i="107"/>
  <c r="F48" i="107"/>
  <c r="F65" i="107"/>
  <c r="F18" i="107"/>
  <c r="F151" i="107"/>
  <c r="F77" i="107"/>
  <c r="F160" i="107"/>
  <c r="F154" i="107"/>
  <c r="F141" i="107"/>
  <c r="F85" i="107"/>
  <c r="F143" i="107"/>
  <c r="F135" i="107"/>
  <c r="F67" i="107"/>
  <c r="F50" i="107"/>
  <c r="F30" i="107"/>
  <c r="F19" i="107"/>
  <c r="F116" i="107"/>
  <c r="F23" i="107"/>
  <c r="F140" i="107"/>
  <c r="F137" i="107"/>
  <c r="F123" i="107"/>
  <c r="F108" i="107"/>
  <c r="F82" i="107"/>
  <c r="F144" i="107"/>
  <c r="F34" i="107"/>
  <c r="F11" i="107"/>
  <c r="F38" i="107"/>
  <c r="F10" i="107"/>
  <c r="F162" i="107"/>
  <c r="F24" i="107"/>
  <c r="F134" i="107"/>
  <c r="F105" i="107"/>
  <c r="F51" i="107"/>
  <c r="F28" i="107"/>
  <c r="F26" i="107"/>
  <c r="F115" i="107"/>
  <c r="F93" i="107"/>
  <c r="F66" i="107"/>
  <c r="F70" i="107"/>
  <c r="F8" i="107"/>
  <c r="F78" i="107"/>
  <c r="F29" i="107"/>
  <c r="F161" i="107"/>
  <c r="F113" i="107"/>
  <c r="F112" i="107"/>
  <c r="F133" i="107"/>
  <c r="F73" i="107"/>
  <c r="F47" i="107"/>
  <c r="F120" i="107"/>
  <c r="F153" i="107"/>
  <c r="F61" i="107"/>
  <c r="F97" i="107"/>
  <c r="F92" i="107"/>
  <c r="F139" i="107"/>
  <c r="F124" i="107"/>
  <c r="F95" i="107"/>
  <c r="F106" i="107"/>
  <c r="F157" i="107"/>
  <c r="F98" i="107"/>
  <c r="F101" i="107"/>
  <c r="F110" i="107"/>
  <c r="F111" i="107"/>
  <c r="F100" i="107"/>
  <c r="F25" i="107"/>
  <c r="F56" i="107"/>
  <c r="F54" i="107"/>
  <c r="F27" i="107"/>
  <c r="F76" i="107"/>
  <c r="F52" i="107"/>
  <c r="F21" i="107"/>
  <c r="F39" i="107"/>
  <c r="F79" i="107"/>
  <c r="AH8" i="95"/>
  <c r="F68" i="107" l="1"/>
  <c r="F126" i="107"/>
  <c r="F75" i="107"/>
  <c r="F36" i="107"/>
  <c r="F87" i="107"/>
  <c r="F91" i="107"/>
  <c r="F53" i="107"/>
  <c r="F13" i="107"/>
  <c r="F152" i="107"/>
  <c r="F148" i="107"/>
  <c r="F159" i="107"/>
  <c r="F72" i="107"/>
  <c r="F35" i="107"/>
  <c r="F84" i="107"/>
  <c r="F131" i="107"/>
  <c r="F44" i="107"/>
  <c r="F114" i="107"/>
  <c r="F102" i="107"/>
  <c r="F60" i="107"/>
  <c r="F80" i="107"/>
  <c r="F69" i="107"/>
  <c r="F16" i="107"/>
  <c r="F62" i="107"/>
  <c r="F17" i="107"/>
  <c r="F15" i="107"/>
  <c r="F163" i="107"/>
  <c r="F9" i="107"/>
  <c r="F138" i="107"/>
  <c r="F64" i="107"/>
  <c r="F58" i="107"/>
  <c r="F119" i="107"/>
  <c r="F158" i="107"/>
  <c r="F32" i="107"/>
  <c r="F142" i="107"/>
  <c r="F63" i="107"/>
  <c r="F42" i="107"/>
  <c r="F109" i="107"/>
  <c r="F40" i="107"/>
  <c r="F49" i="107"/>
  <c r="F118" i="107"/>
  <c r="F89" i="107"/>
  <c r="F127" i="107"/>
  <c r="F81" i="107"/>
  <c r="F136" i="107"/>
  <c r="F57" i="107"/>
  <c r="F103" i="107"/>
  <c r="F107" i="107"/>
  <c r="F59" i="107"/>
  <c r="F149" i="107"/>
  <c r="F14" i="107"/>
  <c r="F45" i="107"/>
  <c r="F125" i="107"/>
  <c r="F88" i="107"/>
  <c r="F86" i="107"/>
  <c r="F96" i="107"/>
  <c r="F37" i="107"/>
  <c r="F20" i="107"/>
  <c r="F150" i="107"/>
  <c r="F156" i="107"/>
  <c r="F22" i="107"/>
  <c r="F71" i="107"/>
  <c r="F121" i="107"/>
  <c r="F55" i="107"/>
  <c r="F41" i="107"/>
  <c r="F147" i="107"/>
  <c r="F165" i="107"/>
  <c r="F74" i="107"/>
  <c r="F46" i="107"/>
  <c r="F166" i="107"/>
  <c r="F99" i="107"/>
  <c r="F130" i="107"/>
  <c r="F43" i="107"/>
  <c r="F33" i="107"/>
  <c r="F122" i="107"/>
  <c r="F132" i="107"/>
  <c r="F90" i="107"/>
  <c r="F104" i="107"/>
  <c r="F164" i="107"/>
  <c r="F117" i="107"/>
  <c r="F31" i="107"/>
  <c r="F145" i="107"/>
  <c r="F83" i="107"/>
  <c r="F155" i="107"/>
  <c r="F7" i="107"/>
  <c r="F3" i="107" l="1"/>
  <c r="F2" i="107"/>
  <c r="H7" i="107"/>
  <c r="H93" i="107"/>
  <c r="H66" i="107"/>
  <c r="H52" i="107"/>
  <c r="H49" i="107"/>
  <c r="H40" i="107"/>
  <c r="H29" i="107"/>
  <c r="H18" i="107"/>
  <c r="H115" i="107"/>
  <c r="H147" i="107"/>
  <c r="H144" i="107"/>
  <c r="H65" i="107"/>
  <c r="H134" i="107"/>
  <c r="H113" i="107"/>
  <c r="H112" i="107"/>
  <c r="H105" i="107"/>
  <c r="H102" i="107"/>
  <c r="H98" i="107"/>
  <c r="H69" i="107"/>
  <c r="H54" i="107"/>
  <c r="H51" i="107"/>
  <c r="H41" i="107"/>
  <c r="H39" i="107"/>
  <c r="H36" i="107"/>
  <c r="H31" i="107"/>
  <c r="H28" i="107"/>
  <c r="H26" i="107"/>
  <c r="H14" i="107"/>
  <c r="H9" i="107"/>
  <c r="H146" i="107"/>
  <c r="H104" i="107"/>
  <c r="H70" i="107"/>
  <c r="H64" i="107"/>
  <c r="H42" i="107"/>
  <c r="H13" i="107"/>
  <c r="H155" i="107"/>
  <c r="H153" i="107"/>
  <c r="H152" i="107"/>
  <c r="H143" i="107"/>
  <c r="H138" i="107"/>
  <c r="H135" i="107"/>
  <c r="H133" i="107"/>
  <c r="H131" i="107"/>
  <c r="H130" i="107"/>
  <c r="H124" i="107"/>
  <c r="H114" i="107"/>
  <c r="H109" i="107"/>
  <c r="H103" i="107"/>
  <c r="H94" i="107"/>
  <c r="H81" i="107"/>
  <c r="H67" i="107"/>
  <c r="H58" i="107"/>
  <c r="H50" i="107"/>
  <c r="H47" i="107"/>
  <c r="H33" i="107"/>
  <c r="H30" i="107"/>
  <c r="H27" i="107"/>
  <c r="H19" i="107"/>
  <c r="H157" i="107"/>
  <c r="H136" i="107"/>
  <c r="H128" i="107"/>
  <c r="H118" i="107"/>
  <c r="H116" i="107"/>
  <c r="H110" i="107"/>
  <c r="H95" i="107"/>
  <c r="H91" i="107"/>
  <c r="H86" i="107"/>
  <c r="H76" i="107"/>
  <c r="H63" i="107"/>
  <c r="H59" i="107"/>
  <c r="H53" i="107"/>
  <c r="H48" i="107"/>
  <c r="H44" i="107"/>
  <c r="H37" i="107"/>
  <c r="H20" i="107"/>
  <c r="H165" i="107"/>
  <c r="H163" i="107"/>
  <c r="H159" i="107"/>
  <c r="H158" i="107"/>
  <c r="H151" i="107"/>
  <c r="H149" i="107"/>
  <c r="H140" i="107"/>
  <c r="H137" i="107"/>
  <c r="H129" i="107"/>
  <c r="H125" i="107"/>
  <c r="H123" i="107"/>
  <c r="H119" i="107"/>
  <c r="H117" i="107"/>
  <c r="H111" i="107"/>
  <c r="H108" i="107"/>
  <c r="H106" i="107"/>
  <c r="H99" i="107"/>
  <c r="H96" i="107"/>
  <c r="H92" i="107"/>
  <c r="H88" i="107"/>
  <c r="H77" i="107"/>
  <c r="H45" i="107"/>
  <c r="H32" i="107"/>
  <c r="H23" i="107"/>
  <c r="H166" i="107"/>
  <c r="H164" i="107"/>
  <c r="H160" i="107"/>
  <c r="H156" i="107"/>
  <c r="H154" i="107"/>
  <c r="H141" i="107"/>
  <c r="H127" i="107"/>
  <c r="H122" i="107"/>
  <c r="H107" i="107"/>
  <c r="H90" i="107"/>
  <c r="H87" i="107"/>
  <c r="H85" i="107"/>
  <c r="H84" i="107"/>
  <c r="H79" i="107"/>
  <c r="H78" i="107"/>
  <c r="H75" i="107"/>
  <c r="H71" i="107"/>
  <c r="H60" i="107"/>
  <c r="H57" i="107"/>
  <c r="H46" i="107"/>
  <c r="H22" i="107"/>
  <c r="H16" i="107"/>
  <c r="H8" i="107"/>
  <c r="H162" i="107"/>
  <c r="H161" i="107"/>
  <c r="H150" i="107"/>
  <c r="H145" i="107"/>
  <c r="H142" i="107"/>
  <c r="H139" i="107"/>
  <c r="H132" i="107"/>
  <c r="H121" i="107"/>
  <c r="H100" i="107"/>
  <c r="H82" i="107"/>
  <c r="H80" i="107"/>
  <c r="H74" i="107"/>
  <c r="H72" i="107"/>
  <c r="H62" i="107"/>
  <c r="H55" i="107"/>
  <c r="H34" i="107"/>
  <c r="H24" i="107"/>
  <c r="H17" i="107"/>
  <c r="H15" i="107"/>
  <c r="H11" i="107"/>
  <c r="H148" i="107"/>
  <c r="H126" i="107"/>
  <c r="H120" i="107"/>
  <c r="H101" i="107"/>
  <c r="H97" i="107"/>
  <c r="H89" i="107"/>
  <c r="H83" i="107"/>
  <c r="H73" i="107"/>
  <c r="H68" i="107"/>
  <c r="H61" i="107"/>
  <c r="H56" i="107"/>
  <c r="H43" i="107"/>
  <c r="H38" i="107"/>
  <c r="H35" i="107"/>
  <c r="H25" i="107"/>
  <c r="H21" i="107"/>
  <c r="H12" i="107"/>
  <c r="H10" i="107"/>
  <c r="H3" i="107" l="1"/>
  <c r="H2" i="107"/>
  <c r="H4" i="107" l="1"/>
  <c r="C6" i="92" l="1"/>
  <c r="B6" i="92"/>
  <c r="B15" i="92" l="1"/>
  <c r="C15" i="92" s="1"/>
  <c r="B14" i="92"/>
  <c r="C14" i="92" s="1"/>
  <c r="C16" i="92" l="1"/>
  <c r="B16" i="92"/>
  <c r="X2" i="95" l="1"/>
  <c r="W3" i="95"/>
  <c r="X3" i="95"/>
  <c r="V3" i="95"/>
  <c r="W2" i="95"/>
  <c r="V2" i="95"/>
  <c r="AD2" i="95"/>
  <c r="AB3" i="95"/>
  <c r="AE2" i="95"/>
  <c r="AC3" i="95"/>
  <c r="AF2" i="95"/>
  <c r="AD3" i="95"/>
  <c r="Y2" i="95"/>
  <c r="AG2" i="95"/>
  <c r="AE3" i="95"/>
  <c r="Z2" i="95"/>
  <c r="AH2" i="95"/>
  <c r="AF3" i="95"/>
  <c r="AA2" i="95"/>
  <c r="Y3" i="95"/>
  <c r="AG3" i="95"/>
  <c r="AB2" i="95"/>
  <c r="Z3" i="95"/>
  <c r="AC2" i="95"/>
  <c r="AA3" i="95"/>
  <c r="AH3" i="95"/>
  <c r="AB4" i="95" l="1"/>
  <c r="AC4" i="95"/>
  <c r="AA4" i="95"/>
  <c r="AF4" i="95"/>
  <c r="W4" i="95"/>
  <c r="AG4" i="95"/>
  <c r="X4" i="95"/>
  <c r="AH4" i="95"/>
  <c r="Y4" i="95"/>
  <c r="Z4" i="95"/>
  <c r="AD4" i="95"/>
  <c r="AE4" i="95"/>
  <c r="V4" i="95"/>
  <c r="AM24" i="95" l="1"/>
  <c r="AJ8" i="95"/>
  <c r="AN8" i="95"/>
  <c r="AM8" i="95"/>
  <c r="AI709" i="95"/>
  <c r="AI398" i="95"/>
  <c r="AI361" i="95"/>
  <c r="AI499" i="95"/>
  <c r="AI768" i="95"/>
  <c r="AI124" i="95"/>
  <c r="AI96" i="95"/>
  <c r="AI420" i="95"/>
  <c r="AI267" i="95"/>
  <c r="AI861" i="95"/>
  <c r="AI145" i="95"/>
  <c r="AI841" i="95"/>
  <c r="AI815" i="95"/>
  <c r="AI456" i="95"/>
  <c r="AI68" i="95"/>
  <c r="AI739" i="95"/>
  <c r="AI836" i="95"/>
  <c r="AI916" i="95"/>
  <c r="AN24" i="95"/>
  <c r="AI24" i="95"/>
  <c r="AK24" i="95"/>
  <c r="AL24" i="95"/>
  <c r="AI1001" i="95"/>
  <c r="AI649" i="95"/>
  <c r="AI375" i="95"/>
  <c r="AI556" i="95"/>
  <c r="AI36" i="95"/>
  <c r="AI449" i="95"/>
  <c r="AI327" i="95"/>
  <c r="AI215" i="95"/>
  <c r="AI941" i="95"/>
  <c r="AI433" i="95"/>
  <c r="AI996" i="95"/>
  <c r="AI583" i="95"/>
  <c r="AI538" i="95"/>
  <c r="AI281" i="95"/>
  <c r="AI1015" i="95"/>
  <c r="AI427" i="95"/>
  <c r="AI1049" i="95"/>
  <c r="AI725" i="95"/>
  <c r="AI131" i="95"/>
  <c r="AI695" i="95"/>
  <c r="AI607" i="95"/>
  <c r="AI405" i="95"/>
  <c r="AI614" i="95"/>
  <c r="AI173" i="95"/>
  <c r="AI389" i="95"/>
  <c r="AI164" i="95"/>
  <c r="AI110" i="95"/>
  <c r="AI187" i="95"/>
  <c r="AI274" i="95"/>
  <c r="AI260" i="95"/>
  <c r="AO24" i="95"/>
  <c r="AP24" i="95"/>
  <c r="AQ8" i="95"/>
  <c r="AI1073" i="95"/>
  <c r="AI138" i="95"/>
  <c r="AI775" i="95"/>
  <c r="AI247" i="95"/>
  <c r="AI702" i="95"/>
  <c r="AI1042" i="95"/>
  <c r="AI152" i="95"/>
  <c r="AI796" i="95"/>
  <c r="AI30" i="95"/>
  <c r="AI744" i="95"/>
  <c r="AI58" i="95"/>
  <c r="AI909" i="95"/>
  <c r="AI470" i="95"/>
  <c r="AI675" i="95"/>
  <c r="AI485" i="95"/>
  <c r="AI822" i="95"/>
  <c r="AI923" i="95"/>
  <c r="AI382" i="95"/>
  <c r="AI117" i="95"/>
  <c r="AI688" i="95"/>
  <c r="AI902" i="95"/>
  <c r="AI947" i="95"/>
  <c r="AI201" i="95"/>
  <c r="AI75" i="95"/>
  <c r="AI855" i="95"/>
  <c r="AI51" i="95"/>
  <c r="AI761" i="95"/>
  <c r="AI635" i="95"/>
  <c r="AI716" i="95"/>
  <c r="AI569" i="95"/>
  <c r="AI784" i="95"/>
  <c r="AL1045" i="95"/>
  <c r="AK917" i="95"/>
  <c r="AQ702" i="95"/>
  <c r="AS757" i="95"/>
  <c r="AK968" i="95"/>
  <c r="AK871" i="95"/>
  <c r="AO654" i="95"/>
  <c r="AM852" i="95"/>
  <c r="AT985" i="95"/>
  <c r="AN830" i="95"/>
  <c r="AP532" i="95"/>
  <c r="AO636" i="95"/>
  <c r="AL971" i="95"/>
  <c r="AQ934" i="95"/>
  <c r="AS405" i="95"/>
  <c r="AN845" i="95"/>
  <c r="AN505" i="95"/>
  <c r="AP1093" i="95"/>
  <c r="AJ1012" i="95"/>
  <c r="AJ961" i="95"/>
  <c r="AQ938" i="95"/>
  <c r="AJ879" i="95"/>
  <c r="AQ324" i="95"/>
  <c r="AO1039" i="95"/>
  <c r="AJ863" i="95"/>
  <c r="AP621" i="95"/>
  <c r="AK779" i="95"/>
  <c r="AQ24" i="95"/>
  <c r="AI288" i="95"/>
  <c r="AI304" i="95"/>
  <c r="AI1008" i="95"/>
  <c r="AI732" i="95"/>
  <c r="AI740" i="95"/>
  <c r="AI734" i="95"/>
  <c r="AI50" i="95"/>
  <c r="AI472" i="95"/>
  <c r="AI530" i="95"/>
  <c r="AI945" i="95"/>
  <c r="AI424" i="95"/>
  <c r="AI397" i="95"/>
  <c r="AI335" i="95"/>
  <c r="AI767" i="95"/>
  <c r="AI733" i="95"/>
  <c r="AI877" i="95"/>
  <c r="AI925" i="95"/>
  <c r="AI1013" i="95"/>
  <c r="AI1023" i="95"/>
  <c r="AI760" i="95"/>
  <c r="AI766" i="95"/>
  <c r="AI860" i="95"/>
  <c r="AI384" i="95"/>
  <c r="AI61" i="95"/>
  <c r="AI588" i="95"/>
  <c r="AI985" i="95"/>
  <c r="AI1059" i="95"/>
  <c r="AI352" i="95"/>
  <c r="AI824" i="95"/>
  <c r="AI60" i="95"/>
  <c r="AI176" i="95"/>
  <c r="AI13" i="95"/>
  <c r="AI213" i="95"/>
  <c r="AI1006" i="95"/>
  <c r="AI515" i="95"/>
  <c r="AI987" i="95"/>
  <c r="AI471" i="95"/>
  <c r="AI758" i="95"/>
  <c r="AI381" i="95"/>
  <c r="AI602" i="95"/>
  <c r="AI123" i="95"/>
  <c r="AI136" i="95"/>
  <c r="AI480" i="95"/>
  <c r="AI371" i="95"/>
  <c r="AI223" i="95"/>
  <c r="AI400" i="95"/>
  <c r="AI483" i="95"/>
  <c r="AI286" i="95"/>
  <c r="AI345" i="95"/>
  <c r="AI401" i="95"/>
  <c r="AI445" i="95"/>
  <c r="AI56" i="95"/>
  <c r="AI170" i="95"/>
  <c r="AI595" i="95"/>
  <c r="AI617" i="95"/>
  <c r="AI613" i="95"/>
  <c r="AI859" i="95"/>
  <c r="AI1003" i="95"/>
  <c r="AI244" i="95"/>
  <c r="AI92" i="95"/>
  <c r="AI47" i="95"/>
  <c r="AI238" i="95"/>
  <c r="AI737" i="95"/>
  <c r="AI606" i="95"/>
  <c r="AI324" i="95"/>
  <c r="AI521" i="95"/>
  <c r="AI510" i="95"/>
  <c r="AI333" i="95"/>
  <c r="AI786" i="95"/>
  <c r="AI884" i="95"/>
  <c r="AI596" i="95"/>
  <c r="AI263" i="95"/>
  <c r="AI320" i="95"/>
  <c r="AR24" i="95"/>
  <c r="AK8" i="95"/>
  <c r="AI789" i="95"/>
  <c r="AS8" i="95"/>
  <c r="AI82" i="95"/>
  <c r="AI208" i="95"/>
  <c r="AI240" i="95"/>
  <c r="AI829" i="95"/>
  <c r="AI642" i="95"/>
  <c r="AI808" i="95"/>
  <c r="AS24" i="95"/>
  <c r="AI442" i="95"/>
  <c r="AI368" i="95"/>
  <c r="AI355" i="95"/>
  <c r="AI1057" i="95"/>
  <c r="AI481" i="95"/>
  <c r="AI801" i="95"/>
  <c r="AI45" i="95"/>
  <c r="AI895" i="95"/>
  <c r="AI531" i="95"/>
  <c r="AI888" i="95"/>
  <c r="AI782" i="95"/>
  <c r="AI513" i="95"/>
  <c r="AI982" i="95"/>
  <c r="AI848" i="95"/>
  <c r="AI1022" i="95"/>
  <c r="AI608" i="95"/>
  <c r="AI753" i="95"/>
  <c r="AI280" i="95"/>
  <c r="AI93" i="95"/>
  <c r="AI991" i="95"/>
  <c r="AI419" i="95"/>
  <c r="AI540" i="95"/>
  <c r="AI95" i="95"/>
  <c r="AI214" i="95"/>
  <c r="AI832" i="95"/>
  <c r="AI624" i="95"/>
  <c r="AI325" i="95"/>
  <c r="AI913" i="95"/>
  <c r="AI115" i="95"/>
  <c r="AI385" i="95"/>
  <c r="AI192" i="95"/>
  <c r="AI415" i="95"/>
  <c r="AI84" i="95"/>
  <c r="AI32" i="95"/>
  <c r="AI632" i="95"/>
  <c r="AI876" i="95"/>
  <c r="AI933" i="95"/>
  <c r="AI142" i="95"/>
  <c r="AI498" i="95"/>
  <c r="AI421" i="95"/>
  <c r="AI38" i="95"/>
  <c r="AI447" i="95"/>
  <c r="AI53" i="95"/>
  <c r="AI743" i="95"/>
  <c r="AI830" i="95"/>
  <c r="AI496" i="95"/>
  <c r="AT8" i="95"/>
  <c r="AR8" i="95"/>
  <c r="AI15" i="95"/>
  <c r="AI1064" i="95"/>
  <c r="AI348" i="95"/>
  <c r="AI180" i="95"/>
  <c r="AJ24" i="95"/>
  <c r="AL8" i="95"/>
  <c r="AI463" i="95"/>
  <c r="AI668" i="95"/>
  <c r="AI937" i="95"/>
  <c r="AI875" i="95"/>
  <c r="AI628" i="95"/>
  <c r="AI219" i="95"/>
  <c r="AI150" i="95"/>
  <c r="AI290" i="95"/>
  <c r="AI524" i="95"/>
  <c r="AI965" i="95"/>
  <c r="AI135" i="95"/>
  <c r="AI742" i="95"/>
  <c r="AI363" i="95"/>
  <c r="AI453" i="95"/>
  <c r="AI365" i="95"/>
  <c r="AI492" i="95"/>
  <c r="AI414" i="95"/>
  <c r="AI1079" i="95"/>
  <c r="AI157" i="95"/>
  <c r="AI562" i="95"/>
  <c r="AI1090" i="95"/>
  <c r="AI105" i="95"/>
  <c r="AI1029" i="95"/>
  <c r="AI656" i="95"/>
  <c r="AI525" i="95"/>
  <c r="AI576" i="95"/>
  <c r="AI800" i="95"/>
  <c r="AI1007" i="95"/>
  <c r="AI536" i="95"/>
  <c r="AI336" i="95"/>
  <c r="AI828" i="95"/>
  <c r="AI763" i="95"/>
  <c r="AI1038" i="95"/>
  <c r="AI428" i="95"/>
  <c r="AI1021" i="95"/>
  <c r="AI966" i="95"/>
  <c r="AI619" i="95"/>
  <c r="AI230" i="95"/>
  <c r="AI356" i="95"/>
  <c r="AI960" i="95"/>
  <c r="AI976" i="95"/>
  <c r="AI821" i="95"/>
  <c r="AI705" i="95"/>
  <c r="AI892" i="95"/>
  <c r="AI759" i="95"/>
  <c r="AI518" i="95"/>
  <c r="AI205" i="95"/>
  <c r="AI353" i="95"/>
  <c r="AI270" i="95"/>
  <c r="AI820" i="95"/>
  <c r="AI810" i="95"/>
  <c r="AI787" i="95"/>
  <c r="AI597" i="95"/>
  <c r="AI1019" i="95"/>
  <c r="AI852" i="95"/>
  <c r="AI587" i="95"/>
  <c r="AI257" i="95"/>
  <c r="AI231" i="95"/>
  <c r="AI235" i="95"/>
  <c r="AI670" i="95"/>
  <c r="AI227" i="95"/>
  <c r="AI373" i="95"/>
  <c r="AI55" i="95"/>
  <c r="AI86" i="95"/>
  <c r="AI723" i="95"/>
  <c r="AI359" i="95"/>
  <c r="AI189" i="95"/>
  <c r="AI62" i="95"/>
  <c r="AI943" i="95"/>
  <c r="AI98" i="95"/>
  <c r="AI692" i="95"/>
  <c r="AI216" i="95"/>
  <c r="AI133" i="95"/>
  <c r="AI930" i="95"/>
  <c r="AI226" i="95"/>
  <c r="AI663" i="95"/>
  <c r="AI360" i="95"/>
  <c r="AI667" i="95"/>
  <c r="AI479" i="95"/>
  <c r="AI242" i="95"/>
  <c r="AI309" i="95"/>
  <c r="AI119" i="95"/>
  <c r="AI554" i="95"/>
  <c r="AI574" i="95"/>
  <c r="AI1025" i="95"/>
  <c r="AI757" i="95"/>
  <c r="AI679" i="95"/>
  <c r="AI239" i="95"/>
  <c r="AI837" i="95"/>
  <c r="AI693" i="95"/>
  <c r="AI154" i="95"/>
  <c r="AI901" i="95"/>
  <c r="AI811" i="95"/>
  <c r="AI680" i="95"/>
  <c r="AI234" i="95"/>
  <c r="AI341" i="95"/>
  <c r="AI366" i="95"/>
  <c r="AI659" i="95"/>
  <c r="AI653" i="95"/>
  <c r="AI76" i="95"/>
  <c r="AI932" i="95"/>
  <c r="AI116" i="95"/>
  <c r="AI988" i="95"/>
  <c r="AI107" i="95"/>
  <c r="AI477" i="95"/>
  <c r="AI338" i="95"/>
  <c r="AI90" i="95"/>
  <c r="AI631" i="95"/>
  <c r="AI685" i="95"/>
  <c r="AI546" i="95"/>
  <c r="AI977" i="95"/>
  <c r="AI681" i="95"/>
  <c r="AI103" i="95"/>
  <c r="AI881" i="95"/>
  <c r="AI545" i="95"/>
  <c r="AI868" i="95"/>
  <c r="AI600" i="95"/>
  <c r="AI300" i="95"/>
  <c r="AI940" i="95"/>
  <c r="AI885" i="95"/>
  <c r="AI571" i="95"/>
  <c r="AI130" i="95"/>
  <c r="AI1075" i="95"/>
  <c r="AI623" i="95"/>
  <c r="AI403" i="95"/>
  <c r="AI122" i="95"/>
  <c r="AI592" i="95"/>
  <c r="AI358" i="95"/>
  <c r="AI539" i="95"/>
  <c r="AI906" i="95"/>
  <c r="AI113" i="95"/>
  <c r="AI1045" i="95"/>
  <c r="AI812" i="95"/>
  <c r="AI582" i="95"/>
  <c r="AI181" i="95"/>
  <c r="AI1040" i="95"/>
  <c r="AI575" i="95"/>
  <c r="AI506" i="95"/>
  <c r="AI89" i="95"/>
  <c r="AI549" i="95"/>
  <c r="AI1039" i="95"/>
  <c r="AI475" i="95"/>
  <c r="AI958" i="95"/>
  <c r="AI896" i="95"/>
  <c r="AI354" i="95"/>
  <c r="AI610" i="95"/>
  <c r="AI611" i="95"/>
  <c r="AI175" i="95"/>
  <c r="AI735" i="95"/>
  <c r="AI1062" i="95"/>
  <c r="AI1094" i="95"/>
  <c r="AI440" i="95"/>
  <c r="AI495" i="95"/>
  <c r="AI910" i="95"/>
  <c r="AI731" i="95"/>
  <c r="AI756" i="95"/>
  <c r="AI264" i="95"/>
  <c r="AI276" i="95"/>
  <c r="AI1041" i="95"/>
  <c r="AI221" i="95"/>
  <c r="AI594" i="95"/>
  <c r="AI598" i="95"/>
  <c r="AI636" i="95"/>
  <c r="AI779" i="95"/>
  <c r="AI633" i="95"/>
  <c r="AI9" i="95"/>
  <c r="AI426" i="95"/>
  <c r="AI1002" i="95"/>
  <c r="AO974" i="95"/>
  <c r="AM948" i="95"/>
  <c r="AN926" i="95"/>
  <c r="AT759" i="95"/>
  <c r="AP912" i="95"/>
  <c r="AR854" i="95"/>
  <c r="AI883" i="95"/>
  <c r="AK1032" i="95"/>
  <c r="AS601" i="95"/>
  <c r="AT695" i="95"/>
  <c r="AS1026" i="95"/>
  <c r="AT1086" i="95"/>
  <c r="AR1014" i="95"/>
  <c r="AT24" i="95"/>
  <c r="AO8" i="95"/>
  <c r="AI621" i="95"/>
  <c r="AI334" i="95"/>
  <c r="AI838" i="95"/>
  <c r="AI924" i="95"/>
  <c r="AI803" i="95"/>
  <c r="AI429" i="95"/>
  <c r="AI886" i="95"/>
  <c r="AI774" i="95"/>
  <c r="AI833" i="95"/>
  <c r="AI963" i="95"/>
  <c r="AI1017" i="95"/>
  <c r="AI528" i="95"/>
  <c r="AI601" i="95"/>
  <c r="AI344" i="95"/>
  <c r="AI691" i="95"/>
  <c r="AI78" i="95"/>
  <c r="AI959" i="95"/>
  <c r="AI31" i="95"/>
  <c r="AI846" i="95"/>
  <c r="AI605" i="95"/>
  <c r="AI1086" i="95"/>
  <c r="AI814" i="95"/>
  <c r="AI797" i="95"/>
  <c r="AI969" i="95"/>
  <c r="AI931" i="95"/>
  <c r="AP8" i="95"/>
  <c r="AI968" i="95"/>
  <c r="AI651" i="95"/>
  <c r="AI380" i="95"/>
  <c r="AI764" i="95"/>
  <c r="AI567" i="95"/>
  <c r="AI971" i="95"/>
  <c r="AI904" i="95"/>
  <c r="AI476" i="95"/>
  <c r="AI1026" i="95"/>
  <c r="AI648" i="95"/>
  <c r="AI660" i="95"/>
  <c r="AI622" i="95"/>
  <c r="AI411" i="95"/>
  <c r="AI108" i="95"/>
  <c r="AI809" i="95"/>
  <c r="AI783" i="95"/>
  <c r="AI955" i="95"/>
  <c r="AI697" i="95"/>
  <c r="AI704" i="95"/>
  <c r="AI950" i="95"/>
  <c r="AI794" i="95"/>
  <c r="AI303" i="95"/>
  <c r="AI662" i="95"/>
  <c r="AI882" i="95"/>
  <c r="AI1047" i="95"/>
  <c r="AI331" i="95"/>
  <c r="AI94" i="95"/>
  <c r="AI798" i="95"/>
  <c r="AI984" i="95"/>
  <c r="AI197" i="95"/>
  <c r="AI444" i="95"/>
  <c r="AM1057" i="95"/>
  <c r="AQ803" i="95"/>
  <c r="AK624" i="95"/>
  <c r="AP1021" i="95"/>
  <c r="AN1039" i="95"/>
  <c r="AR1070" i="95"/>
  <c r="AP827" i="95"/>
  <c r="AQ1067" i="95"/>
  <c r="AT896" i="95"/>
  <c r="AM1096" i="95"/>
  <c r="AJ541" i="95"/>
  <c r="AM767" i="95"/>
  <c r="AM600" i="95"/>
  <c r="AQ472" i="95"/>
  <c r="AR681" i="95"/>
  <c r="AQ686" i="95"/>
  <c r="AK953" i="95"/>
  <c r="AI745" i="95"/>
  <c r="AO1047" i="95"/>
  <c r="AP330" i="95"/>
  <c r="AN813" i="95"/>
  <c r="AL937" i="95"/>
  <c r="AT1051" i="95"/>
  <c r="AT1013" i="95"/>
  <c r="AM869" i="95"/>
  <c r="AT1066" i="95"/>
  <c r="AR773" i="95"/>
  <c r="AN534" i="95"/>
  <c r="AP1092" i="95"/>
  <c r="AR1029" i="95"/>
  <c r="AI961" i="95"/>
  <c r="AI474" i="95"/>
  <c r="AI99" i="95"/>
  <c r="AI708" i="95"/>
  <c r="AI340" i="95"/>
  <c r="AI367" i="95"/>
  <c r="AI690" i="95"/>
  <c r="AI661" i="95"/>
  <c r="AI551" i="95"/>
  <c r="AI489" i="95"/>
  <c r="AI1096" i="95"/>
  <c r="AI599" i="95"/>
  <c r="AI856" i="95"/>
  <c r="AI1004" i="95"/>
  <c r="AI1018" i="95"/>
  <c r="AI486" i="95"/>
  <c r="AI10" i="95"/>
  <c r="AI1034" i="95"/>
  <c r="AI33" i="95"/>
  <c r="AI322" i="95"/>
  <c r="AI484" i="95"/>
  <c r="AI254" i="95"/>
  <c r="AI245" i="95"/>
  <c r="AI581" i="95"/>
  <c r="AI12" i="95"/>
  <c r="AI952" i="95"/>
  <c r="AI500" i="95"/>
  <c r="AI553" i="95"/>
  <c r="AI63" i="95"/>
  <c r="AI658" i="95"/>
  <c r="AI106" i="95"/>
  <c r="AI912" i="95"/>
  <c r="AI899" i="95"/>
  <c r="AK782" i="95"/>
  <c r="AL915" i="95"/>
  <c r="AP843" i="95"/>
  <c r="AO1056" i="95"/>
  <c r="AT997" i="95"/>
  <c r="AR694" i="95"/>
  <c r="AQ919" i="95"/>
  <c r="AP819" i="95"/>
  <c r="AP592" i="95"/>
  <c r="AS965" i="95"/>
  <c r="AN925" i="95"/>
  <c r="AR810" i="95"/>
  <c r="AQ672" i="95"/>
  <c r="AL1076" i="95"/>
  <c r="AK925" i="95"/>
  <c r="AS758" i="95"/>
  <c r="AJ639" i="95"/>
  <c r="AO215" i="95"/>
  <c r="AM690" i="95"/>
  <c r="AR414" i="95"/>
  <c r="AK994" i="95"/>
  <c r="AK1043" i="95"/>
  <c r="AI310" i="95"/>
  <c r="AI218" i="95"/>
  <c r="AI672" i="95"/>
  <c r="AI572" i="95"/>
  <c r="AI547" i="95"/>
  <c r="AI983" i="95"/>
  <c r="AI561" i="95"/>
  <c r="AI630" i="95"/>
  <c r="AI995" i="95"/>
  <c r="AI714" i="95"/>
  <c r="AI378" i="95"/>
  <c r="AI248" i="95"/>
  <c r="AI79" i="95"/>
  <c r="AI146" i="95"/>
  <c r="AI321" i="95"/>
  <c r="AI523" i="95"/>
  <c r="AI639" i="95"/>
  <c r="AI284" i="95"/>
  <c r="AI26" i="95"/>
  <c r="AI1078" i="95"/>
  <c r="AI962" i="95"/>
  <c r="AI151" i="95"/>
  <c r="AI1043" i="95"/>
  <c r="AI578" i="95"/>
  <c r="AI350" i="95"/>
  <c r="AI143" i="95"/>
  <c r="AI511" i="95"/>
  <c r="AI377" i="95"/>
  <c r="AI299" i="95"/>
  <c r="AI376" i="95"/>
  <c r="AI819" i="95"/>
  <c r="AI565" i="95"/>
  <c r="AI457" i="95"/>
  <c r="AI347" i="95"/>
  <c r="AI455" i="95"/>
  <c r="AI970" i="95"/>
  <c r="AI711" i="95"/>
  <c r="AO948" i="95"/>
  <c r="AK1002" i="95"/>
  <c r="AT1078" i="95"/>
  <c r="AL1006" i="95"/>
  <c r="AR1010" i="95"/>
  <c r="AP940" i="95"/>
  <c r="AP1083" i="95"/>
  <c r="AI975" i="95"/>
  <c r="AI233" i="95"/>
  <c r="AI580" i="95"/>
  <c r="AI641" i="95"/>
  <c r="AI425" i="95"/>
  <c r="AI978" i="95"/>
  <c r="AI1052" i="95"/>
  <c r="AI967" i="95"/>
  <c r="AI893" i="95"/>
  <c r="AI1076" i="95"/>
  <c r="AI28" i="95"/>
  <c r="AI202" i="95"/>
  <c r="AI487" i="95"/>
  <c r="AI707" i="95"/>
  <c r="AI439" i="95"/>
  <c r="AI854" i="95"/>
  <c r="AI851" i="95"/>
  <c r="AI102" i="95"/>
  <c r="AI665" i="95"/>
  <c r="AI144" i="95"/>
  <c r="AI834" i="95"/>
  <c r="AI657" i="95"/>
  <c r="AI564" i="95"/>
  <c r="AI109" i="95"/>
  <c r="AI422" i="95"/>
  <c r="AI706" i="95"/>
  <c r="AI534" i="95"/>
  <c r="AI104" i="95"/>
  <c r="AI638" i="95"/>
  <c r="AI137" i="95"/>
  <c r="AI169" i="95"/>
  <c r="AS808" i="95"/>
  <c r="AS479" i="95"/>
  <c r="AN1001" i="95"/>
  <c r="AL702" i="95"/>
  <c r="AK1071" i="95"/>
  <c r="AO884" i="95"/>
  <c r="AJ339" i="95"/>
  <c r="AM645" i="95"/>
  <c r="AQ1046" i="95"/>
  <c r="AK491" i="95"/>
  <c r="AK584" i="95"/>
  <c r="AK1052" i="95"/>
  <c r="AK971" i="95"/>
  <c r="AR943" i="95"/>
  <c r="AI827" i="95"/>
  <c r="AT122" i="95"/>
  <c r="AN1066" i="95"/>
  <c r="AN1081" i="95"/>
  <c r="AK1083" i="95"/>
  <c r="AM913" i="95"/>
  <c r="AR711" i="95"/>
  <c r="AS967" i="95"/>
  <c r="AO609" i="95"/>
  <c r="AM518" i="95"/>
  <c r="AL759" i="95"/>
  <c r="AS1021" i="95"/>
  <c r="AL908" i="95"/>
  <c r="AM844" i="95"/>
  <c r="AQ1071" i="95"/>
  <c r="AQ755" i="95"/>
  <c r="AK533" i="95"/>
  <c r="AL373" i="95"/>
  <c r="AT838" i="95"/>
  <c r="AP742" i="95"/>
  <c r="AL1094" i="95"/>
  <c r="AP620" i="95"/>
  <c r="AL1064" i="95"/>
  <c r="AQ947" i="95"/>
  <c r="AP821" i="95"/>
  <c r="AR591" i="95"/>
  <c r="AS1072" i="95"/>
  <c r="AR1063" i="95"/>
  <c r="AQ977" i="95"/>
  <c r="AT442" i="95"/>
  <c r="AL860" i="95"/>
  <c r="AP1044" i="95"/>
  <c r="AR843" i="95"/>
  <c r="AN878" i="95"/>
  <c r="AO1073" i="95"/>
  <c r="AK826" i="95"/>
  <c r="AJ1065" i="95"/>
  <c r="AQ970" i="95"/>
  <c r="AI253" i="95"/>
  <c r="AI989" i="95"/>
  <c r="AI65" i="95"/>
  <c r="AI217" i="95"/>
  <c r="AI986" i="95"/>
  <c r="AI14" i="95"/>
  <c r="AI627" i="95"/>
  <c r="AI127" i="95"/>
  <c r="AI870" i="95"/>
  <c r="AI134" i="95"/>
  <c r="AI211" i="95"/>
  <c r="AI676" i="95"/>
  <c r="AI652" i="95"/>
  <c r="AI199" i="95"/>
  <c r="AI342" i="95"/>
  <c r="AI11" i="95"/>
  <c r="AI728" i="95"/>
  <c r="AI973" i="95"/>
  <c r="AI550" i="95"/>
  <c r="AI283" i="95"/>
  <c r="AI994" i="95"/>
  <c r="AI67" i="95"/>
  <c r="AI857" i="95"/>
  <c r="AI140" i="95"/>
  <c r="AI1000" i="95"/>
  <c r="AI388" i="95"/>
  <c r="AI174" i="95"/>
  <c r="AI934" i="95"/>
  <c r="AI936" i="95"/>
  <c r="AI188" i="95"/>
  <c r="AI535" i="95"/>
  <c r="AI741" i="95"/>
  <c r="AI993" i="95"/>
  <c r="AI612" i="95"/>
  <c r="AI126" i="95"/>
  <c r="AI552" i="95"/>
  <c r="AI1048" i="95"/>
  <c r="AI849" i="95"/>
  <c r="AI200" i="95"/>
  <c r="AI640" i="95"/>
  <c r="AI337" i="95"/>
  <c r="AI889" i="95"/>
  <c r="AI570" i="95"/>
  <c r="AI792" i="95"/>
  <c r="AI935" i="95"/>
  <c r="AN869" i="95"/>
  <c r="AM1058" i="95"/>
  <c r="AS996" i="95"/>
  <c r="AJ970" i="95"/>
  <c r="AL869" i="95"/>
  <c r="AJ861" i="95"/>
  <c r="AN532" i="95"/>
  <c r="AT812" i="95"/>
  <c r="AO1045" i="95"/>
  <c r="AM617" i="95"/>
  <c r="AK984" i="95"/>
  <c r="AL921" i="95"/>
  <c r="AR716" i="95"/>
  <c r="AJ776" i="95"/>
  <c r="AT962" i="95"/>
  <c r="AS1008" i="95"/>
  <c r="AQ766" i="95"/>
  <c r="AS887" i="95"/>
  <c r="AO802" i="95"/>
  <c r="AN1009" i="95"/>
  <c r="AL877" i="95"/>
  <c r="AP1026" i="95"/>
  <c r="AJ816" i="95"/>
  <c r="AK504" i="95"/>
  <c r="AP1064" i="95"/>
  <c r="AI519" i="95"/>
  <c r="AI686" i="95"/>
  <c r="AI903" i="95"/>
  <c r="AI956" i="95"/>
  <c r="AI91" i="95"/>
  <c r="AI493" i="95"/>
  <c r="AI548" i="95"/>
  <c r="AI777" i="95"/>
  <c r="AI112" i="95"/>
  <c r="AI942" i="95"/>
  <c r="AI497" i="95"/>
  <c r="AI57" i="95"/>
  <c r="AI654" i="95"/>
  <c r="AI85" i="95"/>
  <c r="AI118" i="95"/>
  <c r="AI858" i="95"/>
  <c r="AI229" i="95"/>
  <c r="AI974" i="95"/>
  <c r="AI272" i="95"/>
  <c r="AI346" i="95"/>
  <c r="AI120" i="95"/>
  <c r="AI957" i="95"/>
  <c r="AI147" i="95"/>
  <c r="AI35" i="95"/>
  <c r="AK836" i="95"/>
  <c r="AT596" i="95"/>
  <c r="AK505" i="95"/>
  <c r="AT992" i="95"/>
  <c r="AQ330" i="95"/>
  <c r="AM888" i="95"/>
  <c r="AO1078" i="95"/>
  <c r="AS605" i="95"/>
  <c r="AN545" i="95"/>
  <c r="AK858" i="95"/>
  <c r="AN911" i="95"/>
  <c r="AN1033" i="95"/>
  <c r="AK929" i="95"/>
  <c r="AJ1074" i="95"/>
  <c r="AR994" i="95"/>
  <c r="AL703" i="95"/>
  <c r="AJ869" i="95"/>
  <c r="AK559" i="95"/>
  <c r="AK1024" i="95"/>
  <c r="AN589" i="95"/>
  <c r="AQ1003" i="95"/>
  <c r="AS957" i="95"/>
  <c r="AJ926" i="95"/>
  <c r="AO459" i="95"/>
  <c r="AP1068" i="95"/>
  <c r="AN655" i="95"/>
  <c r="AL602" i="95"/>
  <c r="AO824" i="95"/>
  <c r="AJ987" i="95"/>
  <c r="AJ617" i="95"/>
  <c r="AS507" i="95"/>
  <c r="AP1019" i="95"/>
  <c r="AL856" i="95"/>
  <c r="AI754" i="95"/>
  <c r="AI677" i="95"/>
  <c r="AI527" i="95"/>
  <c r="AI473" i="95"/>
  <c r="AI132" i="95"/>
  <c r="AI59" i="95"/>
  <c r="AI114" i="95"/>
  <c r="AI1044" i="95"/>
  <c r="AI1091" i="95"/>
  <c r="AI736" i="95"/>
  <c r="AI907" i="95"/>
  <c r="AI451" i="95"/>
  <c r="AI282" i="95"/>
  <c r="AI981" i="95"/>
  <c r="AI191" i="95"/>
  <c r="AI88" i="95"/>
  <c r="AI1028" i="95"/>
  <c r="AI939" i="95"/>
  <c r="AQ695" i="95"/>
  <c r="AQ735" i="95"/>
  <c r="AS442" i="95"/>
  <c r="AT665" i="95"/>
  <c r="AP914" i="95"/>
  <c r="AO440" i="95"/>
  <c r="AL344" i="95"/>
  <c r="AS641" i="95"/>
  <c r="AK792" i="95"/>
  <c r="AJ844" i="95"/>
  <c r="AP427" i="95"/>
  <c r="AQ351" i="95"/>
  <c r="AQ1063" i="95"/>
  <c r="AL518" i="95"/>
  <c r="AK1055" i="95"/>
  <c r="AO724" i="95"/>
  <c r="AS898" i="95"/>
  <c r="AJ678" i="95"/>
  <c r="AP936" i="95"/>
  <c r="AL570" i="95"/>
  <c r="AN453" i="95"/>
  <c r="AK840" i="95"/>
  <c r="AL681" i="95"/>
  <c r="AL599" i="95"/>
  <c r="AS1085" i="95"/>
  <c r="AT963" i="95"/>
  <c r="AL558" i="95"/>
  <c r="AM901" i="95"/>
  <c r="AP416" i="95"/>
  <c r="AQ152" i="95"/>
  <c r="AS828" i="95"/>
  <c r="AT1039" i="95"/>
  <c r="AQ444" i="95"/>
  <c r="AM1072" i="95"/>
  <c r="AJ867" i="95"/>
  <c r="AR1033" i="95"/>
  <c r="AP674" i="95"/>
  <c r="AK811" i="95"/>
  <c r="AS1029" i="95"/>
  <c r="AJ508" i="95"/>
  <c r="AS597" i="95"/>
  <c r="AL817" i="95"/>
  <c r="AQ992" i="95"/>
  <c r="AN837" i="95"/>
  <c r="AS743" i="95"/>
  <c r="AL685" i="95"/>
  <c r="AS511" i="95"/>
  <c r="AT764" i="95"/>
  <c r="AM837" i="95"/>
  <c r="AI1050" i="95"/>
  <c r="AL1087" i="95"/>
  <c r="AQ874" i="95"/>
  <c r="AN832" i="95"/>
  <c r="AQ562" i="95"/>
  <c r="AJ759" i="95"/>
  <c r="AK1068" i="95"/>
  <c r="AO789" i="95"/>
  <c r="AO489" i="95"/>
  <c r="AS446" i="95"/>
  <c r="AO941" i="95"/>
  <c r="AJ917" i="95"/>
  <c r="AP1030" i="95"/>
  <c r="AO1058" i="95"/>
  <c r="AS986" i="95"/>
  <c r="AR1062" i="95"/>
  <c r="AJ560" i="95"/>
  <c r="AJ914" i="95"/>
  <c r="AT440" i="95"/>
  <c r="AI543" i="95"/>
  <c r="AI1060" i="95"/>
  <c r="AI689" i="95"/>
  <c r="AI273" i="95"/>
  <c r="AI541" i="95"/>
  <c r="AI894" i="95"/>
  <c r="AI83" i="95"/>
  <c r="AI178" i="95"/>
  <c r="AI517" i="95"/>
  <c r="AI666" i="95"/>
  <c r="AI998" i="95"/>
  <c r="AI645" i="95"/>
  <c r="AI450" i="95"/>
  <c r="AI781" i="95"/>
  <c r="AI100" i="95"/>
  <c r="AI980" i="95"/>
  <c r="AI646" i="95"/>
  <c r="AJ1009" i="95"/>
  <c r="AL640" i="95"/>
  <c r="AS588" i="95"/>
  <c r="AJ757" i="95"/>
  <c r="AT849" i="95"/>
  <c r="AJ824" i="95"/>
  <c r="AL790" i="95"/>
  <c r="AJ847" i="95"/>
  <c r="AT822" i="95"/>
  <c r="AP433" i="95"/>
  <c r="AK604" i="95"/>
  <c r="AT946" i="95"/>
  <c r="AQ1086" i="95"/>
  <c r="AL770" i="95"/>
  <c r="AK834" i="95"/>
  <c r="AJ1019" i="95"/>
  <c r="AS1045" i="95"/>
  <c r="AT880" i="95"/>
  <c r="AK992" i="95"/>
  <c r="AR993" i="95"/>
  <c r="AO1003" i="95"/>
  <c r="AJ520" i="95"/>
  <c r="AP577" i="95"/>
  <c r="AL789" i="95"/>
  <c r="AQ195" i="95"/>
  <c r="AI430" i="95"/>
  <c r="AR533" i="95"/>
  <c r="AR547" i="95"/>
  <c r="AO1061" i="95"/>
  <c r="AO593" i="95"/>
  <c r="AO606" i="95"/>
  <c r="AN793" i="95"/>
  <c r="AR526" i="95"/>
  <c r="AN487" i="95"/>
  <c r="AL318" i="95"/>
  <c r="AO579" i="95"/>
  <c r="AM1089" i="95"/>
  <c r="AM744" i="95"/>
  <c r="AQ609" i="95"/>
  <c r="AR1078" i="95"/>
  <c r="AQ895" i="95"/>
  <c r="AQ602" i="95"/>
  <c r="AP927" i="95"/>
  <c r="AN1068" i="95"/>
  <c r="AP687" i="95"/>
  <c r="AQ769" i="95"/>
  <c r="AS682" i="95"/>
  <c r="AS723" i="95"/>
  <c r="AK303" i="95"/>
  <c r="AS847" i="95"/>
  <c r="AN1040" i="95"/>
  <c r="AT646" i="95"/>
  <c r="AM1077" i="95"/>
  <c r="AS1035" i="95"/>
  <c r="AK626" i="95"/>
  <c r="AS1090" i="95"/>
  <c r="AT1020" i="95"/>
  <c r="AL684" i="95"/>
  <c r="AJ1073" i="95"/>
  <c r="AI298" i="95"/>
  <c r="AI323" i="95"/>
  <c r="AI491" i="95"/>
  <c r="AI161" i="95"/>
  <c r="AI246" i="95"/>
  <c r="AI287" i="95"/>
  <c r="AI1092" i="95"/>
  <c r="AI315" i="95"/>
  <c r="AI278" i="95"/>
  <c r="AI228" i="95"/>
  <c r="AI727" i="95"/>
  <c r="AI710" i="95"/>
  <c r="AI816" i="95"/>
  <c r="AI196" i="95"/>
  <c r="AI222" i="95"/>
  <c r="AI193" i="95"/>
  <c r="AI629" i="95"/>
  <c r="AT446" i="95"/>
  <c r="AO926" i="95"/>
  <c r="AJ532" i="95"/>
  <c r="AK1005" i="95"/>
  <c r="AT936" i="95"/>
  <c r="AJ605" i="95"/>
  <c r="AT556" i="95"/>
  <c r="AT979" i="95"/>
  <c r="AO204" i="95"/>
  <c r="AI294" i="95"/>
  <c r="AQ1010" i="95"/>
  <c r="AK907" i="95"/>
  <c r="AS1037" i="95"/>
  <c r="AT697" i="95"/>
  <c r="AQ801" i="95"/>
  <c r="AR1087" i="95"/>
  <c r="AP616" i="95"/>
  <c r="AQ1039" i="95"/>
  <c r="AR710" i="95"/>
  <c r="AJ1037" i="95"/>
  <c r="AM557" i="95"/>
  <c r="AS1009" i="95"/>
  <c r="AN127" i="95"/>
  <c r="AR556" i="95"/>
  <c r="AI1082" i="95"/>
  <c r="AK756" i="95"/>
  <c r="AQ307" i="95"/>
  <c r="AL804" i="95"/>
  <c r="AJ549" i="95"/>
  <c r="AM886" i="95"/>
  <c r="AP767" i="95"/>
  <c r="AL852" i="95"/>
  <c r="AM1011" i="95"/>
  <c r="AS902" i="95"/>
  <c r="AK418" i="95"/>
  <c r="AM120" i="95"/>
  <c r="AS993" i="95"/>
  <c r="AO949" i="95"/>
  <c r="AK1094" i="95"/>
  <c r="AL733" i="95"/>
  <c r="AP591" i="95"/>
  <c r="AK983" i="95"/>
  <c r="AQ440" i="95"/>
  <c r="AL985" i="95"/>
  <c r="AQ952" i="95"/>
  <c r="AR796" i="95"/>
  <c r="AP193" i="95"/>
  <c r="AN910" i="95"/>
  <c r="AJ1013" i="95"/>
  <c r="AQ1095" i="95"/>
  <c r="AJ294" i="95"/>
  <c r="AQ747" i="95"/>
  <c r="AS552" i="95"/>
  <c r="AN761" i="95"/>
  <c r="AL1050" i="95"/>
  <c r="AM536" i="95"/>
  <c r="AO507" i="95"/>
  <c r="AP879" i="95"/>
  <c r="AM1095" i="95"/>
  <c r="AK387" i="95"/>
  <c r="AO723" i="95"/>
  <c r="AI1012" i="95"/>
  <c r="AN901" i="95"/>
  <c r="AN719" i="95"/>
  <c r="AP982" i="95"/>
  <c r="AL942" i="95"/>
  <c r="AQ873" i="95"/>
  <c r="AM638" i="95"/>
  <c r="AJ997" i="95"/>
  <c r="AJ793" i="95"/>
  <c r="AR870" i="95"/>
  <c r="AO959" i="95"/>
  <c r="AS886" i="95"/>
  <c r="AI194" i="95"/>
  <c r="AI674" i="95"/>
  <c r="AI1095" i="95"/>
  <c r="AI750" i="95"/>
  <c r="AI664" i="95"/>
  <c r="AI979" i="95"/>
  <c r="AI825" i="95"/>
  <c r="AI482" i="95"/>
  <c r="AI220" i="95"/>
  <c r="AI694" i="95"/>
  <c r="AI946" i="95"/>
  <c r="AI236" i="95"/>
  <c r="AI898" i="95"/>
  <c r="AI579" i="95"/>
  <c r="AI139" i="95"/>
  <c r="AI762" i="95"/>
  <c r="AI437" i="95"/>
  <c r="AI643" i="95"/>
  <c r="AI644" i="95"/>
  <c r="AI1063" i="95"/>
  <c r="AI52" i="95"/>
  <c r="AI802" i="95"/>
  <c r="AI190" i="95"/>
  <c r="AI637" i="95"/>
  <c r="AI418" i="95"/>
  <c r="AL756" i="95"/>
  <c r="AL795" i="95"/>
  <c r="AR686" i="95"/>
  <c r="AN1095" i="95"/>
  <c r="AS895" i="95"/>
  <c r="AJ646" i="95"/>
  <c r="AQ718" i="95"/>
  <c r="AT164" i="95"/>
  <c r="AJ732" i="95"/>
  <c r="AN1096" i="95"/>
  <c r="AK1001" i="95"/>
  <c r="AJ685" i="95"/>
  <c r="AP236" i="95"/>
  <c r="AL1028" i="95"/>
  <c r="AJ1060" i="95"/>
  <c r="AO755" i="95"/>
  <c r="AT926" i="95"/>
  <c r="AT934" i="95"/>
  <c r="AR466" i="95"/>
  <c r="AI862" i="95"/>
  <c r="AT510" i="95"/>
  <c r="AR553" i="95"/>
  <c r="AS780" i="95"/>
  <c r="AT914" i="95"/>
  <c r="AK864" i="95"/>
  <c r="AS1032" i="95"/>
  <c r="AK892" i="95"/>
  <c r="AM549" i="95"/>
  <c r="AL938" i="95"/>
  <c r="AP739" i="95"/>
  <c r="AQ648" i="95"/>
  <c r="AQ556" i="95"/>
  <c r="AK1069" i="95"/>
  <c r="AO563" i="95"/>
  <c r="AP828" i="95"/>
  <c r="AP831" i="95"/>
  <c r="AQ1070" i="95"/>
  <c r="AP740" i="95"/>
  <c r="AM1047" i="95"/>
  <c r="AN745" i="95"/>
  <c r="AP995" i="95"/>
  <c r="AO1031" i="95"/>
  <c r="AL992" i="95"/>
  <c r="AP1022" i="95"/>
  <c r="AS638" i="95"/>
  <c r="AN953" i="95"/>
  <c r="AN810" i="95"/>
  <c r="AT1085" i="95"/>
  <c r="AJ1021" i="95"/>
  <c r="AM593" i="95"/>
  <c r="AP859" i="95"/>
  <c r="AL1030" i="95"/>
  <c r="AR454" i="95"/>
  <c r="AR421" i="95"/>
  <c r="AJ748" i="95"/>
  <c r="AR866" i="95"/>
  <c r="AJ971" i="95"/>
  <c r="AP398" i="95"/>
  <c r="AI462" i="95"/>
  <c r="AR487" i="95"/>
  <c r="AK588" i="95"/>
  <c r="AR760" i="95"/>
  <c r="AS688" i="95"/>
  <c r="AT1006" i="95"/>
  <c r="AI8" i="95"/>
  <c r="AI326" i="95"/>
  <c r="AI224" i="95"/>
  <c r="AI308" i="95"/>
  <c r="AI897" i="95"/>
  <c r="AI179" i="95"/>
  <c r="AI748" i="95"/>
  <c r="AI544" i="95"/>
  <c r="AI349" i="95"/>
  <c r="AI609" i="95"/>
  <c r="AI387" i="95"/>
  <c r="AI149" i="95"/>
  <c r="AI542" i="95"/>
  <c r="AI568" i="95"/>
  <c r="AI650" i="95"/>
  <c r="AI168" i="95"/>
  <c r="AT774" i="95"/>
  <c r="AR955" i="95"/>
  <c r="AJ905" i="95"/>
  <c r="AN1091" i="95"/>
  <c r="AM1044" i="95"/>
  <c r="AS1006" i="95"/>
  <c r="AK1072" i="95"/>
  <c r="AQ1091" i="95"/>
  <c r="AT723" i="95"/>
  <c r="AO1082" i="95"/>
  <c r="AL813" i="95"/>
  <c r="AR745" i="95"/>
  <c r="AK935" i="95"/>
  <c r="AN861" i="95"/>
  <c r="AQ830" i="95"/>
  <c r="AL591" i="95"/>
  <c r="AJ756" i="95"/>
  <c r="AT879" i="95"/>
  <c r="AK1004" i="95"/>
  <c r="AL829" i="95"/>
  <c r="AO970" i="95"/>
  <c r="AP535" i="95"/>
  <c r="AJ1085" i="95"/>
  <c r="AJ965" i="95"/>
  <c r="AI1056" i="95"/>
  <c r="AL477" i="95"/>
  <c r="AP1007" i="95"/>
  <c r="AJ604" i="95"/>
  <c r="AT1083" i="95"/>
  <c r="AN1014" i="95"/>
  <c r="AJ829" i="95"/>
  <c r="AL636" i="95"/>
  <c r="AT830" i="95"/>
  <c r="AO1046" i="95"/>
  <c r="AM590" i="95"/>
  <c r="AM780" i="95"/>
  <c r="AI590" i="95"/>
  <c r="AM1062" i="95"/>
  <c r="AQ985" i="95"/>
  <c r="AI869" i="95"/>
  <c r="AM636" i="95"/>
  <c r="AK863" i="95"/>
  <c r="AM624" i="95"/>
  <c r="AL718" i="95"/>
  <c r="AL1086" i="95"/>
  <c r="AN991" i="95"/>
  <c r="AL642" i="95"/>
  <c r="AN1022" i="95"/>
  <c r="AS545" i="95"/>
  <c r="AJ910" i="95"/>
  <c r="AM723" i="95"/>
  <c r="AI720" i="95"/>
  <c r="AR1074" i="95"/>
  <c r="AQ558" i="95"/>
  <c r="AI1009" i="95"/>
  <c r="AO639" i="95"/>
  <c r="AQ917" i="95"/>
  <c r="AL836" i="95"/>
  <c r="AO842" i="95"/>
  <c r="AS831" i="95"/>
  <c r="AK1081" i="95"/>
  <c r="AK750" i="95"/>
  <c r="AT751" i="95"/>
  <c r="AK1035" i="95"/>
  <c r="AT818" i="95"/>
  <c r="AQ1013" i="95"/>
  <c r="AT846" i="95"/>
  <c r="AS947" i="95"/>
  <c r="AP496" i="95"/>
  <c r="AI954" i="95"/>
  <c r="AI835" i="95"/>
  <c r="AI805" i="95"/>
  <c r="AI417" i="95"/>
  <c r="AI432" i="95"/>
  <c r="AI452" i="95"/>
  <c r="AI158" i="95"/>
  <c r="AI177" i="95"/>
  <c r="AI261" i="95"/>
  <c r="AI265" i="95"/>
  <c r="AI1016" i="95"/>
  <c r="AI1033" i="95"/>
  <c r="AI713" i="95"/>
  <c r="AI788" i="95"/>
  <c r="AI615" i="95"/>
  <c r="AI343" i="95"/>
  <c r="AI703" i="95"/>
  <c r="AS930" i="95"/>
  <c r="AM1055" i="95"/>
  <c r="AQ980" i="95"/>
  <c r="AK852" i="95"/>
  <c r="AJ787" i="95"/>
  <c r="AO221" i="95"/>
  <c r="AN1094" i="95"/>
  <c r="AN716" i="95"/>
  <c r="AS722" i="95"/>
  <c r="AO950" i="95"/>
  <c r="AR977" i="95"/>
  <c r="AQ777" i="95"/>
  <c r="AJ509" i="95"/>
  <c r="AS755" i="95"/>
  <c r="AO795" i="95"/>
  <c r="AR1000" i="95"/>
  <c r="AS821" i="95"/>
  <c r="AS1087" i="95"/>
  <c r="AQ1092" i="95"/>
  <c r="AL772" i="95"/>
  <c r="AR484" i="95"/>
  <c r="AR1071" i="95"/>
  <c r="AL747" i="95"/>
  <c r="AK470" i="95"/>
  <c r="AT947" i="95"/>
  <c r="AN789" i="95"/>
  <c r="AL719" i="95"/>
  <c r="AS802" i="95"/>
  <c r="AM962" i="95"/>
  <c r="AT1079" i="95"/>
  <c r="AQ850" i="95"/>
  <c r="AR968" i="95"/>
  <c r="AS452" i="95"/>
  <c r="AJ654" i="95"/>
  <c r="AN571" i="95"/>
  <c r="AK997" i="95"/>
  <c r="AK694" i="95"/>
  <c r="AR1091" i="95"/>
  <c r="AJ921" i="95"/>
  <c r="AN484" i="95"/>
  <c r="AT1088" i="95"/>
  <c r="AR743" i="95"/>
  <c r="AR614" i="95"/>
  <c r="AP1091" i="95"/>
  <c r="AK802" i="95"/>
  <c r="AN1078" i="95"/>
  <c r="AM650" i="95"/>
  <c r="AT831" i="95"/>
  <c r="AK699" i="95"/>
  <c r="AS936" i="95"/>
  <c r="AN799" i="95"/>
  <c r="AK913" i="95"/>
  <c r="AJ909" i="95"/>
  <c r="AK819" i="95"/>
  <c r="AL935" i="95"/>
  <c r="AN381" i="95"/>
  <c r="AL844" i="95"/>
  <c r="AJ519" i="95"/>
  <c r="AO806" i="95"/>
  <c r="AQ818" i="95"/>
  <c r="AS399" i="95"/>
  <c r="AT981" i="95"/>
  <c r="AT1042" i="95"/>
  <c r="AI275" i="95"/>
  <c r="AI225" i="95"/>
  <c r="AI311" i="95"/>
  <c r="AI285" i="95"/>
  <c r="AI351" i="95"/>
  <c r="AI972" i="95"/>
  <c r="AI804" i="95"/>
  <c r="AI865" i="95"/>
  <c r="AI826" i="95"/>
  <c r="AI573" i="95"/>
  <c r="AI1010" i="95"/>
  <c r="AP789" i="95"/>
  <c r="AM726" i="95"/>
  <c r="AP798" i="95"/>
  <c r="AT924" i="95"/>
  <c r="AM796" i="95"/>
  <c r="AQ999" i="95"/>
  <c r="AQ669" i="95"/>
  <c r="AQ760" i="95"/>
  <c r="AL737" i="95"/>
  <c r="AT820" i="95"/>
  <c r="AO1062" i="95"/>
  <c r="AQ716" i="95"/>
  <c r="AR616" i="95"/>
  <c r="AJ78" i="95"/>
  <c r="AL691" i="95"/>
  <c r="AP886" i="95"/>
  <c r="AQ358" i="95"/>
  <c r="AT658" i="95"/>
  <c r="AR1031" i="95"/>
  <c r="AK1000" i="95"/>
  <c r="AQ635" i="95"/>
  <c r="AQ504" i="95"/>
  <c r="AL706" i="95"/>
  <c r="AO1074" i="95"/>
  <c r="AJ377" i="95"/>
  <c r="AS706" i="95"/>
  <c r="AJ375" i="95"/>
  <c r="AQ727" i="95"/>
  <c r="AP682" i="95"/>
  <c r="AR727" i="95"/>
  <c r="AQ712" i="95"/>
  <c r="AI872" i="95"/>
  <c r="AN1074" i="95"/>
  <c r="AO1091" i="95"/>
  <c r="AK629" i="95"/>
  <c r="AR840" i="95"/>
  <c r="AP495" i="95"/>
  <c r="AI312" i="95"/>
  <c r="AQ698" i="95"/>
  <c r="AQ544" i="95"/>
  <c r="AS1061" i="95"/>
  <c r="AK1031" i="95"/>
  <c r="AR1048" i="95"/>
  <c r="AK1044" i="95"/>
  <c r="AO772" i="95"/>
  <c r="AO972" i="95"/>
  <c r="AI593" i="95"/>
  <c r="AI1036" i="95"/>
  <c r="AI618" i="95"/>
  <c r="AI776" i="95"/>
  <c r="AI266" i="95"/>
  <c r="AI507" i="95"/>
  <c r="AI125" i="95"/>
  <c r="AI696" i="95"/>
  <c r="AI577" i="95"/>
  <c r="AI938" i="95"/>
  <c r="AI1031" i="95"/>
  <c r="AI730" i="95"/>
  <c r="AJ696" i="95"/>
  <c r="AM993" i="95"/>
  <c r="AT889" i="95"/>
  <c r="AQ1034" i="95"/>
  <c r="AJ957" i="95"/>
  <c r="AI1053" i="95"/>
  <c r="AJ911" i="95"/>
  <c r="AM704" i="95"/>
  <c r="AN1089" i="95"/>
  <c r="AN617" i="95"/>
  <c r="AQ363" i="95"/>
  <c r="AN1002" i="95"/>
  <c r="AQ916" i="95"/>
  <c r="AK1054" i="95"/>
  <c r="AO184" i="95"/>
  <c r="AR320" i="95"/>
  <c r="AT197" i="95"/>
  <c r="AO605" i="95"/>
  <c r="AQ792" i="95"/>
  <c r="AS972" i="95"/>
  <c r="AS495" i="95"/>
  <c r="AI927" i="95"/>
  <c r="AT574" i="95"/>
  <c r="AS904" i="95"/>
  <c r="AT976" i="95"/>
  <c r="AM864" i="95"/>
  <c r="AJ805" i="95"/>
  <c r="AT1056" i="95"/>
  <c r="AM790" i="95"/>
  <c r="AT803" i="95"/>
  <c r="AP392" i="95"/>
  <c r="AQ642" i="95"/>
  <c r="AL236" i="95"/>
  <c r="AL1082" i="95"/>
  <c r="AL944" i="95"/>
  <c r="AO422" i="95"/>
  <c r="AQ397" i="95"/>
  <c r="AO624" i="95"/>
  <c r="AI129" i="95"/>
  <c r="AI494" i="95"/>
  <c r="AI990" i="95"/>
  <c r="AI80" i="95"/>
  <c r="AI890" i="95"/>
  <c r="AI409" i="95"/>
  <c r="AI339" i="95"/>
  <c r="AI488" i="95"/>
  <c r="AI374" i="95"/>
  <c r="AS752" i="95"/>
  <c r="AQ546" i="95"/>
  <c r="AQ841" i="95"/>
  <c r="AS1088" i="95"/>
  <c r="AQ740" i="95"/>
  <c r="AT1067" i="95"/>
  <c r="AR1045" i="95"/>
  <c r="AT1065" i="95"/>
  <c r="AM711" i="95"/>
  <c r="AP561" i="95"/>
  <c r="AQ872" i="95"/>
  <c r="AM1013" i="95"/>
  <c r="AR981" i="95"/>
  <c r="AO961" i="95"/>
  <c r="AR763" i="95"/>
  <c r="AP980" i="95"/>
  <c r="AJ730" i="95"/>
  <c r="AJ1006" i="95"/>
  <c r="AQ541" i="95"/>
  <c r="AL521" i="95"/>
  <c r="AN763" i="95"/>
  <c r="AP800" i="95"/>
  <c r="AL868" i="95"/>
  <c r="AT504" i="95"/>
  <c r="AO925" i="95"/>
  <c r="AT492" i="95"/>
  <c r="AP806" i="95"/>
  <c r="AM700" i="95"/>
  <c r="AQ843" i="95"/>
  <c r="AI416" i="95"/>
  <c r="AI1027" i="95"/>
  <c r="AI603" i="95"/>
  <c r="AI900" i="95"/>
  <c r="AI249" i="95"/>
  <c r="AI204" i="95"/>
  <c r="AI604" i="95"/>
  <c r="AI54" i="95"/>
  <c r="AI206" i="95"/>
  <c r="AS535" i="95"/>
  <c r="AS876" i="95"/>
  <c r="AS888" i="95"/>
  <c r="AL864" i="95"/>
  <c r="AR798" i="95"/>
  <c r="AN1052" i="95"/>
  <c r="AJ972" i="95"/>
  <c r="AM784" i="95"/>
  <c r="AK975" i="95"/>
  <c r="AK430" i="95"/>
  <c r="AM463" i="95"/>
  <c r="AQ711" i="95"/>
  <c r="AM529" i="95"/>
  <c r="AR973" i="95"/>
  <c r="AS693" i="95"/>
  <c r="AM879" i="95"/>
  <c r="AJ672" i="95"/>
  <c r="AR399" i="95"/>
  <c r="AQ783" i="95"/>
  <c r="AS896" i="95"/>
  <c r="AQ987" i="95"/>
  <c r="AQ815" i="95"/>
  <c r="AK817" i="95"/>
  <c r="AR498" i="95"/>
  <c r="AN806" i="95"/>
  <c r="AL623" i="95"/>
  <c r="AK1051" i="95"/>
  <c r="AQ957" i="95"/>
  <c r="AP703" i="95"/>
  <c r="AT1045" i="95"/>
  <c r="AS934" i="95"/>
  <c r="AR903" i="95"/>
  <c r="AK609" i="95"/>
  <c r="AT1052" i="95"/>
  <c r="AN1029" i="95"/>
  <c r="AJ1016" i="95"/>
  <c r="AO818" i="95"/>
  <c r="AS1081" i="95"/>
  <c r="AQ1021" i="95"/>
  <c r="AR600" i="95"/>
  <c r="AL890" i="95"/>
  <c r="AI251" i="95"/>
  <c r="AQ582" i="95"/>
  <c r="AQ649" i="95"/>
  <c r="AT815" i="95"/>
  <c r="AM679" i="95"/>
  <c r="AL1025" i="95"/>
  <c r="AS778" i="95"/>
  <c r="AQ387" i="95"/>
  <c r="AL951" i="95"/>
  <c r="AT470" i="95"/>
  <c r="AQ435" i="95"/>
  <c r="AR1002" i="95"/>
  <c r="AL989" i="95"/>
  <c r="AJ839" i="95"/>
  <c r="AR830" i="95"/>
  <c r="AP1031" i="95"/>
  <c r="AQ744" i="95"/>
  <c r="AL912" i="95"/>
  <c r="AQ989" i="95"/>
  <c r="AJ975" i="95"/>
  <c r="AI1014" i="95"/>
  <c r="AI1011" i="95"/>
  <c r="AI771" i="95"/>
  <c r="AI555" i="95"/>
  <c r="AI813" i="95"/>
  <c r="AI806" i="95"/>
  <c r="AI469" i="95"/>
  <c r="AI1070" i="95"/>
  <c r="AI1051" i="95"/>
  <c r="AT702" i="95"/>
  <c r="AL933" i="95"/>
  <c r="AM1022" i="95"/>
  <c r="AP309" i="95"/>
  <c r="AI514" i="95"/>
  <c r="AN858" i="95"/>
  <c r="AS1053" i="95"/>
  <c r="AK524" i="95"/>
  <c r="AQ492" i="95"/>
  <c r="AP694" i="95"/>
  <c r="AJ943" i="95"/>
  <c r="AR909" i="95"/>
  <c r="AI687" i="95"/>
  <c r="AO632" i="95"/>
  <c r="AJ949" i="95"/>
  <c r="AL714" i="95"/>
  <c r="AT416" i="95"/>
  <c r="AN14" i="95"/>
  <c r="AP1059" i="95"/>
  <c r="AK737" i="95"/>
  <c r="AP547" i="95"/>
  <c r="AN1010" i="95"/>
  <c r="AO986" i="95"/>
  <c r="AK586" i="95"/>
  <c r="AO1088" i="95"/>
  <c r="AR538" i="95"/>
  <c r="AJ964" i="95"/>
  <c r="AP891" i="95"/>
  <c r="AO761" i="95"/>
  <c r="AK730" i="95"/>
  <c r="AJ887" i="95"/>
  <c r="AR1032" i="95"/>
  <c r="AK742" i="95"/>
  <c r="AN986" i="95"/>
  <c r="AT753" i="95"/>
  <c r="AK999" i="95"/>
  <c r="AM940" i="95"/>
  <c r="AN976" i="95"/>
  <c r="AP628" i="95"/>
  <c r="AP908" i="95"/>
  <c r="AN940" i="95"/>
  <c r="AI780" i="95"/>
  <c r="AI128" i="95"/>
  <c r="AI823" i="95"/>
  <c r="AI503" i="95"/>
  <c r="AI87" i="95"/>
  <c r="AI279" i="95"/>
  <c r="AI738" i="95"/>
  <c r="AI928" i="95"/>
  <c r="AP905" i="95"/>
  <c r="AN886" i="95"/>
  <c r="AO1084" i="95"/>
  <c r="AS970" i="95"/>
  <c r="AO894" i="95"/>
  <c r="AK465" i="95"/>
  <c r="AT766" i="95"/>
  <c r="AL816" i="95"/>
  <c r="AP446" i="95"/>
  <c r="AM684" i="95"/>
  <c r="AM1024" i="95"/>
  <c r="AQ682" i="95"/>
  <c r="AR635" i="95"/>
  <c r="AO1027" i="95"/>
  <c r="AR1036" i="95"/>
  <c r="AL545" i="95"/>
  <c r="AN755" i="95"/>
  <c r="AO904" i="95"/>
  <c r="AM787" i="95"/>
  <c r="AT841" i="95"/>
  <c r="AO913" i="95"/>
  <c r="AQ545" i="95"/>
  <c r="AQ614" i="95"/>
  <c r="AI566" i="95"/>
  <c r="AI81" i="95"/>
  <c r="AI423" i="95"/>
  <c r="AI159" i="95"/>
  <c r="AT984" i="95"/>
  <c r="AR950" i="95"/>
  <c r="AT824" i="95"/>
  <c r="AO519" i="95"/>
  <c r="AK919" i="95"/>
  <c r="AL1023" i="95"/>
  <c r="AP659" i="95"/>
  <c r="AR963" i="95"/>
  <c r="AJ488" i="95"/>
  <c r="AK707" i="95"/>
  <c r="AL979" i="95"/>
  <c r="AK911" i="95"/>
  <c r="AR542" i="95"/>
  <c r="AJ571" i="95"/>
  <c r="AT945" i="95"/>
  <c r="AR697" i="95"/>
  <c r="AK131" i="95"/>
  <c r="AS496" i="95"/>
  <c r="AL873" i="95"/>
  <c r="AJ842" i="95"/>
  <c r="AK1090" i="95"/>
  <c r="AM951" i="95"/>
  <c r="AK890" i="95"/>
  <c r="AI584" i="95"/>
  <c r="AM838" i="95"/>
  <c r="AQ443" i="95"/>
  <c r="AN890" i="95"/>
  <c r="AL1063" i="95"/>
  <c r="AP181" i="95"/>
  <c r="AK696" i="95"/>
  <c r="AR828" i="95"/>
  <c r="AM1064" i="95"/>
  <c r="AO954" i="95"/>
  <c r="AN1062" i="95"/>
  <c r="AS1068" i="95"/>
  <c r="AR960" i="95"/>
  <c r="AM917" i="95"/>
  <c r="AR906" i="95"/>
  <c r="AS542" i="95"/>
  <c r="AO669" i="95"/>
  <c r="AK857" i="95"/>
  <c r="AO856" i="95"/>
  <c r="AP932" i="95"/>
  <c r="AT916" i="95"/>
  <c r="AT692" i="95"/>
  <c r="AQ1018" i="95"/>
  <c r="AK679" i="95"/>
  <c r="AP758" i="95"/>
  <c r="AJ784" i="95"/>
  <c r="AO1086" i="95"/>
  <c r="AL984" i="95"/>
  <c r="AO918" i="95"/>
  <c r="AT731" i="95"/>
  <c r="AL1042" i="95"/>
  <c r="AS937" i="95"/>
  <c r="AL1008" i="95"/>
  <c r="AJ951" i="95"/>
  <c r="AM491" i="95"/>
  <c r="AL761" i="95"/>
  <c r="AK1033" i="95"/>
  <c r="AN759" i="95"/>
  <c r="AN874" i="95"/>
  <c r="AM327" i="95"/>
  <c r="AQ1083" i="95"/>
  <c r="AP580" i="95"/>
  <c r="AP705" i="95"/>
  <c r="AQ579" i="95"/>
  <c r="AN805" i="95"/>
  <c r="AT1062" i="95"/>
  <c r="AI770" i="95"/>
  <c r="AS949" i="95"/>
  <c r="AL881" i="95"/>
  <c r="AP544" i="95"/>
  <c r="AS643" i="95"/>
  <c r="AQ680" i="95"/>
  <c r="AR721" i="95"/>
  <c r="AT855" i="95"/>
  <c r="AN286" i="95"/>
  <c r="AR628" i="95"/>
  <c r="AT1089" i="95"/>
  <c r="AJ584" i="95"/>
  <c r="AK887" i="95"/>
  <c r="AM576" i="95"/>
  <c r="AP1028" i="95"/>
  <c r="AT837" i="95"/>
  <c r="AP1023" i="95"/>
  <c r="AR792" i="95"/>
  <c r="AJ908" i="95"/>
  <c r="AT903" i="95"/>
  <c r="AR308" i="95"/>
  <c r="AR423" i="95"/>
  <c r="AK1048" i="95"/>
  <c r="AP862" i="95"/>
  <c r="AM881" i="95"/>
  <c r="AN935" i="95"/>
  <c r="AQ604" i="95"/>
  <c r="AS945" i="95"/>
  <c r="AO982" i="95"/>
  <c r="AJ390" i="95"/>
  <c r="AL826" i="95"/>
  <c r="AN792" i="95"/>
  <c r="AS738" i="95"/>
  <c r="AI186" i="95"/>
  <c r="AM813" i="95"/>
  <c r="AR1051" i="95"/>
  <c r="AS697" i="95"/>
  <c r="AM1037" i="95"/>
  <c r="AJ674" i="95"/>
  <c r="AN1036" i="95"/>
  <c r="AN772" i="95"/>
  <c r="AQ700" i="95"/>
  <c r="AJ760" i="95"/>
  <c r="AT970" i="95"/>
  <c r="AJ412" i="95"/>
  <c r="AI412" i="95"/>
  <c r="AI203" i="95"/>
  <c r="AI262" i="95"/>
  <c r="AO1090" i="95"/>
  <c r="AQ1068" i="95"/>
  <c r="AK855" i="95"/>
  <c r="AT1075" i="95"/>
  <c r="AQ752" i="95"/>
  <c r="AN943" i="95"/>
  <c r="AJ262" i="95"/>
  <c r="AJ1069" i="95"/>
  <c r="AT832" i="95"/>
  <c r="AO1055" i="95"/>
  <c r="AQ484" i="95"/>
  <c r="AR1077" i="95"/>
  <c r="AK873" i="95"/>
  <c r="AR527" i="95"/>
  <c r="AN756" i="95"/>
  <c r="AN875" i="95"/>
  <c r="AJ802" i="95"/>
  <c r="AS739" i="95"/>
  <c r="AT1032" i="95"/>
  <c r="AR1034" i="95"/>
  <c r="AL953" i="95"/>
  <c r="AQ501" i="95"/>
  <c r="AS502" i="95"/>
  <c r="AJ669" i="95"/>
  <c r="AS919" i="95"/>
  <c r="AL811" i="95"/>
  <c r="AT862" i="95"/>
  <c r="AO423" i="95"/>
  <c r="AS891" i="95"/>
  <c r="AS709" i="95"/>
  <c r="AL853" i="95"/>
  <c r="AP867" i="95"/>
  <c r="AK814" i="95"/>
  <c r="AR846" i="95"/>
  <c r="AL483" i="95"/>
  <c r="AN879" i="95"/>
  <c r="AL805" i="95"/>
  <c r="AL767" i="95"/>
  <c r="AJ904" i="95"/>
  <c r="AJ573" i="95"/>
  <c r="AP1070" i="95"/>
  <c r="AR957" i="95"/>
  <c r="AQ1052" i="95"/>
  <c r="AT674" i="95"/>
  <c r="AO966" i="95"/>
  <c r="AP937" i="95"/>
  <c r="AP990" i="95"/>
  <c r="AR1030" i="95"/>
  <c r="AT982" i="95"/>
  <c r="AP540" i="95"/>
  <c r="AT1069" i="95"/>
  <c r="AN1063" i="95"/>
  <c r="AM591" i="95"/>
  <c r="AJ1031" i="95"/>
  <c r="AK587" i="95"/>
  <c r="AK810" i="95"/>
  <c r="AS760" i="95"/>
  <c r="AP974" i="95"/>
  <c r="AJ514" i="95"/>
  <c r="AQ599" i="95"/>
  <c r="AK941" i="95"/>
  <c r="AL672" i="95"/>
  <c r="AM897" i="95"/>
  <c r="AL865" i="95"/>
  <c r="AN467" i="95"/>
  <c r="AI699" i="95"/>
  <c r="AT840" i="95"/>
  <c r="AL964" i="95"/>
  <c r="AN928" i="95"/>
  <c r="AT783" i="95"/>
  <c r="AT939" i="95"/>
  <c r="AR817" i="95"/>
  <c r="AO118" i="95"/>
  <c r="AR664" i="95"/>
  <c r="AL827" i="95"/>
  <c r="AO825" i="95"/>
  <c r="AP907" i="95"/>
  <c r="AN318" i="95"/>
  <c r="AQ1043" i="95"/>
  <c r="AJ415" i="95"/>
  <c r="AQ693" i="95"/>
  <c r="AO870" i="95"/>
  <c r="AM665" i="95"/>
  <c r="AO635" i="95"/>
  <c r="AQ983" i="95"/>
  <c r="AK1082" i="95"/>
  <c r="AT363" i="95"/>
  <c r="AR966" i="95"/>
  <c r="AJ657" i="95"/>
  <c r="AJ589" i="95"/>
  <c r="AJ613" i="95"/>
  <c r="AS617" i="95"/>
  <c r="AQ940" i="95"/>
  <c r="AL892" i="95"/>
  <c r="AO441" i="95"/>
  <c r="AP533" i="95"/>
  <c r="AS875" i="95"/>
  <c r="AJ854" i="95"/>
  <c r="AR572" i="95"/>
  <c r="AN569" i="95"/>
  <c r="AO628" i="95"/>
  <c r="AN929" i="95"/>
  <c r="AM587" i="95"/>
  <c r="AR933" i="95"/>
  <c r="AN632" i="95"/>
  <c r="AQ1024" i="95"/>
  <c r="AS416" i="95"/>
  <c r="AS1027" i="95"/>
  <c r="AQ659" i="95"/>
  <c r="AT913" i="95"/>
  <c r="AJ680" i="95"/>
  <c r="AS570" i="95"/>
  <c r="AN740" i="95"/>
  <c r="AI655" i="95"/>
  <c r="AI818" i="95"/>
  <c r="AI357" i="95"/>
  <c r="AI765" i="95"/>
  <c r="AI454" i="95"/>
  <c r="AL470" i="95"/>
  <c r="AT957" i="95"/>
  <c r="AT1033" i="95"/>
  <c r="AO1042" i="95"/>
  <c r="AO689" i="95"/>
  <c r="AS1066" i="95"/>
  <c r="AQ1005" i="95"/>
  <c r="AT893" i="95"/>
  <c r="AN622" i="95"/>
  <c r="AN1051" i="95"/>
  <c r="AJ918" i="95"/>
  <c r="AL905" i="95"/>
  <c r="AJ655" i="95"/>
  <c r="AS447" i="95"/>
  <c r="AQ824" i="95"/>
  <c r="AS477" i="95"/>
  <c r="AK683" i="95"/>
  <c r="AI790" i="95"/>
  <c r="AT870" i="95"/>
  <c r="AJ935" i="95"/>
  <c r="AM1033" i="95"/>
  <c r="AM1008" i="95"/>
  <c r="AS1057" i="95"/>
  <c r="AO757" i="95"/>
  <c r="AM941" i="95"/>
  <c r="AM774" i="95"/>
  <c r="AR857" i="95"/>
  <c r="AR1043" i="95"/>
  <c r="AJ939" i="95"/>
  <c r="AT761" i="95"/>
  <c r="AL920" i="95"/>
  <c r="AM615" i="95"/>
  <c r="AR636" i="95"/>
  <c r="AJ555" i="95"/>
  <c r="AO805" i="95"/>
  <c r="AM994" i="95"/>
  <c r="AN554" i="95"/>
  <c r="AM1066" i="95"/>
  <c r="AN684" i="95"/>
  <c r="AR941" i="95"/>
  <c r="AK837" i="95"/>
  <c r="AO881" i="95"/>
  <c r="AL1009" i="95"/>
  <c r="AO745" i="95"/>
  <c r="AN980" i="95"/>
  <c r="AI951" i="95"/>
  <c r="AM857" i="95"/>
  <c r="AO462" i="95"/>
  <c r="AS318" i="95"/>
  <c r="AN844" i="95"/>
  <c r="AR1022" i="95"/>
  <c r="AQ495" i="95"/>
  <c r="AJ483" i="95"/>
  <c r="AK1067" i="95"/>
  <c r="AT734" i="95"/>
  <c r="AT739" i="95"/>
  <c r="AM740" i="95"/>
  <c r="AJ615" i="95"/>
  <c r="AJ920" i="95"/>
  <c r="AJ548" i="95"/>
  <c r="AT850" i="95"/>
  <c r="AL846" i="95"/>
  <c r="AJ501" i="95"/>
  <c r="AO773" i="95"/>
  <c r="AM794" i="95"/>
  <c r="AT771" i="95"/>
  <c r="AP710" i="95"/>
  <c r="AQ146" i="95"/>
  <c r="AQ907" i="95"/>
  <c r="AR522" i="95"/>
  <c r="AS884" i="95"/>
  <c r="AI558" i="95"/>
  <c r="AQ756" i="95"/>
  <c r="AK939" i="95"/>
  <c r="AO924" i="95"/>
  <c r="AR688" i="95"/>
  <c r="AJ1017" i="95"/>
  <c r="AQ720" i="95"/>
  <c r="AJ1015" i="95"/>
  <c r="AK715" i="95"/>
  <c r="AP1020" i="95"/>
  <c r="AS952" i="95"/>
  <c r="AM764" i="95"/>
  <c r="AM971" i="95"/>
  <c r="AT872" i="95"/>
  <c r="AL229" i="95"/>
  <c r="AP733" i="95"/>
  <c r="AQ1009" i="95"/>
  <c r="AJ892" i="95"/>
  <c r="AQ551" i="95"/>
  <c r="AJ1047" i="95"/>
  <c r="AJ689" i="95"/>
  <c r="AP439" i="95"/>
  <c r="AS324" i="95"/>
  <c r="AS710" i="95"/>
  <c r="AJ606" i="95"/>
  <c r="AN1011" i="95"/>
  <c r="AK484" i="95"/>
  <c r="AL717" i="95"/>
  <c r="AL769" i="95"/>
  <c r="AK978" i="95"/>
  <c r="AJ1062" i="95"/>
  <c r="AT1026" i="95"/>
  <c r="AK1060" i="95"/>
  <c r="AS1025" i="95"/>
  <c r="AL707" i="95"/>
  <c r="AP724" i="95"/>
  <c r="AP833" i="95"/>
  <c r="AI465" i="95"/>
  <c r="AR1089" i="95"/>
  <c r="AI999" i="95"/>
  <c r="AI232" i="95"/>
  <c r="AI379" i="95"/>
  <c r="AI964" i="95"/>
  <c r="AI620" i="95"/>
  <c r="AI207" i="95"/>
  <c r="AI799" i="95"/>
  <c r="AR626" i="95"/>
  <c r="AJ894" i="95"/>
  <c r="AK1012" i="95"/>
  <c r="AL1080" i="95"/>
  <c r="AO683" i="95"/>
  <c r="AP1058" i="95"/>
  <c r="AM691" i="95"/>
  <c r="AS792" i="95"/>
  <c r="AN829" i="95"/>
  <c r="AM629" i="95"/>
  <c r="AO902" i="95"/>
  <c r="AT1016" i="95"/>
  <c r="AR517" i="95"/>
  <c r="AL699" i="95"/>
  <c r="AT1043" i="95"/>
  <c r="AL451" i="95"/>
  <c r="AL742" i="95"/>
  <c r="AI746" i="95"/>
  <c r="AI715" i="95"/>
  <c r="AI1071" i="95"/>
  <c r="AO911" i="95"/>
  <c r="AN946" i="95"/>
  <c r="AN798" i="95"/>
  <c r="AL641" i="95"/>
  <c r="AN1055" i="95"/>
  <c r="AN459" i="95"/>
  <c r="AQ1012" i="95"/>
  <c r="AT671" i="95"/>
  <c r="AS687" i="95"/>
  <c r="AQ1089" i="95"/>
  <c r="AO909" i="95"/>
  <c r="AJ504" i="95"/>
  <c r="AK51" i="95"/>
  <c r="AQ688" i="95"/>
  <c r="AL612" i="95"/>
  <c r="AT1024" i="95"/>
  <c r="AP644" i="95"/>
  <c r="AN143" i="95"/>
  <c r="AN734" i="95"/>
  <c r="AR726" i="95"/>
  <c r="AQ557" i="95"/>
  <c r="AQ840" i="95"/>
  <c r="AJ608" i="95"/>
  <c r="AS1023" i="95"/>
  <c r="AK523" i="95"/>
  <c r="AN1035" i="95"/>
  <c r="AT401" i="95"/>
  <c r="AM1031" i="95"/>
  <c r="AO1087" i="95"/>
  <c r="AQ749" i="95"/>
  <c r="AS1079" i="95"/>
  <c r="AN404" i="95"/>
  <c r="AO716" i="95"/>
  <c r="AI1084" i="95"/>
  <c r="AM939" i="95"/>
  <c r="AM979" i="95"/>
  <c r="AO512" i="95"/>
  <c r="AL1040" i="95"/>
  <c r="AL1073" i="95"/>
  <c r="AJ437" i="95"/>
  <c r="AT1084" i="95"/>
  <c r="AO876" i="95"/>
  <c r="AM278" i="95"/>
  <c r="AL878" i="95"/>
  <c r="AM582" i="95"/>
  <c r="AO717" i="95"/>
  <c r="AR1016" i="95"/>
  <c r="AO392" i="95"/>
  <c r="AN426" i="95"/>
  <c r="AQ617" i="95"/>
  <c r="AN653" i="95"/>
  <c r="AK923" i="95"/>
  <c r="AN482" i="95"/>
  <c r="AQ892" i="95"/>
  <c r="AP1094" i="95"/>
  <c r="AT417" i="95"/>
  <c r="AN778" i="95"/>
  <c r="AN994" i="95"/>
  <c r="AT919" i="95"/>
  <c r="AT588" i="95"/>
  <c r="AJ1077" i="95"/>
  <c r="AS856" i="95"/>
  <c r="AQ1011" i="95"/>
  <c r="AK529" i="95"/>
  <c r="AM678" i="95"/>
  <c r="AL765" i="95"/>
  <c r="AM451" i="95"/>
  <c r="AQ932" i="95"/>
  <c r="AL1058" i="95"/>
  <c r="AR858" i="95"/>
  <c r="AS414" i="95"/>
  <c r="AQ730" i="95"/>
  <c r="AN503" i="95"/>
  <c r="AT922" i="95"/>
  <c r="AR493" i="95"/>
  <c r="AM859" i="95"/>
  <c r="AL617" i="95"/>
  <c r="AL996" i="95"/>
  <c r="AT491" i="95"/>
  <c r="AO368" i="95"/>
  <c r="AO511" i="95"/>
  <c r="AO938" i="95"/>
  <c r="AT617" i="95"/>
  <c r="AQ603" i="95"/>
  <c r="AN1019" i="95"/>
  <c r="AP1016" i="95"/>
  <c r="AK605" i="95"/>
  <c r="AT507" i="95"/>
  <c r="AN656" i="95"/>
  <c r="AM800" i="95"/>
  <c r="AS557" i="95"/>
  <c r="AS683" i="95"/>
  <c r="AL849" i="95"/>
  <c r="AR305" i="95"/>
  <c r="AL1048" i="95"/>
  <c r="AL850" i="95"/>
  <c r="AN247" i="95"/>
  <c r="AJ561" i="95"/>
  <c r="AL375" i="95"/>
  <c r="AQ793" i="95"/>
  <c r="AI755" i="95"/>
  <c r="AI74" i="95"/>
  <c r="AI467" i="95"/>
  <c r="AI332" i="95"/>
  <c r="AK754" i="95"/>
  <c r="AS1015" i="95"/>
  <c r="AP1037" i="95"/>
  <c r="AS677" i="95"/>
  <c r="AM1000" i="95"/>
  <c r="AN660" i="95"/>
  <c r="AT1011" i="95"/>
  <c r="AL424" i="95"/>
  <c r="AJ977" i="95"/>
  <c r="AJ714" i="95"/>
  <c r="AP1095" i="95"/>
  <c r="AL461" i="95"/>
  <c r="AN631" i="95"/>
  <c r="AS963" i="95"/>
  <c r="AR687" i="95"/>
  <c r="AM894" i="95"/>
  <c r="AJ967" i="95"/>
  <c r="AQ995" i="95"/>
  <c r="AT937" i="95"/>
  <c r="AL1041" i="95"/>
  <c r="AP1054" i="95"/>
  <c r="AJ675" i="95"/>
  <c r="AN834" i="95"/>
  <c r="AS1092" i="95"/>
  <c r="AO550" i="95"/>
  <c r="AN1000" i="95"/>
  <c r="AT1014" i="95"/>
  <c r="AJ772" i="95"/>
  <c r="AP1075" i="95"/>
  <c r="AO816" i="95"/>
  <c r="AN1064" i="95"/>
  <c r="AR1095" i="95"/>
  <c r="AO616" i="95"/>
  <c r="AP514" i="95"/>
  <c r="AR1069" i="95"/>
  <c r="AL783" i="95"/>
  <c r="AN350" i="95"/>
  <c r="AJ1029" i="95"/>
  <c r="AS1067" i="95"/>
  <c r="AR391" i="95"/>
  <c r="AM995" i="95"/>
  <c r="AO770" i="95"/>
  <c r="AS613" i="95"/>
  <c r="AO1063" i="95"/>
  <c r="AO92" i="95"/>
  <c r="AN1023" i="95"/>
  <c r="AR901" i="95"/>
  <c r="AN902" i="95"/>
  <c r="AJ978" i="95"/>
  <c r="AO840" i="95"/>
  <c r="AL1017" i="95"/>
  <c r="AS1050" i="95"/>
  <c r="AQ958" i="95"/>
  <c r="AS1047" i="95"/>
  <c r="AQ885" i="95"/>
  <c r="AJ1041" i="95"/>
  <c r="AR778" i="95"/>
  <c r="AP1055" i="95"/>
  <c r="AO1023" i="95"/>
  <c r="AS735" i="95"/>
  <c r="AP988" i="95"/>
  <c r="AK522" i="95"/>
  <c r="AO821" i="95"/>
  <c r="AK581" i="95"/>
  <c r="AJ538" i="95"/>
  <c r="AN788" i="95"/>
  <c r="AT553" i="95"/>
  <c r="AL916" i="95"/>
  <c r="AK466" i="95"/>
  <c r="AJ466" i="95"/>
  <c r="AO963" i="95"/>
  <c r="AK796" i="95"/>
  <c r="AS585" i="95"/>
  <c r="AM347" i="95"/>
  <c r="AM616" i="95"/>
  <c r="AQ620" i="95"/>
  <c r="AN923" i="95"/>
  <c r="AS596" i="95"/>
  <c r="AN1015" i="95"/>
  <c r="AJ718" i="95"/>
  <c r="AJ888" i="95"/>
  <c r="AN972" i="95"/>
  <c r="AM508" i="95"/>
  <c r="AS83" i="95"/>
  <c r="AL784" i="95"/>
  <c r="AQ590" i="95"/>
  <c r="AO822" i="95"/>
  <c r="AP458" i="95"/>
  <c r="AP141" i="95"/>
  <c r="AJ597" i="95"/>
  <c r="AK862" i="95"/>
  <c r="AO947" i="95"/>
  <c r="AP965" i="95"/>
  <c r="AK759" i="95"/>
  <c r="AJ99" i="95"/>
  <c r="AR940" i="95"/>
  <c r="AQ508" i="95"/>
  <c r="AM741" i="95"/>
  <c r="AM921" i="95"/>
  <c r="AO912" i="95"/>
  <c r="AR803" i="95"/>
  <c r="AN649" i="95"/>
  <c r="AR865" i="95"/>
  <c r="AL585" i="95"/>
  <c r="AL870" i="95"/>
  <c r="AP1017" i="95"/>
  <c r="AS704" i="95"/>
  <c r="AS984" i="95"/>
  <c r="AP688" i="95"/>
  <c r="AK850" i="95"/>
  <c r="AT779" i="95"/>
  <c r="AJ799" i="95"/>
  <c r="AM410" i="95"/>
  <c r="AO659" i="95"/>
  <c r="AN475" i="95"/>
  <c r="AJ734" i="95"/>
  <c r="AL609" i="95"/>
  <c r="AK448" i="95"/>
  <c r="AR676" i="95"/>
  <c r="AI364" i="95"/>
  <c r="AI27" i="95"/>
  <c r="AI516" i="95"/>
  <c r="AI626" i="95"/>
  <c r="AI1068" i="95"/>
  <c r="AI468" i="95"/>
  <c r="AI111" i="95"/>
  <c r="AI243" i="95"/>
  <c r="AK607" i="95"/>
  <c r="AJ1096" i="95"/>
  <c r="AN537" i="95"/>
  <c r="AR468" i="95"/>
  <c r="AL631" i="95"/>
  <c r="AT861" i="95"/>
  <c r="AM944" i="95"/>
  <c r="AO376" i="95"/>
  <c r="AP1032" i="95"/>
  <c r="AI404" i="95"/>
  <c r="AQ337" i="95"/>
  <c r="AO786" i="95"/>
  <c r="AO903" i="95"/>
  <c r="AM973" i="95"/>
  <c r="AT915" i="95"/>
  <c r="AQ884" i="95"/>
  <c r="AO995" i="95"/>
  <c r="AT1072" i="95"/>
  <c r="AO813" i="95"/>
  <c r="AT911" i="95"/>
  <c r="AS942" i="95"/>
  <c r="AO1079" i="95"/>
  <c r="AR800" i="95"/>
  <c r="AL825" i="95"/>
  <c r="AM998" i="95"/>
  <c r="AQ664" i="95"/>
  <c r="AL605" i="95"/>
  <c r="AQ868" i="95"/>
  <c r="AO893" i="95"/>
  <c r="AL779" i="95"/>
  <c r="AP1042" i="95"/>
  <c r="AT1002" i="95"/>
  <c r="AM1079" i="95"/>
  <c r="AO1065" i="95"/>
  <c r="AT475" i="95"/>
  <c r="AN952" i="95"/>
  <c r="AO847" i="95"/>
  <c r="AM623" i="95"/>
  <c r="AR747" i="95"/>
  <c r="AN1032" i="95"/>
  <c r="AT905" i="95"/>
  <c r="AT728" i="95"/>
  <c r="AN998" i="95"/>
  <c r="AT502" i="95"/>
  <c r="AK829" i="95"/>
  <c r="AJ1059" i="95"/>
  <c r="AI948" i="95"/>
  <c r="AS966" i="95"/>
  <c r="AN711" i="95"/>
  <c r="AO922" i="95"/>
  <c r="AR569" i="95"/>
  <c r="AQ666" i="95"/>
  <c r="AN1034" i="95"/>
  <c r="AQ936" i="95"/>
  <c r="AT709" i="95"/>
  <c r="AT871" i="95"/>
  <c r="AO1060" i="95"/>
  <c r="AJ859" i="95"/>
  <c r="AK958" i="95"/>
  <c r="AQ931" i="95"/>
  <c r="AJ442" i="95"/>
  <c r="AN195" i="95"/>
  <c r="AK717" i="95"/>
  <c r="AM476" i="95"/>
  <c r="AN917" i="95"/>
  <c r="AR546" i="95"/>
  <c r="AL843" i="95"/>
  <c r="AS982" i="95"/>
  <c r="AS577" i="95"/>
  <c r="AJ381" i="95"/>
  <c r="AT835" i="95"/>
  <c r="AL625" i="95"/>
  <c r="AJ364" i="95"/>
  <c r="AQ647" i="95"/>
  <c r="AS510" i="95"/>
  <c r="AL967" i="95"/>
  <c r="AK376" i="95"/>
  <c r="AP350" i="95"/>
  <c r="AI908" i="95"/>
  <c r="AJ690" i="95"/>
  <c r="AR1058" i="95"/>
  <c r="AN1059" i="95"/>
  <c r="AR925" i="95"/>
  <c r="AM1016" i="95"/>
  <c r="AT713" i="95"/>
  <c r="AO735" i="95"/>
  <c r="AJ900" i="95"/>
  <c r="AI441" i="95"/>
  <c r="AM705" i="95"/>
  <c r="AM798" i="95"/>
  <c r="AT994" i="95"/>
  <c r="AN969" i="95"/>
  <c r="AI1077" i="95"/>
  <c r="AP1081" i="95"/>
  <c r="AM1014" i="95"/>
  <c r="AM730" i="95"/>
  <c r="AJ389" i="95"/>
  <c r="AO846" i="95"/>
  <c r="AP897" i="95"/>
  <c r="AK842" i="95"/>
  <c r="AM889" i="95"/>
  <c r="AK875" i="95"/>
  <c r="AK945" i="95"/>
  <c r="AQ963" i="95"/>
  <c r="AN996" i="95"/>
  <c r="AN191" i="95"/>
  <c r="AN872" i="95"/>
  <c r="AS631" i="95"/>
  <c r="AQ606" i="95"/>
  <c r="AP878" i="95"/>
  <c r="AM660" i="95"/>
  <c r="AJ684" i="95"/>
  <c r="AK695" i="95"/>
  <c r="AP406" i="95"/>
  <c r="AO861" i="95"/>
  <c r="AR758" i="95"/>
  <c r="AM346" i="95"/>
  <c r="AL1036" i="95"/>
  <c r="AO705" i="95"/>
  <c r="AM861" i="95"/>
  <c r="AJ1035" i="95"/>
  <c r="AL918" i="95"/>
  <c r="AP747" i="95"/>
  <c r="AP528" i="95"/>
  <c r="AM834" i="95"/>
  <c r="AJ780" i="95"/>
  <c r="AS579" i="95"/>
  <c r="AO931" i="95"/>
  <c r="AQ622" i="95"/>
  <c r="AQ988" i="95"/>
  <c r="AO962" i="95"/>
  <c r="AS1096" i="95"/>
  <c r="AK928" i="95"/>
  <c r="AS974" i="95"/>
  <c r="AL838" i="95"/>
  <c r="AL538" i="95"/>
  <c r="AN601" i="95"/>
  <c r="AT1008" i="95"/>
  <c r="AO623" i="95"/>
  <c r="AN438" i="95"/>
  <c r="AJ832" i="95"/>
  <c r="AK489" i="95"/>
  <c r="AN406" i="95"/>
  <c r="AK898" i="95"/>
  <c r="AP969" i="95"/>
  <c r="AJ417" i="95"/>
  <c r="AQ861" i="95"/>
  <c r="AM211" i="95"/>
  <c r="AK894" i="95"/>
  <c r="AM883" i="95"/>
  <c r="AR804" i="95"/>
  <c r="AM619" i="95"/>
  <c r="AM1074" i="95"/>
  <c r="AN803" i="95"/>
  <c r="AO800" i="95"/>
  <c r="AM671" i="95"/>
  <c r="AO732" i="95"/>
  <c r="AK594" i="95"/>
  <c r="AJ792" i="95"/>
  <c r="AJ576" i="95"/>
  <c r="AP1036" i="95"/>
  <c r="AJ884" i="95"/>
  <c r="AP960" i="95"/>
  <c r="AO1070" i="95"/>
  <c r="AR1086" i="95"/>
  <c r="AM713" i="95"/>
  <c r="AL1004" i="95"/>
  <c r="AP837" i="95"/>
  <c r="AJ1057" i="95"/>
  <c r="AP1015" i="95"/>
  <c r="AQ946" i="95"/>
  <c r="AP167" i="95"/>
  <c r="AT797" i="95"/>
  <c r="AJ461" i="95"/>
  <c r="AR786" i="95"/>
  <c r="AI560" i="95"/>
  <c r="AT1010" i="95"/>
  <c r="AM698" i="95"/>
  <c r="AP468" i="95"/>
  <c r="AK753" i="95"/>
  <c r="AS1024" i="95"/>
  <c r="AJ557" i="95"/>
  <c r="AQ372" i="95"/>
  <c r="AS924" i="95"/>
  <c r="AR776" i="95"/>
  <c r="AP794" i="95"/>
  <c r="AP854" i="95"/>
  <c r="AO667" i="95"/>
  <c r="AP299" i="95"/>
  <c r="AI1072" i="95"/>
  <c r="AJ1079" i="95"/>
  <c r="AO753" i="95"/>
  <c r="AP1045" i="95"/>
  <c r="AO843" i="95"/>
  <c r="AJ933" i="95"/>
  <c r="AM372" i="95"/>
  <c r="AP722" i="95"/>
  <c r="AJ540" i="95"/>
  <c r="AN494" i="95"/>
  <c r="AO205" i="95"/>
  <c r="AP893" i="95"/>
  <c r="AL415" i="95"/>
  <c r="AN970" i="95"/>
  <c r="AL576" i="95"/>
  <c r="AT987" i="95"/>
  <c r="AN877" i="95"/>
  <c r="AN908" i="95"/>
  <c r="AQ875" i="95"/>
  <c r="AQ972" i="95"/>
  <c r="AS933" i="95"/>
  <c r="AP1082" i="95"/>
  <c r="AT486" i="95"/>
  <c r="AS1084" i="95"/>
  <c r="AQ1059" i="95"/>
  <c r="AI256" i="95"/>
  <c r="AM731" i="95"/>
  <c r="AP851" i="95"/>
  <c r="AM1029" i="95"/>
  <c r="AM967" i="95"/>
  <c r="AR435" i="95"/>
  <c r="AJ410" i="95"/>
  <c r="AQ585" i="95"/>
  <c r="AT499" i="95"/>
  <c r="AK724" i="95"/>
  <c r="AP560" i="95"/>
  <c r="AT991" i="95"/>
  <c r="AL434" i="95"/>
  <c r="AI992" i="95"/>
  <c r="AL752" i="95"/>
  <c r="AL885" i="95"/>
  <c r="AR750" i="95"/>
  <c r="AP941" i="95"/>
  <c r="AP518" i="95"/>
  <c r="AT998" i="95"/>
  <c r="AQ893" i="95"/>
  <c r="AI1024" i="95"/>
  <c r="AR962" i="95"/>
  <c r="AQ978" i="95"/>
  <c r="AJ494" i="95"/>
  <c r="AL894" i="95"/>
  <c r="AN859" i="95"/>
  <c r="AQ1069" i="95"/>
  <c r="AR852" i="95"/>
  <c r="AK704" i="95"/>
  <c r="AT1015" i="95"/>
  <c r="AS1063" i="95"/>
  <c r="AQ1042" i="95"/>
  <c r="AL775" i="95"/>
  <c r="AN1007" i="95"/>
  <c r="AM662" i="95"/>
  <c r="AP896" i="95"/>
  <c r="AQ530" i="95"/>
  <c r="AQ724" i="95"/>
  <c r="AL1033" i="95"/>
  <c r="AK844" i="95"/>
  <c r="AN597" i="95"/>
  <c r="AM1018" i="95"/>
  <c r="AM274" i="95"/>
  <c r="AN913" i="95"/>
  <c r="AQ1077" i="95"/>
  <c r="AR363" i="95"/>
  <c r="AJ612" i="95"/>
  <c r="AO983" i="95"/>
  <c r="AN1090" i="95"/>
  <c r="AL923" i="95"/>
  <c r="AP278" i="95"/>
  <c r="AM1084" i="95"/>
  <c r="AL909" i="95"/>
  <c r="AJ632" i="95"/>
  <c r="AL1000" i="95"/>
  <c r="AQ750" i="95"/>
  <c r="AS836" i="95"/>
  <c r="AQ898" i="95"/>
  <c r="AL643" i="95"/>
  <c r="AT292" i="95"/>
  <c r="AQ320" i="95"/>
  <c r="AT1038" i="95"/>
  <c r="AN966" i="95"/>
  <c r="AP984" i="95"/>
  <c r="AM1026" i="95"/>
  <c r="AL568" i="95"/>
  <c r="AQ1074" i="95"/>
  <c r="AR502" i="95"/>
  <c r="AN741" i="95"/>
  <c r="AK908" i="95"/>
  <c r="AO892" i="95"/>
  <c r="AP716" i="95"/>
  <c r="AO882" i="95"/>
  <c r="AT777" i="95"/>
  <c r="AN895" i="95"/>
  <c r="AR884" i="95"/>
  <c r="AR579" i="95"/>
  <c r="AL561" i="95"/>
  <c r="AL444" i="95"/>
  <c r="AK571" i="95"/>
  <c r="AS853" i="95"/>
  <c r="AT897" i="95"/>
  <c r="AT488" i="95"/>
  <c r="AN666" i="95"/>
  <c r="AL689" i="95"/>
  <c r="AL754" i="95"/>
  <c r="AS804" i="95"/>
  <c r="AM855" i="95"/>
  <c r="AS741" i="95"/>
  <c r="AS506" i="95"/>
  <c r="AS492" i="95"/>
  <c r="AQ211" i="95"/>
  <c r="AN870" i="95"/>
  <c r="AO498" i="95"/>
  <c r="AP997" i="95"/>
  <c r="AO486" i="95"/>
  <c r="AO996" i="95"/>
  <c r="AP929" i="95"/>
  <c r="AT752" i="95"/>
  <c r="AS845" i="95"/>
  <c r="AQ691" i="95"/>
  <c r="AQ802" i="95"/>
  <c r="AT912" i="95"/>
  <c r="AK519" i="95"/>
  <c r="AR480" i="95"/>
  <c r="AK1046" i="95"/>
  <c r="AL670" i="95"/>
  <c r="AI316" i="95"/>
  <c r="AS744" i="95"/>
  <c r="AS931" i="95"/>
  <c r="AL896" i="95"/>
  <c r="AL577" i="95"/>
  <c r="AQ485" i="95"/>
  <c r="AT910" i="95"/>
  <c r="AM543" i="95"/>
  <c r="AS854" i="95"/>
  <c r="AT513" i="95"/>
  <c r="AT316" i="95"/>
  <c r="AO998" i="95"/>
  <c r="AL880" i="95"/>
  <c r="AJ156" i="95"/>
  <c r="AJ715" i="95"/>
  <c r="AM969" i="95"/>
  <c r="AT757" i="95"/>
  <c r="AK886" i="95"/>
  <c r="AL505" i="95"/>
  <c r="AJ991" i="95"/>
  <c r="AP721" i="95"/>
  <c r="AQ899" i="95"/>
  <c r="AQ814" i="95"/>
  <c r="AN898" i="95"/>
  <c r="AS772" i="95"/>
  <c r="AL515" i="95"/>
  <c r="AK526" i="95"/>
  <c r="AK549" i="95"/>
  <c r="AJ552" i="95"/>
  <c r="AR799" i="95"/>
  <c r="AR945" i="95"/>
  <c r="AO330" i="95"/>
  <c r="AM525" i="95"/>
  <c r="AJ959" i="95"/>
  <c r="AJ512" i="95"/>
  <c r="AT1044" i="95"/>
  <c r="AM983" i="95"/>
  <c r="AI1081" i="95"/>
  <c r="AS833" i="95"/>
  <c r="AK621" i="95"/>
  <c r="AP815" i="95"/>
  <c r="AJ343" i="95"/>
  <c r="AQ877" i="95"/>
  <c r="AO336" i="95"/>
  <c r="AO634" i="95"/>
  <c r="AP431" i="95"/>
  <c r="AO353" i="95"/>
  <c r="AS674" i="95"/>
  <c r="AR892" i="95"/>
  <c r="AN905" i="95"/>
  <c r="AP664" i="95"/>
  <c r="AT675" i="95"/>
  <c r="AM762" i="95"/>
  <c r="AM583" i="95"/>
  <c r="AK727" i="95"/>
  <c r="AP972" i="95"/>
  <c r="AO539" i="95"/>
  <c r="AL866" i="95"/>
  <c r="AK728" i="95"/>
  <c r="AJ683" i="95"/>
  <c r="AK793" i="95"/>
  <c r="AO975" i="95"/>
  <c r="AK618" i="95"/>
  <c r="AO238" i="95"/>
  <c r="AL898" i="95"/>
  <c r="AN921" i="95"/>
  <c r="AK119" i="95"/>
  <c r="AQ670" i="95"/>
  <c r="AP1049" i="95"/>
  <c r="AQ1065" i="95"/>
  <c r="AN375" i="95"/>
  <c r="AP1024" i="95"/>
  <c r="AT703" i="95"/>
  <c r="AT891" i="95"/>
  <c r="AI625" i="95"/>
  <c r="AI807" i="95"/>
  <c r="AI749" i="95"/>
  <c r="AL954" i="95"/>
  <c r="AK977" i="95"/>
  <c r="AN764" i="95"/>
  <c r="AO1066" i="95"/>
  <c r="AS797" i="95"/>
  <c r="AJ932" i="95"/>
  <c r="AP778" i="95"/>
  <c r="AJ929" i="95"/>
  <c r="AR848" i="95"/>
  <c r="AK1086" i="95"/>
  <c r="AP713" i="95"/>
  <c r="AT542" i="95"/>
  <c r="AN557" i="95"/>
  <c r="AN762" i="95"/>
  <c r="AS1071" i="95"/>
  <c r="AJ699" i="95"/>
  <c r="AL1077" i="95"/>
  <c r="AR929" i="95"/>
  <c r="AL1075" i="95"/>
  <c r="AO1095" i="95"/>
  <c r="AR504" i="95"/>
  <c r="AJ915" i="95"/>
  <c r="AP1043" i="95"/>
  <c r="AS894" i="95"/>
  <c r="AR689" i="95"/>
  <c r="AN816" i="95"/>
  <c r="AS815" i="95"/>
  <c r="AL479" i="95"/>
  <c r="AO670" i="95"/>
  <c r="AL859" i="95"/>
  <c r="AR592" i="95"/>
  <c r="AM607" i="95"/>
  <c r="AR251" i="95"/>
  <c r="AN727" i="95"/>
  <c r="AJ1023" i="95"/>
  <c r="AN857" i="95"/>
  <c r="AI1080" i="95"/>
  <c r="AS694" i="95"/>
  <c r="AQ442" i="95"/>
  <c r="AM494" i="95"/>
  <c r="AO758" i="95"/>
  <c r="AP752" i="95"/>
  <c r="AS598" i="95"/>
  <c r="AQ736" i="95"/>
  <c r="AL314" i="95"/>
  <c r="AJ229" i="95"/>
  <c r="AJ507" i="95"/>
  <c r="AP489" i="95"/>
  <c r="AN442" i="95"/>
  <c r="AP777" i="95"/>
  <c r="AT348" i="95"/>
  <c r="AM438" i="95"/>
  <c r="AN705" i="95"/>
  <c r="AI915" i="95"/>
  <c r="AQ378" i="95"/>
  <c r="AK1077" i="95"/>
  <c r="AP572" i="95"/>
  <c r="AK835" i="95"/>
  <c r="AO923" i="95"/>
  <c r="AO297" i="95"/>
  <c r="AJ1044" i="95"/>
  <c r="AT276" i="95"/>
  <c r="AP923" i="95"/>
  <c r="AP698" i="95"/>
  <c r="AN826" i="95"/>
  <c r="AT204" i="95"/>
  <c r="AM770" i="95"/>
  <c r="AI839" i="95"/>
  <c r="AN995" i="95"/>
  <c r="AT795" i="95"/>
  <c r="AS951" i="95"/>
  <c r="AS647" i="95"/>
  <c r="AQ826" i="95"/>
  <c r="AQ1088" i="95"/>
  <c r="AP1013" i="95"/>
  <c r="AL667" i="95"/>
  <c r="AM504" i="95"/>
  <c r="AN78" i="95"/>
  <c r="AJ725" i="95"/>
  <c r="AJ1004" i="95"/>
  <c r="AK497" i="95"/>
  <c r="AS1041" i="95"/>
  <c r="AL611" i="95"/>
  <c r="AJ1050" i="95"/>
  <c r="AP542" i="95"/>
  <c r="AN960" i="95"/>
  <c r="AN618" i="95"/>
  <c r="AP475" i="95"/>
  <c r="AM905" i="95"/>
  <c r="AL941" i="95"/>
  <c r="AL621" i="95"/>
  <c r="AN856" i="95"/>
  <c r="AP638" i="95"/>
  <c r="AN679" i="95"/>
  <c r="AJ401" i="95"/>
  <c r="AK361" i="95"/>
  <c r="AO1019" i="95"/>
  <c r="AT899" i="95"/>
  <c r="AK1039" i="95"/>
  <c r="AL1081" i="95"/>
  <c r="AR807" i="95"/>
  <c r="AS976" i="95"/>
  <c r="AN795" i="95"/>
  <c r="AP840" i="95"/>
  <c r="AQ979" i="95"/>
  <c r="AR876" i="95"/>
  <c r="AQ976" i="95"/>
  <c r="AM1002" i="95"/>
  <c r="AK637" i="95"/>
  <c r="AK987" i="95"/>
  <c r="AL620" i="95"/>
  <c r="AQ683" i="95"/>
  <c r="AK729" i="95"/>
  <c r="AQ731" i="95"/>
  <c r="AL573" i="95"/>
  <c r="AM803" i="95"/>
  <c r="AM1059" i="95"/>
  <c r="AQ420" i="95"/>
  <c r="AT887" i="95"/>
  <c r="AS771" i="95"/>
  <c r="AK591" i="95"/>
  <c r="AK434" i="95"/>
  <c r="AT1034" i="95"/>
  <c r="AK969" i="95"/>
  <c r="AO394" i="95"/>
  <c r="AP1057" i="95"/>
  <c r="AQ990" i="95"/>
  <c r="AP665" i="95"/>
  <c r="AQ660" i="95"/>
  <c r="AN706" i="95"/>
  <c r="AR523" i="95"/>
  <c r="AM775" i="95"/>
  <c r="AK653" i="95"/>
  <c r="AT606" i="95"/>
  <c r="AQ778" i="95"/>
  <c r="AP1079" i="95"/>
  <c r="AS944" i="95"/>
  <c r="AM743" i="95"/>
  <c r="AN881" i="95"/>
  <c r="AO627" i="95"/>
  <c r="AR904" i="95"/>
  <c r="AM654" i="95"/>
  <c r="AQ1051" i="95"/>
  <c r="AN279" i="95"/>
  <c r="AR448" i="95"/>
  <c r="AR834" i="95"/>
  <c r="AP924" i="95"/>
  <c r="AL435" i="95"/>
  <c r="AN610" i="95"/>
  <c r="AT497" i="95"/>
  <c r="AT763" i="95"/>
  <c r="AT549" i="95"/>
  <c r="AO807" i="95"/>
  <c r="AS616" i="95"/>
  <c r="AT966" i="95"/>
  <c r="AL199" i="95"/>
  <c r="AL732" i="95"/>
  <c r="AS626" i="95"/>
  <c r="AT1064" i="95"/>
  <c r="AN990" i="95"/>
  <c r="AK1073" i="95"/>
  <c r="AK1080" i="95"/>
  <c r="AJ701" i="95"/>
  <c r="AJ1043" i="95"/>
  <c r="AI616" i="95"/>
  <c r="AI77" i="95"/>
  <c r="AI850" i="95"/>
  <c r="AJ572" i="95"/>
  <c r="AN611" i="95"/>
  <c r="AS1013" i="95"/>
  <c r="AK712" i="95"/>
  <c r="AM773" i="95"/>
  <c r="AO784" i="95"/>
  <c r="AJ670" i="95"/>
  <c r="AK343" i="95"/>
  <c r="AO862" i="95"/>
  <c r="AK537" i="95"/>
  <c r="AT894" i="95"/>
  <c r="AN849" i="95"/>
  <c r="AN1060" i="95"/>
  <c r="AT1053" i="95"/>
  <c r="AT960" i="95"/>
  <c r="AI918" i="95"/>
  <c r="AJ1084" i="95"/>
  <c r="AS846" i="95"/>
  <c r="AT496" i="95"/>
  <c r="AS840" i="95"/>
  <c r="AJ922" i="95"/>
  <c r="AO999" i="95"/>
  <c r="AL891" i="95"/>
  <c r="AQ1072" i="95"/>
  <c r="AT666" i="95"/>
  <c r="AO880" i="95"/>
  <c r="AO958" i="95"/>
  <c r="AQ569" i="95"/>
  <c r="AO1051" i="95"/>
  <c r="AK577" i="95"/>
  <c r="AM847" i="95"/>
  <c r="AR142" i="95"/>
  <c r="AQ741" i="95"/>
  <c r="AQ910" i="95"/>
  <c r="AR808" i="95"/>
  <c r="AM1076" i="95"/>
  <c r="AM359" i="95"/>
  <c r="AO889" i="95"/>
  <c r="AP596" i="95"/>
  <c r="AT895" i="95"/>
  <c r="AQ709" i="95"/>
  <c r="AK701" i="95"/>
  <c r="AR821" i="95"/>
  <c r="AL387" i="95"/>
  <c r="AK289" i="95"/>
  <c r="AK762" i="95"/>
  <c r="AR608" i="95"/>
  <c r="AL1037" i="95"/>
  <c r="AS657" i="95"/>
  <c r="AP1066" i="95"/>
  <c r="AT811" i="95"/>
  <c r="AK615" i="95"/>
  <c r="AR1059" i="95"/>
  <c r="AT804" i="95"/>
  <c r="AM956" i="95"/>
  <c r="AQ894" i="95"/>
  <c r="AM558" i="95"/>
  <c r="AK711" i="95"/>
  <c r="AR878" i="95"/>
  <c r="AP626" i="95"/>
  <c r="AK867" i="95"/>
  <c r="AP770" i="95"/>
  <c r="AI671" i="95"/>
  <c r="AT745" i="95"/>
  <c r="AT280" i="95"/>
  <c r="AJ254" i="95"/>
  <c r="AJ332" i="95"/>
  <c r="AS1010" i="95"/>
  <c r="AL745" i="95"/>
  <c r="AT1037" i="95"/>
  <c r="AT990" i="95"/>
  <c r="AJ679" i="95"/>
  <c r="AJ603" i="95"/>
  <c r="AN700" i="95"/>
  <c r="AO719" i="95"/>
  <c r="AJ1066" i="95"/>
  <c r="AT423" i="95"/>
  <c r="AM821" i="95"/>
  <c r="AP697" i="95"/>
  <c r="AR724" i="95"/>
  <c r="AO990" i="95"/>
  <c r="AL902" i="95"/>
  <c r="AJ803" i="95"/>
  <c r="AL449" i="95"/>
  <c r="AQ425" i="95"/>
  <c r="AR582" i="95"/>
  <c r="AP383" i="95"/>
  <c r="AK649" i="95"/>
  <c r="AS462" i="95"/>
  <c r="AR965" i="95"/>
  <c r="AR654" i="95"/>
  <c r="AR930" i="95"/>
  <c r="AT1087" i="95"/>
  <c r="AO516" i="95"/>
  <c r="AO917" i="95"/>
  <c r="AS571" i="95"/>
  <c r="AT1003" i="95"/>
  <c r="AS958" i="95"/>
  <c r="AT839" i="95"/>
  <c r="AP704" i="95"/>
  <c r="AT1035" i="95"/>
  <c r="AP820" i="95"/>
  <c r="AP999" i="95"/>
  <c r="AT980" i="95"/>
  <c r="AQ1079" i="95"/>
  <c r="AR845" i="95"/>
  <c r="AQ1085" i="95"/>
  <c r="AN708" i="95"/>
  <c r="AS999" i="95"/>
  <c r="AQ751" i="95"/>
  <c r="AK689" i="95"/>
  <c r="AM471" i="95"/>
  <c r="AJ746" i="95"/>
  <c r="AM882" i="95"/>
  <c r="AK538" i="95"/>
  <c r="AQ782" i="95"/>
  <c r="AT668" i="95"/>
  <c r="AN713" i="95"/>
  <c r="AP947" i="95"/>
  <c r="AK460" i="95"/>
  <c r="AP977" i="95"/>
  <c r="AJ487" i="95"/>
  <c r="AR851" i="95"/>
  <c r="AT793" i="95"/>
  <c r="AK807" i="95"/>
  <c r="AR737" i="95"/>
  <c r="AM294" i="95"/>
  <c r="AO896" i="95"/>
  <c r="AL291" i="95"/>
  <c r="AP998" i="95"/>
  <c r="AL634" i="95"/>
  <c r="AS921" i="95"/>
  <c r="AR503" i="95"/>
  <c r="AP920" i="95"/>
  <c r="AP685" i="95"/>
  <c r="AL818" i="95"/>
  <c r="AR450" i="95"/>
  <c r="AN855" i="95"/>
  <c r="AN678" i="95"/>
  <c r="AP536" i="95"/>
  <c r="AS865" i="95"/>
  <c r="AN670" i="95"/>
  <c r="AK761" i="95"/>
  <c r="AM420" i="95"/>
  <c r="AT45" i="95"/>
  <c r="AP676" i="95"/>
  <c r="AO1001" i="95"/>
  <c r="AM664" i="95"/>
  <c r="AS539" i="95"/>
  <c r="AR995" i="95"/>
  <c r="AI277" i="95"/>
  <c r="AM1006" i="95"/>
  <c r="AM806" i="95"/>
  <c r="AO778" i="95"/>
  <c r="AQ817" i="95"/>
  <c r="AP737" i="95"/>
  <c r="AT1076" i="95"/>
  <c r="AT833" i="95"/>
  <c r="AO1092" i="95"/>
  <c r="AS791" i="95"/>
  <c r="AM828" i="95"/>
  <c r="AQ955" i="95"/>
  <c r="AQ587" i="95"/>
  <c r="AR669" i="95"/>
  <c r="AP992" i="95"/>
  <c r="AR939" i="95"/>
  <c r="AK1050" i="95"/>
  <c r="AQ1032" i="95"/>
  <c r="AJ1072" i="95"/>
  <c r="AO1011" i="95"/>
  <c r="AJ981" i="95"/>
  <c r="AP915" i="95"/>
  <c r="AP627" i="95"/>
  <c r="AJ755" i="95"/>
  <c r="AQ415" i="95"/>
  <c r="AN525" i="95"/>
  <c r="AL963" i="95"/>
  <c r="AN687" i="95"/>
  <c r="AT443" i="95"/>
  <c r="AR1053" i="95"/>
  <c r="AI464" i="95"/>
  <c r="AO608" i="95"/>
  <c r="AN549" i="95"/>
  <c r="AQ822" i="95"/>
  <c r="AM1004" i="95"/>
  <c r="AQ1040" i="95"/>
  <c r="AK705" i="95"/>
  <c r="AK550" i="95"/>
  <c r="AM955" i="95"/>
  <c r="AO413" i="95"/>
  <c r="AK823" i="95"/>
  <c r="AP799" i="95"/>
  <c r="AT516" i="95"/>
  <c r="AP842" i="95"/>
  <c r="AM437" i="95"/>
  <c r="AQ1081" i="95"/>
  <c r="AM601" i="95"/>
  <c r="AL649" i="95"/>
  <c r="AJ477" i="95"/>
  <c r="AT568" i="95"/>
  <c r="AQ728" i="95"/>
  <c r="AL524" i="95"/>
  <c r="AR729" i="95"/>
  <c r="AN188" i="95"/>
  <c r="AM548" i="95"/>
  <c r="AT834" i="95"/>
  <c r="AN490" i="95"/>
  <c r="AT983" i="95"/>
  <c r="AL655" i="95"/>
  <c r="AL934" i="95"/>
  <c r="AR728" i="95"/>
  <c r="AQ865" i="95"/>
  <c r="AQ886" i="95"/>
  <c r="AQ424" i="95"/>
  <c r="AK461" i="95"/>
  <c r="AI863" i="95"/>
  <c r="AO928" i="95"/>
  <c r="AT848" i="95"/>
  <c r="AJ677" i="95"/>
  <c r="AM402" i="95"/>
  <c r="AJ835" i="95"/>
  <c r="AR795" i="95"/>
  <c r="AL744" i="95"/>
  <c r="AP775" i="95"/>
  <c r="AJ527" i="95"/>
  <c r="AQ634" i="95"/>
  <c r="AS670" i="95"/>
  <c r="AM710" i="95"/>
  <c r="AO542" i="95"/>
  <c r="AO776" i="95"/>
  <c r="AT630" i="95"/>
  <c r="AJ822" i="95"/>
  <c r="AL819" i="95"/>
  <c r="AK595" i="95"/>
  <c r="AM551" i="95"/>
  <c r="AR801" i="95"/>
  <c r="AO521" i="95"/>
  <c r="AT928" i="95"/>
  <c r="AP858" i="95"/>
  <c r="AI729" i="95"/>
  <c r="AL476" i="95"/>
  <c r="AO783" i="95"/>
  <c r="AT1060" i="95"/>
  <c r="AJ953" i="95"/>
  <c r="AN1071" i="95"/>
  <c r="AJ587" i="95"/>
  <c r="AO1040" i="95"/>
  <c r="AR723" i="95"/>
  <c r="AO750" i="95"/>
  <c r="AR679" i="95"/>
  <c r="AN750" i="95"/>
  <c r="AQ1093" i="95"/>
  <c r="AR781" i="95"/>
  <c r="AR861" i="95"/>
  <c r="AT506" i="95"/>
  <c r="AQ746" i="95"/>
  <c r="AO493" i="95"/>
  <c r="AK589" i="95"/>
  <c r="AJ857" i="95"/>
  <c r="AL930" i="95"/>
  <c r="AM621" i="95"/>
  <c r="AT968" i="95"/>
  <c r="AR163" i="95"/>
  <c r="AS789" i="95"/>
  <c r="AS769" i="95"/>
  <c r="AM675" i="95"/>
  <c r="AS774" i="95"/>
  <c r="AO883" i="95"/>
  <c r="AL409" i="95"/>
  <c r="AQ785" i="95"/>
  <c r="AT460" i="95"/>
  <c r="AN1038" i="95"/>
  <c r="AI1088" i="95"/>
  <c r="AN1043" i="95"/>
  <c r="AP607" i="95"/>
  <c r="AQ459" i="95"/>
  <c r="AS543" i="95"/>
  <c r="AL656" i="95"/>
  <c r="AR947" i="95"/>
  <c r="AK651" i="95"/>
  <c r="AL762" i="95"/>
  <c r="AM750" i="95"/>
  <c r="AL628" i="95"/>
  <c r="AJ790" i="95"/>
  <c r="AI431" i="95"/>
  <c r="AR874" i="95"/>
  <c r="AM1030" i="95"/>
  <c r="AJ993" i="95"/>
  <c r="AN944" i="95"/>
  <c r="AN828" i="95"/>
  <c r="AO740" i="95"/>
  <c r="AP876" i="95"/>
  <c r="AR761" i="95"/>
  <c r="AL1047" i="95"/>
  <c r="AP646" i="95"/>
  <c r="AJ938" i="95"/>
  <c r="AS1003" i="95"/>
  <c r="AO575" i="95"/>
  <c r="AL478" i="95"/>
  <c r="AP755" i="95"/>
  <c r="AL1019" i="95"/>
  <c r="AQ816" i="95"/>
  <c r="AS910" i="95"/>
  <c r="AS49" i="95"/>
  <c r="AQ950" i="95"/>
  <c r="AM247" i="95"/>
  <c r="AN676" i="95"/>
  <c r="AL456" i="95"/>
  <c r="AO874" i="95"/>
  <c r="AM942" i="95"/>
  <c r="AS1036" i="95"/>
  <c r="AO940" i="95"/>
  <c r="AI795" i="95"/>
  <c r="AQ1078" i="95"/>
  <c r="AM746" i="95"/>
  <c r="AS698" i="95"/>
  <c r="AI306" i="95"/>
  <c r="AI647" i="95"/>
  <c r="AL686" i="95"/>
  <c r="AQ266" i="95"/>
  <c r="AJ874" i="95"/>
  <c r="AR931" i="95"/>
  <c r="AK401" i="95"/>
  <c r="AS1020" i="95"/>
  <c r="AQ1049" i="95"/>
  <c r="AO676" i="95"/>
  <c r="AN577" i="95"/>
  <c r="AR559" i="95"/>
  <c r="AK483" i="95"/>
  <c r="AM43" i="95"/>
  <c r="AN501" i="95"/>
  <c r="AJ941" i="95"/>
  <c r="AM635" i="95"/>
  <c r="AO978" i="95"/>
  <c r="AS1011" i="95"/>
  <c r="AQ913" i="95"/>
  <c r="AP1063" i="95"/>
  <c r="AT1074" i="95"/>
  <c r="AL782" i="95"/>
  <c r="AR692" i="95"/>
  <c r="AO1054" i="95"/>
  <c r="AJ969" i="95"/>
  <c r="AL749" i="95"/>
  <c r="AM911" i="95"/>
  <c r="AO1037" i="95"/>
  <c r="AM689" i="95"/>
  <c r="AO731" i="95"/>
  <c r="AP502" i="95"/>
  <c r="AQ714" i="95"/>
  <c r="AK974" i="95"/>
  <c r="AK632" i="95"/>
  <c r="AM535" i="95"/>
  <c r="AO621" i="95"/>
  <c r="AL1092" i="95"/>
  <c r="AN469" i="95"/>
  <c r="AK957" i="95"/>
  <c r="AR1088" i="95"/>
  <c r="AN1044" i="95"/>
  <c r="AJ1080" i="95"/>
  <c r="AQ928" i="95"/>
  <c r="AR1065" i="95"/>
  <c r="AJ622" i="95"/>
  <c r="AQ862" i="95"/>
  <c r="AR657" i="95"/>
  <c r="AK479" i="95"/>
  <c r="AQ859" i="95"/>
  <c r="AO693" i="95"/>
  <c r="AL899" i="95"/>
  <c r="AN871" i="95"/>
  <c r="AJ578" i="95"/>
  <c r="AM961" i="95"/>
  <c r="AR576" i="95"/>
  <c r="AJ1053" i="95"/>
  <c r="AI878" i="95"/>
  <c r="AK778" i="95"/>
  <c r="AR970" i="95"/>
  <c r="AR1092" i="95"/>
  <c r="AQ748" i="95"/>
  <c r="AL627" i="95"/>
  <c r="AO804" i="95"/>
  <c r="AM1043" i="95"/>
  <c r="AJ774" i="95"/>
  <c r="AS1028" i="95"/>
  <c r="AS767" i="95"/>
  <c r="AN1077" i="95"/>
  <c r="AP719" i="95"/>
  <c r="AN841" i="95"/>
  <c r="AQ835" i="95"/>
  <c r="AN864" i="95"/>
  <c r="AT876" i="95"/>
  <c r="AO482" i="95"/>
  <c r="AS869" i="95"/>
  <c r="AR656" i="95"/>
  <c r="AT1073" i="95"/>
  <c r="AM1017" i="95"/>
  <c r="AJ1020" i="95"/>
  <c r="AL978" i="95"/>
  <c r="AN641" i="95"/>
  <c r="AS458" i="95"/>
  <c r="AQ1076" i="95"/>
  <c r="AK509" i="95"/>
  <c r="AO935" i="95"/>
  <c r="AQ577" i="95"/>
  <c r="AP485" i="95"/>
  <c r="AT374" i="95"/>
  <c r="AP887" i="95"/>
  <c r="AS685" i="95"/>
  <c r="AN978" i="95"/>
  <c r="AS882" i="95"/>
  <c r="AJ985" i="95"/>
  <c r="AO979" i="95"/>
  <c r="AT656" i="95"/>
  <c r="AI537" i="95"/>
  <c r="AL1069" i="95"/>
  <c r="AL1011" i="95"/>
  <c r="AO305" i="95"/>
  <c r="AJ942" i="95"/>
  <c r="AL1046" i="95"/>
  <c r="AN748" i="95"/>
  <c r="AJ558" i="95"/>
  <c r="AT677" i="95"/>
  <c r="AL872" i="95"/>
  <c r="AM880" i="95"/>
  <c r="AO1081" i="95"/>
  <c r="AT372" i="95"/>
  <c r="AN539" i="95"/>
  <c r="AK392" i="95"/>
  <c r="AN717" i="95"/>
  <c r="AN422" i="95"/>
  <c r="AK535" i="95"/>
  <c r="AK906" i="95"/>
  <c r="AL526" i="95"/>
  <c r="AL897" i="95"/>
  <c r="AT867" i="95"/>
  <c r="AO721" i="95"/>
  <c r="AL559" i="95"/>
  <c r="AS578" i="95"/>
  <c r="AR418" i="95"/>
  <c r="AK982" i="95"/>
  <c r="AT494" i="95"/>
  <c r="AO727" i="95"/>
  <c r="AK748" i="95"/>
  <c r="AR913" i="95"/>
  <c r="AO718" i="95"/>
  <c r="AQ335" i="95"/>
  <c r="AS488" i="95"/>
  <c r="AT756" i="95"/>
  <c r="AQ856" i="95"/>
  <c r="AK402" i="95"/>
  <c r="AQ937" i="95"/>
  <c r="AN493" i="95"/>
  <c r="AN831" i="95"/>
  <c r="AT720" i="95"/>
  <c r="AT420" i="95"/>
  <c r="AK747" i="95"/>
  <c r="AN561" i="95"/>
  <c r="AM1041" i="95"/>
  <c r="AR725" i="95"/>
  <c r="AR1061" i="95"/>
  <c r="AL1021" i="95"/>
  <c r="AS1076" i="95"/>
  <c r="AP636" i="95"/>
  <c r="AK964" i="95"/>
  <c r="AL1049" i="95"/>
  <c r="AP1072" i="95"/>
  <c r="AN1046" i="95"/>
  <c r="AK553" i="95"/>
  <c r="AT1040" i="95"/>
  <c r="AJ855" i="95"/>
  <c r="AQ812" i="95"/>
  <c r="AS1091" i="95"/>
  <c r="AK432" i="95"/>
  <c r="AQ786" i="95"/>
  <c r="AL983" i="95"/>
  <c r="AI1058" i="95"/>
  <c r="AL910" i="95"/>
  <c r="AJ1081" i="95"/>
  <c r="AT1022" i="95"/>
  <c r="AQ1045" i="95"/>
  <c r="AN1061" i="95"/>
  <c r="AT875" i="95"/>
  <c r="AR853" i="95"/>
  <c r="AJ637" i="95"/>
  <c r="AN785" i="95"/>
  <c r="AP555" i="95"/>
  <c r="AN773" i="95"/>
  <c r="AR766" i="95"/>
  <c r="AO907" i="95"/>
  <c r="AQ1075" i="95"/>
  <c r="AJ659" i="95"/>
  <c r="AO499" i="95"/>
  <c r="AL1085" i="95"/>
  <c r="AQ889" i="95"/>
  <c r="AK265" i="95"/>
  <c r="AK949" i="95"/>
  <c r="AK805" i="95"/>
  <c r="AI1020" i="95"/>
  <c r="AS515" i="95"/>
  <c r="AP791" i="95"/>
  <c r="AJ687" i="95"/>
  <c r="AK657" i="95"/>
  <c r="AR1067" i="95"/>
  <c r="AO1004" i="95"/>
  <c r="AK1027" i="95"/>
  <c r="AS799" i="95"/>
  <c r="AK803" i="95"/>
  <c r="AN698" i="95"/>
  <c r="AR1080" i="95"/>
  <c r="AO477" i="95"/>
  <c r="AQ497" i="95"/>
  <c r="AI879" i="95"/>
  <c r="AS1083" i="95"/>
  <c r="AL792" i="95"/>
  <c r="AJ1093" i="95"/>
  <c r="AS355" i="95"/>
  <c r="AP691" i="95"/>
  <c r="AP769" i="95"/>
  <c r="AK654" i="95"/>
  <c r="AO864" i="95"/>
  <c r="AT927" i="95"/>
  <c r="AO916" i="95"/>
  <c r="AR659" i="95"/>
  <c r="AP437" i="95"/>
  <c r="AK383" i="95"/>
  <c r="AL776" i="95"/>
  <c r="AO127" i="95"/>
  <c r="AQ866" i="95"/>
  <c r="AK771" i="95"/>
  <c r="AP1076" i="95"/>
  <c r="AK1053" i="95"/>
  <c r="AP744" i="95"/>
  <c r="AL586" i="95"/>
  <c r="AN916" i="95"/>
  <c r="AS270" i="95"/>
  <c r="AQ901" i="95"/>
  <c r="AP229" i="95"/>
  <c r="AO851" i="95"/>
  <c r="AR736" i="95"/>
  <c r="AR497" i="95"/>
  <c r="AN802" i="95"/>
  <c r="AO526" i="95"/>
  <c r="AL821" i="95"/>
  <c r="AJ480" i="95"/>
  <c r="AN1072" i="95"/>
  <c r="AS897" i="95"/>
  <c r="AM850" i="95"/>
  <c r="AJ565" i="95"/>
  <c r="AN937" i="95"/>
  <c r="AO445" i="95"/>
  <c r="AT367" i="95"/>
  <c r="AM718" i="95"/>
  <c r="AJ1000" i="95"/>
  <c r="AO859" i="95"/>
  <c r="AR126" i="95"/>
  <c r="AP707" i="95"/>
  <c r="AS790" i="95"/>
  <c r="AM695" i="95"/>
  <c r="AT874" i="95"/>
  <c r="AO866" i="95"/>
  <c r="AK1075" i="95"/>
  <c r="AJ650" i="95"/>
  <c r="AT1046" i="95"/>
  <c r="AO1038" i="95"/>
  <c r="AJ836" i="95"/>
  <c r="AK920" i="95"/>
  <c r="AN920" i="95"/>
  <c r="AO560" i="95"/>
  <c r="AM1015" i="95"/>
  <c r="AP810" i="95"/>
  <c r="AK625" i="95"/>
  <c r="AK1015" i="95"/>
  <c r="AO684" i="95"/>
  <c r="AL472" i="95"/>
  <c r="AO756" i="95"/>
  <c r="AO673" i="95"/>
  <c r="AT738" i="95"/>
  <c r="AO1007" i="95"/>
  <c r="AL956" i="95"/>
  <c r="AN1026" i="95"/>
  <c r="AS1093" i="95"/>
  <c r="AN821" i="95"/>
  <c r="AN1018" i="95"/>
  <c r="AJ1024" i="95"/>
  <c r="AP574" i="95"/>
  <c r="AQ312" i="95"/>
  <c r="AP631" i="95"/>
  <c r="AP880" i="95"/>
  <c r="AJ838" i="95"/>
  <c r="AQ661" i="95"/>
  <c r="AL841" i="95"/>
  <c r="AS901" i="95"/>
  <c r="AR890" i="95"/>
  <c r="AS943" i="95"/>
  <c r="AS1014" i="95"/>
  <c r="AO955" i="95"/>
  <c r="AJ1092" i="95"/>
  <c r="AM1083" i="95"/>
  <c r="AI921" i="95"/>
  <c r="AO934" i="95"/>
  <c r="AM603" i="95"/>
  <c r="AT868" i="95"/>
  <c r="AM527" i="95"/>
  <c r="AK988" i="95"/>
  <c r="AL651" i="95"/>
  <c r="AP332" i="95"/>
  <c r="AM714" i="95"/>
  <c r="AS997" i="95"/>
  <c r="AN873" i="95"/>
  <c r="AJ511" i="95"/>
  <c r="AM672" i="95"/>
  <c r="AO232" i="95"/>
  <c r="AS665" i="95"/>
  <c r="AR683" i="95"/>
  <c r="AT717" i="95"/>
  <c r="AP565" i="95"/>
  <c r="AL903" i="95"/>
  <c r="AM287" i="95"/>
  <c r="AM840" i="95"/>
  <c r="AS920" i="95"/>
  <c r="AT885" i="95"/>
  <c r="AP520" i="95"/>
  <c r="AQ359" i="95"/>
  <c r="AM898" i="95"/>
  <c r="AO313" i="95"/>
  <c r="AK555" i="95"/>
  <c r="AM223" i="95"/>
  <c r="AQ1019" i="95"/>
  <c r="AK325" i="95"/>
  <c r="AL214" i="95"/>
  <c r="AN372" i="95"/>
  <c r="AM447" i="95"/>
  <c r="AL961" i="95"/>
  <c r="AK666" i="95"/>
  <c r="AN612" i="95"/>
  <c r="AO810" i="95"/>
  <c r="AR1073" i="95"/>
  <c r="AT1017" i="95"/>
  <c r="AT609" i="95"/>
  <c r="AS1040" i="95"/>
  <c r="AS517" i="95"/>
  <c r="AN551" i="95"/>
  <c r="AQ516" i="95"/>
  <c r="AL519" i="95"/>
  <c r="AN346" i="95"/>
  <c r="AQ906" i="95"/>
  <c r="AL1091" i="95"/>
  <c r="AP355" i="95"/>
  <c r="AK690" i="95"/>
  <c r="AO258" i="95"/>
  <c r="AK444" i="95"/>
  <c r="AJ764" i="95"/>
  <c r="AL485" i="95"/>
  <c r="AO522" i="95"/>
  <c r="AI410" i="95"/>
  <c r="AO538" i="95"/>
  <c r="AO1096" i="95"/>
  <c r="AQ662" i="95"/>
  <c r="AK846" i="95"/>
  <c r="AN887" i="95"/>
  <c r="AL249" i="95"/>
  <c r="AT395" i="95"/>
  <c r="AT718" i="95"/>
  <c r="AP450" i="95"/>
  <c r="AI302" i="95"/>
  <c r="AQ876" i="95"/>
  <c r="AK50" i="95"/>
  <c r="AP651" i="95"/>
  <c r="AM925" i="95"/>
  <c r="AQ834" i="95"/>
  <c r="AL924" i="95"/>
  <c r="AO644" i="95"/>
  <c r="AS297" i="95"/>
  <c r="AQ1094" i="95"/>
  <c r="AK658" i="95"/>
  <c r="AL465" i="95"/>
  <c r="AQ244" i="95"/>
  <c r="AS938" i="95"/>
  <c r="AN417" i="95"/>
  <c r="AL437" i="95"/>
  <c r="AM965" i="95"/>
  <c r="AJ502" i="95"/>
  <c r="AM785" i="95"/>
  <c r="AS841" i="95"/>
  <c r="AL397" i="95"/>
  <c r="AI871" i="95"/>
  <c r="AN852" i="95"/>
  <c r="AI922" i="95"/>
  <c r="AM113" i="95"/>
  <c r="AM555" i="95"/>
  <c r="AP811" i="95"/>
  <c r="AL882" i="95"/>
  <c r="AK976" i="95"/>
  <c r="AS337" i="95"/>
  <c r="AS408" i="95"/>
  <c r="AR836" i="95"/>
  <c r="AM915" i="95"/>
  <c r="AM595" i="95"/>
  <c r="AL553" i="95"/>
  <c r="AJ831" i="95"/>
  <c r="AQ911" i="95"/>
  <c r="AO830" i="95"/>
  <c r="AM916" i="95"/>
  <c r="AK899" i="95"/>
  <c r="AN510" i="95"/>
  <c r="AI448" i="95"/>
  <c r="AR907" i="95"/>
  <c r="AT456" i="95"/>
  <c r="AM786" i="95"/>
  <c r="AP284" i="95"/>
  <c r="AK927" i="95"/>
  <c r="AM588" i="95"/>
  <c r="AM732" i="95"/>
  <c r="AR990" i="95"/>
  <c r="AQ869" i="95"/>
  <c r="AN956" i="95"/>
  <c r="AR651" i="95"/>
  <c r="AS354" i="95"/>
  <c r="AN518" i="95"/>
  <c r="AS347" i="95"/>
  <c r="AN894" i="95"/>
  <c r="AL895" i="95"/>
  <c r="AR233" i="95"/>
  <c r="AJ290" i="95"/>
  <c r="AO742" i="95"/>
  <c r="AR992" i="95"/>
  <c r="AP599" i="95"/>
  <c r="AL301" i="95"/>
  <c r="AQ644" i="95"/>
  <c r="AQ306" i="95"/>
  <c r="AS460" i="95"/>
  <c r="AP342" i="95"/>
  <c r="AK859" i="95"/>
  <c r="AQ236" i="95"/>
  <c r="AM195" i="95"/>
  <c r="AS881" i="95"/>
  <c r="AP575" i="95"/>
  <c r="AN124" i="95"/>
  <c r="AN609" i="95"/>
  <c r="AL217" i="95"/>
  <c r="AL1014" i="95"/>
  <c r="AM866" i="95"/>
  <c r="AL352" i="95"/>
  <c r="AP1046" i="95"/>
  <c r="AN718" i="95"/>
  <c r="AI911" i="95"/>
  <c r="AJ192" i="95"/>
  <c r="AP1080" i="95"/>
  <c r="AK447" i="95"/>
  <c r="AL857" i="95"/>
  <c r="AN556" i="95"/>
  <c r="AQ259" i="95"/>
  <c r="AK1030" i="95"/>
  <c r="AJ553" i="95"/>
  <c r="AP251" i="95"/>
  <c r="AT965" i="95"/>
  <c r="AR769" i="95"/>
  <c r="AL244" i="95"/>
  <c r="AJ963" i="95"/>
  <c r="AS254" i="95"/>
  <c r="AJ568" i="95"/>
  <c r="AN486" i="95"/>
  <c r="AL704" i="95"/>
  <c r="AN474" i="95"/>
  <c r="AP1035" i="95"/>
  <c r="AI121" i="95"/>
  <c r="AM795" i="95"/>
  <c r="AR1040" i="95"/>
  <c r="AJ496" i="95"/>
  <c r="AT580" i="95"/>
  <c r="AR735" i="95"/>
  <c r="AM738" i="95"/>
  <c r="AQ845" i="95"/>
  <c r="AK546" i="95"/>
  <c r="AP772" i="95"/>
  <c r="AO964" i="95"/>
  <c r="AN900" i="95"/>
  <c r="AJ742" i="95"/>
  <c r="AQ994" i="95"/>
  <c r="AM985" i="95"/>
  <c r="AP787" i="95"/>
  <c r="AT270" i="95"/>
  <c r="AJ758" i="95"/>
  <c r="AK877" i="95"/>
  <c r="AJ1078" i="95"/>
  <c r="AP1025" i="95"/>
  <c r="AQ131" i="95"/>
  <c r="AT854" i="95"/>
  <c r="AT1059" i="95"/>
  <c r="AT881" i="95"/>
  <c r="AR824" i="95"/>
  <c r="AJ472" i="95"/>
  <c r="AL820" i="95"/>
  <c r="AN1075" i="95"/>
  <c r="AR922" i="95"/>
  <c r="AR879" i="95"/>
  <c r="AT749" i="95"/>
  <c r="AT332" i="95"/>
  <c r="AS851" i="95"/>
  <c r="AK954" i="95"/>
  <c r="AS491" i="95"/>
  <c r="AJ808" i="95"/>
  <c r="AN790" i="95"/>
  <c r="AJ853" i="95"/>
  <c r="AJ682" i="95"/>
  <c r="AM478" i="95"/>
  <c r="AI526" i="95"/>
  <c r="AI791" i="95"/>
  <c r="AP955" i="95"/>
  <c r="AJ1055" i="95"/>
  <c r="AM768" i="95"/>
  <c r="AQ806" i="95"/>
  <c r="AQ837" i="95"/>
  <c r="AN729" i="95"/>
  <c r="AJ397" i="95"/>
  <c r="AT331" i="95"/>
  <c r="AM1091" i="95"/>
  <c r="AO1033" i="95"/>
  <c r="AK1064" i="95"/>
  <c r="AR831" i="95"/>
  <c r="AN1086" i="95"/>
  <c r="AK820" i="95"/>
  <c r="AM457" i="95"/>
  <c r="AT693" i="95"/>
  <c r="AQ791" i="95"/>
  <c r="AQ764" i="95"/>
  <c r="AT754" i="95"/>
  <c r="AR864" i="95"/>
  <c r="AT704" i="95"/>
  <c r="AP559" i="95"/>
  <c r="AR856" i="95"/>
  <c r="AJ979" i="95"/>
  <c r="AK891" i="95"/>
  <c r="AT746" i="95"/>
  <c r="AN1085" i="95"/>
  <c r="AO1050" i="95"/>
  <c r="AL592" i="95"/>
  <c r="AM642" i="95"/>
  <c r="AM652" i="95"/>
  <c r="AO1002" i="95"/>
  <c r="AS731" i="95"/>
  <c r="AS805" i="95"/>
  <c r="AQ1004" i="95"/>
  <c r="AT462" i="95"/>
  <c r="AM1081" i="95"/>
  <c r="AR900" i="95"/>
  <c r="AO730" i="95"/>
  <c r="AJ546" i="95"/>
  <c r="AT826" i="95"/>
  <c r="AN419" i="95"/>
  <c r="AL764" i="95"/>
  <c r="AS870" i="95"/>
  <c r="AN530" i="95"/>
  <c r="AK532" i="95"/>
  <c r="AJ591" i="95"/>
  <c r="AS788" i="95"/>
  <c r="AT351" i="95"/>
  <c r="AT1018" i="95"/>
  <c r="AR812" i="95"/>
  <c r="AS639" i="95"/>
  <c r="AS764" i="95"/>
  <c r="AO853" i="95"/>
  <c r="AR578" i="95"/>
  <c r="AN343" i="95"/>
  <c r="AS807" i="95"/>
  <c r="AK687" i="95"/>
  <c r="AP868" i="95"/>
  <c r="AO370" i="95"/>
  <c r="AT1012" i="95"/>
  <c r="AT312" i="95"/>
  <c r="AS766" i="95"/>
  <c r="AM872" i="95"/>
  <c r="AP164" i="95"/>
  <c r="AO762" i="95"/>
  <c r="AK21" i="95"/>
  <c r="AS580" i="95"/>
  <c r="AO615" i="95"/>
  <c r="AS671" i="95"/>
  <c r="AI559" i="95"/>
  <c r="AJ623" i="95"/>
  <c r="AP813" i="95"/>
  <c r="AN1076" i="95"/>
  <c r="AK901" i="95"/>
  <c r="AQ653" i="95"/>
  <c r="AP750" i="95"/>
  <c r="AS368" i="95"/>
  <c r="AO1030" i="95"/>
  <c r="AM827" i="95"/>
  <c r="AQ796" i="95"/>
  <c r="AN981" i="95"/>
  <c r="AO976" i="95"/>
  <c r="AJ1002" i="95"/>
  <c r="AQ780" i="95"/>
  <c r="AR43" i="95"/>
  <c r="AQ583" i="95"/>
  <c r="AR794" i="95"/>
  <c r="AK598" i="95"/>
  <c r="AQ991" i="95"/>
  <c r="AK669" i="95"/>
  <c r="AT376" i="95"/>
  <c r="AM1046" i="95"/>
  <c r="AO503" i="95"/>
  <c r="AR430" i="95"/>
  <c r="AN365" i="95"/>
  <c r="AR486" i="95"/>
  <c r="AS642" i="95"/>
  <c r="AM727" i="95"/>
  <c r="AS971" i="95"/>
  <c r="AT864" i="95"/>
  <c r="AK671" i="95"/>
  <c r="AK893" i="95"/>
  <c r="AL293" i="95"/>
  <c r="AK686" i="95"/>
  <c r="AJ950" i="95"/>
  <c r="AQ600" i="95"/>
  <c r="AL560" i="95"/>
  <c r="AL796" i="95"/>
  <c r="AM1032" i="95"/>
  <c r="AM339" i="95"/>
  <c r="AK665" i="95"/>
  <c r="AQ888" i="95"/>
  <c r="AT259" i="95"/>
  <c r="AS600" i="95"/>
  <c r="AP301" i="95"/>
  <c r="AJ886" i="95"/>
  <c r="AS926" i="95"/>
  <c r="AQ193" i="95"/>
  <c r="AR984" i="95"/>
  <c r="AO1075" i="95"/>
  <c r="AJ468" i="95"/>
  <c r="AS242" i="95"/>
  <c r="AN766" i="95"/>
  <c r="AR819" i="95"/>
  <c r="AK350" i="95"/>
  <c r="AJ479" i="95"/>
  <c r="AM777" i="95"/>
  <c r="AI722" i="95"/>
  <c r="AQ640" i="95"/>
  <c r="AN513" i="95"/>
  <c r="AO987" i="95"/>
  <c r="AJ420" i="95"/>
  <c r="AQ500" i="95"/>
  <c r="AP917" i="95"/>
  <c r="AT1001" i="95"/>
  <c r="AM542" i="95"/>
  <c r="AJ567" i="95"/>
  <c r="AK970" i="95"/>
  <c r="AL863" i="95"/>
  <c r="AS914" i="95"/>
  <c r="AT379" i="95"/>
  <c r="AO794" i="95"/>
  <c r="AR859" i="95"/>
  <c r="AT439" i="95"/>
  <c r="AJ490" i="95"/>
  <c r="AT406" i="95"/>
  <c r="AP238" i="95"/>
  <c r="AO552" i="95"/>
  <c r="AT481" i="95"/>
  <c r="AO432" i="95"/>
  <c r="AM579" i="95"/>
  <c r="AS686" i="95"/>
  <c r="AJ610" i="95"/>
  <c r="AI844" i="95"/>
  <c r="AK697" i="95"/>
  <c r="AL925" i="95"/>
  <c r="AK1021" i="95"/>
  <c r="AP906" i="95"/>
  <c r="AP507" i="95"/>
  <c r="AS87" i="95"/>
  <c r="AJ382" i="95"/>
  <c r="AS748" i="95"/>
  <c r="AJ801" i="95"/>
  <c r="AK472" i="95"/>
  <c r="AO633" i="95"/>
  <c r="AO334" i="95"/>
  <c r="AM924" i="95"/>
  <c r="AK481" i="95"/>
  <c r="AQ663" i="95"/>
  <c r="AR779" i="95"/>
  <c r="AM876" i="95"/>
  <c r="AK168" i="95"/>
  <c r="AP976" i="95"/>
  <c r="AO476" i="95"/>
  <c r="AO96" i="95"/>
  <c r="AQ771" i="95"/>
  <c r="AO826" i="95"/>
  <c r="AM452" i="95"/>
  <c r="AS782" i="95"/>
  <c r="AL333" i="95"/>
  <c r="AK943" i="95"/>
  <c r="AM1038" i="95"/>
  <c r="AR738" i="95"/>
  <c r="AK788" i="95"/>
  <c r="AK1063" i="95"/>
  <c r="AT622" i="95"/>
  <c r="AM681" i="95"/>
  <c r="AM733" i="95"/>
  <c r="AR1075" i="95"/>
  <c r="AT637" i="95"/>
  <c r="AN889" i="95"/>
  <c r="AO984" i="95"/>
  <c r="AT888" i="95"/>
  <c r="AR983" i="95"/>
  <c r="AT349" i="95"/>
  <c r="AS825" i="95"/>
  <c r="AP822" i="95"/>
  <c r="AM829" i="95"/>
  <c r="AK520" i="95"/>
  <c r="AN451" i="95"/>
  <c r="AN547" i="95"/>
  <c r="AT1019" i="95"/>
  <c r="AL694" i="95"/>
  <c r="AT1057" i="95"/>
  <c r="AL960" i="95"/>
  <c r="AN319" i="95"/>
  <c r="AT629" i="95"/>
  <c r="AQ855" i="95"/>
  <c r="AT419" i="95"/>
  <c r="AS269" i="95"/>
  <c r="AS678" i="95"/>
  <c r="AO985" i="95"/>
  <c r="AR510" i="95"/>
  <c r="AP529" i="95"/>
  <c r="AJ272" i="95"/>
  <c r="AL940" i="95"/>
  <c r="AQ807" i="95"/>
  <c r="AR850" i="95"/>
  <c r="AS932" i="95"/>
  <c r="AR566" i="95"/>
  <c r="AK818" i="95"/>
  <c r="AJ1046" i="95"/>
  <c r="AL584" i="95"/>
  <c r="AR875" i="95"/>
  <c r="AN967" i="95"/>
  <c r="AR412" i="95"/>
  <c r="AN659" i="95"/>
  <c r="AT810" i="95"/>
  <c r="AL1059" i="95"/>
  <c r="AS918" i="95"/>
  <c r="AR607" i="95"/>
  <c r="AP926" i="95"/>
  <c r="AJ731" i="95"/>
  <c r="AT555" i="95"/>
  <c r="AS885" i="95"/>
  <c r="AR979" i="95"/>
  <c r="AQ596" i="95"/>
  <c r="AI362" i="95"/>
  <c r="AL513" i="95"/>
  <c r="AM123" i="95"/>
  <c r="AS927" i="95"/>
  <c r="AN388" i="95"/>
  <c r="AQ398" i="95"/>
  <c r="AN668" i="95"/>
  <c r="AP632" i="95"/>
  <c r="AJ649" i="95"/>
  <c r="AL922" i="95"/>
  <c r="AR361" i="95"/>
  <c r="AR1041" i="95"/>
  <c r="AP961" i="95"/>
  <c r="AN1069" i="95"/>
  <c r="AT478" i="95"/>
  <c r="AP801" i="95"/>
  <c r="AO369" i="95"/>
  <c r="AK34" i="95"/>
  <c r="AN1067" i="95"/>
  <c r="AP625" i="95"/>
  <c r="AJ868" i="95"/>
  <c r="AN738" i="95"/>
  <c r="AM851" i="95"/>
  <c r="AO714" i="95"/>
  <c r="AR680" i="95"/>
  <c r="AN732" i="95"/>
  <c r="AJ307" i="95"/>
  <c r="AP80" i="95"/>
  <c r="AS770" i="95"/>
  <c r="AK827" i="95"/>
  <c r="AL357" i="95"/>
  <c r="AK347" i="95"/>
  <c r="AN903" i="95"/>
  <c r="AQ618" i="95"/>
  <c r="AL753" i="95"/>
  <c r="AT467" i="95"/>
  <c r="AS583" i="95"/>
  <c r="AS781" i="95"/>
  <c r="AO163" i="95"/>
  <c r="AR1082" i="95"/>
  <c r="AS673" i="95"/>
  <c r="AN726" i="95"/>
  <c r="AQ445" i="95"/>
  <c r="AQ571" i="95"/>
  <c r="AJ626" i="95"/>
  <c r="AI501" i="95"/>
  <c r="AP275" i="95"/>
  <c r="AJ849" i="95"/>
  <c r="AL831" i="95"/>
  <c r="AL949" i="95"/>
  <c r="AL590" i="95"/>
  <c r="AJ396" i="95"/>
  <c r="AR734" i="95"/>
  <c r="AK766" i="95"/>
  <c r="AT521" i="95"/>
  <c r="AL797" i="95"/>
  <c r="AP373" i="95"/>
  <c r="AQ1053" i="95"/>
  <c r="AJ596" i="95"/>
  <c r="AK1091" i="95"/>
  <c r="AR1081" i="95"/>
  <c r="AK769" i="95"/>
  <c r="AQ137" i="95"/>
  <c r="AP871" i="95"/>
  <c r="AR759" i="95"/>
  <c r="AT701" i="95"/>
  <c r="AK407" i="95"/>
  <c r="AT548" i="95"/>
  <c r="AM697" i="95"/>
  <c r="AN519" i="95"/>
  <c r="AN699" i="95"/>
  <c r="AK801" i="95"/>
  <c r="AL495" i="95"/>
  <c r="AS765" i="95"/>
  <c r="AT800" i="95"/>
  <c r="AQ667" i="95"/>
  <c r="AL1070" i="95"/>
  <c r="AP509" i="95"/>
  <c r="AP662" i="95"/>
  <c r="AL815" i="95"/>
  <c r="AK735" i="95"/>
  <c r="AP994" i="95"/>
  <c r="AP1085" i="95"/>
  <c r="AP1078" i="95"/>
  <c r="AJ1064" i="95"/>
  <c r="AN753" i="95"/>
  <c r="AM594" i="95"/>
  <c r="AQ743" i="95"/>
  <c r="AN683" i="95"/>
  <c r="AM987" i="95"/>
  <c r="AJ797" i="95"/>
  <c r="AR15" i="95"/>
  <c r="AQ463" i="95"/>
  <c r="AP1087" i="95"/>
  <c r="AI944" i="95"/>
  <c r="AR356" i="95"/>
  <c r="AN975" i="95"/>
  <c r="AJ896" i="95"/>
  <c r="AQ799" i="95"/>
  <c r="AN1053" i="95"/>
  <c r="AI867" i="95"/>
  <c r="AL781" i="95"/>
  <c r="AK678" i="95"/>
  <c r="AK229" i="95"/>
  <c r="AL932" i="95"/>
  <c r="AN402" i="95"/>
  <c r="AR327" i="95"/>
  <c r="AN646" i="95"/>
  <c r="AT931" i="95"/>
  <c r="AR972" i="95"/>
  <c r="AJ923" i="95"/>
  <c r="AJ631" i="95"/>
  <c r="AO464" i="95"/>
  <c r="AP622" i="95"/>
  <c r="AM647" i="95"/>
  <c r="AJ820" i="95"/>
  <c r="AT743" i="95"/>
  <c r="AN637" i="95"/>
  <c r="AK996" i="95"/>
  <c r="AQ997" i="95"/>
  <c r="AM495" i="95"/>
  <c r="AO619" i="95"/>
  <c r="AO887" i="95"/>
  <c r="AT652" i="95"/>
  <c r="AK751" i="95"/>
  <c r="AK931" i="95"/>
  <c r="AJ880" i="95"/>
  <c r="AS903" i="95"/>
  <c r="AR976" i="95"/>
  <c r="AN382" i="95"/>
  <c r="AJ1089" i="95"/>
  <c r="AQ605" i="95"/>
  <c r="AM375" i="95"/>
  <c r="AS849" i="95"/>
  <c r="AS761" i="95"/>
  <c r="AO775" i="95"/>
  <c r="AJ788" i="95"/>
  <c r="AO389" i="95"/>
  <c r="AT1007" i="95"/>
  <c r="AO502" i="95"/>
  <c r="AJ563" i="95"/>
  <c r="AN439" i="95"/>
  <c r="AQ878" i="95"/>
  <c r="AQ900" i="95"/>
  <c r="AK926" i="95"/>
  <c r="AI508" i="95"/>
  <c r="AO828" i="95"/>
  <c r="AQ592" i="95"/>
  <c r="AL527" i="95"/>
  <c r="AL382" i="95"/>
  <c r="AS480" i="95"/>
  <c r="AL509" i="95"/>
  <c r="AR470" i="95"/>
  <c r="AK1062" i="95"/>
  <c r="AM1085" i="95"/>
  <c r="AL867" i="95"/>
  <c r="AP1008" i="95"/>
  <c r="AP262" i="95"/>
  <c r="AP735" i="95"/>
  <c r="AS968" i="95"/>
  <c r="AP1088" i="95"/>
  <c r="AR978" i="95"/>
  <c r="AK1022" i="95"/>
  <c r="AL1057" i="95"/>
  <c r="AR928" i="95"/>
  <c r="AS922" i="95"/>
  <c r="AP711" i="95"/>
  <c r="AR883" i="95"/>
  <c r="AJ693" i="95"/>
  <c r="AJ813" i="95"/>
  <c r="AP1027" i="95"/>
  <c r="AJ705" i="95"/>
  <c r="AS516" i="95"/>
  <c r="AJ492" i="95"/>
  <c r="AN468" i="95"/>
  <c r="AI843" i="95"/>
  <c r="AK790" i="95"/>
  <c r="AM868" i="95"/>
  <c r="AR788" i="95"/>
  <c r="AT857" i="95"/>
  <c r="AM1025" i="95"/>
  <c r="AJ754" i="95"/>
  <c r="AK1034" i="95"/>
  <c r="AO1057" i="95"/>
  <c r="AO181" i="95"/>
  <c r="AT1025" i="95"/>
  <c r="AK663" i="95"/>
  <c r="AQ658" i="95"/>
  <c r="AO953" i="95"/>
  <c r="AL324" i="95"/>
  <c r="AP931" i="95"/>
  <c r="AQ625" i="95"/>
  <c r="AN950" i="95"/>
  <c r="AQ914" i="95"/>
  <c r="AJ940" i="95"/>
  <c r="AT843" i="95"/>
  <c r="AK944" i="95"/>
  <c r="AN957" i="95"/>
  <c r="AO792" i="95"/>
  <c r="AS775" i="95"/>
  <c r="AK644" i="95"/>
  <c r="AP1074" i="95"/>
  <c r="AM781" i="95"/>
  <c r="AQ704" i="95"/>
  <c r="AL690" i="95"/>
  <c r="AS946" i="95"/>
  <c r="AS880" i="95"/>
  <c r="AN593" i="95"/>
  <c r="AK813" i="95"/>
  <c r="AP593" i="95"/>
  <c r="AK839" i="95"/>
  <c r="AP569" i="95"/>
  <c r="AM1069" i="95"/>
  <c r="AN688" i="95"/>
  <c r="AS536" i="95"/>
  <c r="AL1031" i="95"/>
  <c r="AT686" i="95"/>
  <c r="AQ389" i="95"/>
  <c r="AR167" i="95"/>
  <c r="AK662" i="95"/>
  <c r="AN529" i="95"/>
  <c r="AQ589" i="95"/>
  <c r="AR1026" i="95"/>
  <c r="AP701" i="95"/>
  <c r="AT512" i="95"/>
  <c r="AN544" i="95"/>
  <c r="AL363" i="95"/>
  <c r="AS582" i="95"/>
  <c r="AS548" i="95"/>
  <c r="AO905" i="95"/>
  <c r="AP534" i="95"/>
  <c r="AO897" i="95"/>
  <c r="AK959" i="95"/>
  <c r="AL661" i="95"/>
  <c r="AT146" i="95"/>
  <c r="AS1001" i="95"/>
  <c r="AM674" i="95"/>
  <c r="AM1065" i="95"/>
  <c r="AJ653" i="95"/>
  <c r="AL696" i="95"/>
  <c r="AN709" i="95"/>
  <c r="AJ925" i="95"/>
  <c r="AJ190" i="95"/>
  <c r="AP714" i="95"/>
  <c r="AQ842" i="95"/>
  <c r="AQ465" i="95"/>
  <c r="AK922" i="95"/>
  <c r="AO803" i="95"/>
  <c r="AI182" i="95"/>
  <c r="AS132" i="95"/>
  <c r="AI773" i="95"/>
  <c r="AM444" i="95"/>
  <c r="AM742" i="95"/>
  <c r="AK1018" i="95"/>
  <c r="AM649" i="95"/>
  <c r="AL551" i="95"/>
  <c r="AM808" i="95"/>
  <c r="AQ781" i="95"/>
  <c r="AJ717" i="95"/>
  <c r="AN671" i="95"/>
  <c r="AS812" i="95"/>
  <c r="AK583" i="95"/>
  <c r="AP432" i="95"/>
  <c r="AL311" i="95"/>
  <c r="AQ429" i="95"/>
  <c r="AO161" i="95"/>
  <c r="AS599" i="95"/>
  <c r="AS187" i="95"/>
  <c r="AK903" i="95"/>
  <c r="AO1022" i="95"/>
  <c r="AS819" i="95"/>
  <c r="AO993" i="95"/>
  <c r="AT518" i="95"/>
  <c r="AM400" i="95"/>
  <c r="AT162" i="95"/>
  <c r="AK105" i="95"/>
  <c r="AL931" i="95"/>
  <c r="AQ1027" i="95"/>
  <c r="AO664" i="95"/>
  <c r="AN701" i="95"/>
  <c r="AM516" i="95"/>
  <c r="AT969" i="95"/>
  <c r="AQ1060" i="95"/>
  <c r="AR274" i="95"/>
  <c r="AJ517" i="95"/>
  <c r="AP642" i="95"/>
  <c r="AT244" i="95"/>
  <c r="AO354" i="95"/>
  <c r="AP849" i="95"/>
  <c r="AI1083" i="95"/>
  <c r="AM1009" i="95"/>
  <c r="AJ394" i="95"/>
  <c r="AM928" i="95"/>
  <c r="AN1024" i="95"/>
  <c r="AM972" i="95"/>
  <c r="AI329" i="95"/>
  <c r="AO524" i="95"/>
  <c r="AN769" i="95"/>
  <c r="AN74" i="95"/>
  <c r="AR377" i="95"/>
  <c r="AR787" i="95"/>
  <c r="AJ1036" i="95"/>
  <c r="AL567" i="95"/>
  <c r="AK797" i="95"/>
  <c r="AJ671" i="95"/>
  <c r="AS464" i="95"/>
  <c r="AR924" i="95"/>
  <c r="AI319" i="95"/>
  <c r="AM1054" i="95"/>
  <c r="AM597" i="95"/>
  <c r="AR239" i="95"/>
  <c r="AK703" i="95"/>
  <c r="AR756" i="95"/>
  <c r="AR953" i="95"/>
  <c r="AN182" i="95"/>
  <c r="AS650" i="95"/>
  <c r="AO691" i="95"/>
  <c r="AS929" i="95"/>
  <c r="AR644" i="95"/>
  <c r="AN685" i="95"/>
  <c r="AJ641" i="95"/>
  <c r="AQ567" i="95"/>
  <c r="AP826" i="95"/>
  <c r="AL417" i="95"/>
  <c r="AJ643" i="95"/>
  <c r="AM758" i="95"/>
  <c r="AS906" i="95"/>
  <c r="AJ536" i="95"/>
  <c r="AR1090" i="95"/>
  <c r="AL506" i="95"/>
  <c r="AN786" i="95"/>
  <c r="AJ607" i="95"/>
  <c r="AI929" i="95"/>
  <c r="AN686" i="95"/>
  <c r="AJ739" i="95"/>
  <c r="AM254" i="95"/>
  <c r="AT883" i="95"/>
  <c r="AS923" i="95"/>
  <c r="AT173" i="95"/>
  <c r="AT712" i="95"/>
  <c r="AM722" i="95"/>
  <c r="AN933" i="95"/>
  <c r="AN993" i="95"/>
  <c r="AN1082" i="95"/>
  <c r="AR814" i="95"/>
  <c r="AP1056" i="95"/>
  <c r="AO980" i="95"/>
  <c r="AS323" i="95"/>
  <c r="AO428" i="95"/>
  <c r="AK259" i="95"/>
  <c r="AO1093" i="95"/>
  <c r="AS470" i="95"/>
  <c r="AS712" i="95"/>
  <c r="AR862" i="95"/>
  <c r="AN1079" i="95"/>
  <c r="AS547" i="95"/>
  <c r="AT333" i="95"/>
  <c r="AQ311" i="95"/>
  <c r="AO382" i="95"/>
  <c r="AR1035" i="95"/>
  <c r="AK781" i="95"/>
  <c r="AS720" i="95"/>
  <c r="AL1062" i="95"/>
  <c r="AM846" i="95"/>
  <c r="AO533" i="95"/>
  <c r="AT865" i="95"/>
  <c r="AR1093" i="95"/>
  <c r="AK905" i="95"/>
  <c r="AM341" i="95"/>
  <c r="AM1067" i="95"/>
  <c r="AM509" i="95"/>
  <c r="AJ1001" i="95"/>
  <c r="AQ1041" i="95"/>
  <c r="AT806" i="95"/>
  <c r="AN305" i="95"/>
  <c r="AS998" i="95"/>
  <c r="AQ701" i="95"/>
  <c r="AS606" i="95"/>
  <c r="AQ996" i="95"/>
  <c r="AL692" i="95"/>
  <c r="AP201" i="95"/>
  <c r="AN897" i="95"/>
  <c r="AM539" i="95"/>
  <c r="AJ644" i="95"/>
  <c r="AL74" i="95"/>
  <c r="AR860" i="95"/>
  <c r="AI905" i="95"/>
  <c r="AK1084" i="95"/>
  <c r="AJ720" i="95"/>
  <c r="AI1089" i="95"/>
  <c r="AQ925" i="95"/>
  <c r="AO895" i="95"/>
  <c r="AT925" i="95"/>
  <c r="AJ944" i="95"/>
  <c r="AK1076" i="95"/>
  <c r="AI718" i="95"/>
  <c r="AS611" i="95"/>
  <c r="AL1027" i="95"/>
  <c r="AS1022" i="95"/>
  <c r="AS692" i="95"/>
  <c r="AK825" i="95"/>
  <c r="AS1054" i="95"/>
  <c r="AS953" i="95"/>
  <c r="AJ453" i="95"/>
  <c r="AP870" i="95"/>
  <c r="AJ431" i="95"/>
  <c r="AM807" i="95"/>
  <c r="AT817" i="95"/>
  <c r="AN936" i="95"/>
  <c r="AP808" i="95"/>
  <c r="AI684" i="95"/>
  <c r="AT935" i="95"/>
  <c r="AO1041" i="95"/>
  <c r="AO863" i="95"/>
  <c r="AJ226" i="95"/>
  <c r="AO277" i="95"/>
  <c r="AP901" i="95"/>
  <c r="AQ882" i="95"/>
  <c r="AP1018" i="95"/>
  <c r="AL1051" i="95"/>
  <c r="AN971" i="95"/>
  <c r="AO546" i="95"/>
  <c r="AM1027" i="95"/>
  <c r="AK918" i="95"/>
  <c r="AR772" i="95"/>
  <c r="AM399" i="95"/>
  <c r="AN888" i="95"/>
  <c r="AQ409" i="95"/>
  <c r="AT908" i="95"/>
  <c r="AP491" i="95"/>
  <c r="AP993" i="95"/>
  <c r="AJ493" i="95"/>
  <c r="AO1089" i="95"/>
  <c r="AQ1066" i="95"/>
  <c r="AR1052" i="95"/>
  <c r="AO945" i="95"/>
  <c r="AM791" i="95"/>
  <c r="AJ948" i="95"/>
  <c r="AK951" i="95"/>
  <c r="AQ610" i="95"/>
  <c r="AO868" i="95"/>
  <c r="AR755" i="95"/>
  <c r="AM811" i="95"/>
  <c r="AT769" i="95"/>
  <c r="AQ762" i="95"/>
  <c r="AJ846" i="95"/>
  <c r="AM793" i="95"/>
  <c r="AQ848" i="95"/>
  <c r="AL927" i="95"/>
  <c r="AR330" i="95"/>
  <c r="AS443" i="95"/>
  <c r="AQ43" i="95"/>
  <c r="AM1092" i="95"/>
  <c r="AT953" i="95"/>
  <c r="AN880" i="95"/>
  <c r="AO613" i="95"/>
  <c r="AS432" i="95"/>
  <c r="AR1050" i="95"/>
  <c r="AT221" i="95"/>
  <c r="AN715" i="95"/>
  <c r="AR698" i="95"/>
  <c r="AT269" i="95"/>
  <c r="AT1005" i="95"/>
  <c r="AJ934" i="95"/>
  <c r="AT175" i="95"/>
  <c r="AM668" i="95"/>
  <c r="AQ905" i="95"/>
  <c r="AN466" i="95"/>
  <c r="AQ908" i="95"/>
  <c r="AT540" i="95"/>
  <c r="AM620" i="95"/>
  <c r="AT744" i="95"/>
  <c r="AP612" i="95"/>
  <c r="AN575" i="95"/>
  <c r="AS633" i="95"/>
  <c r="AP746" i="95"/>
  <c r="AO877" i="95"/>
  <c r="AN909" i="95"/>
  <c r="AO749" i="95"/>
  <c r="AS740" i="95"/>
  <c r="AJ956" i="95"/>
  <c r="AJ1028" i="95"/>
  <c r="AM544" i="95"/>
  <c r="AN840" i="95"/>
  <c r="AS909" i="95"/>
  <c r="AN907" i="95"/>
  <c r="AR806" i="95"/>
  <c r="AL970" i="95"/>
  <c r="AK847" i="95"/>
  <c r="AP816" i="95"/>
  <c r="AT786" i="95"/>
  <c r="AJ723" i="95"/>
  <c r="AM964" i="95"/>
  <c r="AP326" i="95"/>
  <c r="AP753" i="95"/>
  <c r="AK635" i="95"/>
  <c r="AT978" i="95"/>
  <c r="AR905" i="95"/>
  <c r="AN362" i="95"/>
  <c r="AL1071" i="95"/>
  <c r="AT1068" i="95"/>
  <c r="AL531" i="95"/>
  <c r="AQ580" i="95"/>
  <c r="AJ903" i="95"/>
  <c r="AK530" i="95"/>
  <c r="AN847" i="95"/>
  <c r="AM935" i="95"/>
  <c r="AM419" i="95"/>
  <c r="AO556" i="95"/>
  <c r="AR595" i="95"/>
  <c r="AO914" i="95"/>
  <c r="AO722" i="95"/>
  <c r="AP579" i="95"/>
  <c r="AR739" i="95"/>
  <c r="AR811" i="95"/>
  <c r="AQ779" i="95"/>
  <c r="AJ966" i="95"/>
  <c r="AK963" i="95"/>
  <c r="AT725" i="95"/>
  <c r="AI1030" i="95"/>
  <c r="AO797" i="95"/>
  <c r="AS628" i="95"/>
  <c r="AJ374" i="95"/>
  <c r="AJ709" i="95"/>
  <c r="AR951" i="95"/>
  <c r="AM833" i="95"/>
  <c r="AJ775" i="95"/>
  <c r="AQ832" i="95"/>
  <c r="AI926" i="95"/>
  <c r="AL715" i="95"/>
  <c r="AJ306" i="95"/>
  <c r="AL990" i="95"/>
  <c r="AQ360" i="95"/>
  <c r="AK702" i="95"/>
  <c r="AM874" i="95"/>
  <c r="AP510" i="95"/>
  <c r="AK384" i="95"/>
  <c r="AK710" i="95"/>
  <c r="AT750" i="95"/>
  <c r="AO315" i="95"/>
  <c r="AO808" i="95"/>
  <c r="AQ881" i="95"/>
  <c r="AQ883" i="95"/>
  <c r="AJ360" i="95"/>
  <c r="AR520" i="95"/>
  <c r="AJ554" i="95"/>
  <c r="AO833" i="95"/>
  <c r="AP1006" i="95"/>
  <c r="AP553" i="95"/>
  <c r="AR936" i="95"/>
  <c r="AT635" i="95"/>
  <c r="AM724" i="95"/>
  <c r="AS619" i="95"/>
  <c r="AM996" i="95"/>
  <c r="AQ540" i="95"/>
  <c r="AL603" i="95"/>
  <c r="AK831" i="95"/>
  <c r="AT450" i="95"/>
  <c r="AT130" i="95"/>
  <c r="AS796" i="95"/>
  <c r="AO146" i="95"/>
  <c r="AT873" i="95"/>
  <c r="AL734" i="95"/>
  <c r="AS65" i="95"/>
  <c r="AJ579" i="95"/>
  <c r="AP624" i="95"/>
  <c r="AN865" i="95"/>
  <c r="AP812" i="95"/>
  <c r="AL848" i="95"/>
  <c r="AQ325" i="95"/>
  <c r="AK318" i="95"/>
  <c r="AS398" i="95"/>
  <c r="AO774" i="95"/>
  <c r="AR996" i="95"/>
  <c r="AQ136" i="95"/>
  <c r="AQ293" i="95"/>
  <c r="AO1044" i="95"/>
  <c r="AM752" i="95"/>
  <c r="AJ806" i="95"/>
  <c r="AN489" i="95"/>
  <c r="AL806" i="95"/>
  <c r="AO981" i="95"/>
  <c r="AP486" i="95"/>
  <c r="AQ525" i="95"/>
  <c r="AP339" i="95"/>
  <c r="AN581" i="95"/>
  <c r="AL998" i="95"/>
  <c r="AO997" i="95"/>
  <c r="AO487" i="95"/>
  <c r="AT954" i="95"/>
  <c r="AO1013" i="95"/>
  <c r="AL948" i="95"/>
  <c r="AQ336" i="95"/>
  <c r="AP531" i="95"/>
  <c r="AS803" i="95"/>
  <c r="AN839" i="95"/>
  <c r="AR278" i="95"/>
  <c r="AL541" i="95"/>
  <c r="AL566" i="95"/>
  <c r="AS1012" i="95"/>
  <c r="AR563" i="95"/>
  <c r="AS243" i="95"/>
  <c r="AS768" i="95"/>
  <c r="AM823" i="95"/>
  <c r="AM510" i="95"/>
  <c r="AM893" i="95"/>
  <c r="AO988" i="95"/>
  <c r="AN386" i="95"/>
  <c r="AN393" i="95"/>
  <c r="AP903" i="95"/>
  <c r="AP1001" i="95"/>
  <c r="AP715" i="95"/>
  <c r="AP768" i="95"/>
  <c r="AR714" i="95"/>
  <c r="AJ766" i="95"/>
  <c r="AN691" i="95"/>
  <c r="AL682" i="95"/>
  <c r="AR746" i="95"/>
  <c r="AO23" i="95"/>
  <c r="AM878" i="95"/>
  <c r="AT326" i="95"/>
  <c r="AQ637" i="95"/>
  <c r="AM637" i="95"/>
  <c r="AP738" i="95"/>
  <c r="AM643" i="95"/>
  <c r="AO791" i="95"/>
  <c r="AT825" i="95"/>
  <c r="AK1095" i="95"/>
  <c r="AS661" i="95"/>
  <c r="AM433" i="95"/>
  <c r="AT944" i="95"/>
  <c r="AR825" i="95"/>
  <c r="AS814" i="95"/>
  <c r="AT412" i="95"/>
  <c r="AT249" i="95"/>
  <c r="AS624" i="95"/>
  <c r="AR771" i="95"/>
  <c r="AS589" i="95"/>
  <c r="AN664" i="95"/>
  <c r="AQ713" i="95"/>
  <c r="AK1061" i="95"/>
  <c r="AR603" i="95"/>
  <c r="AJ876" i="95"/>
  <c r="AQ969" i="95"/>
  <c r="AO696" i="95"/>
  <c r="AP748" i="95"/>
  <c r="AP1071" i="95"/>
  <c r="AQ836" i="95"/>
  <c r="AK405" i="95"/>
  <c r="AT730" i="95"/>
  <c r="AM553" i="95"/>
  <c r="AQ478" i="95"/>
  <c r="AL950" i="95"/>
  <c r="AM1068" i="95"/>
  <c r="AR478" i="95"/>
  <c r="AO310" i="95"/>
  <c r="AO708" i="95"/>
  <c r="AL760" i="95"/>
  <c r="AQ19" i="95"/>
  <c r="AL808" i="95"/>
  <c r="AQ757" i="95"/>
  <c r="AR969" i="95"/>
  <c r="AS334" i="95"/>
  <c r="AT572" i="95"/>
  <c r="AO458" i="95"/>
  <c r="AM641" i="95"/>
  <c r="AS233" i="95"/>
  <c r="AI532" i="95"/>
  <c r="AT782" i="95"/>
  <c r="AJ872" i="95"/>
  <c r="AP421" i="95"/>
  <c r="AJ897" i="95"/>
  <c r="AP460" i="95"/>
  <c r="AN595" i="95"/>
  <c r="AJ837" i="95"/>
  <c r="AT83" i="95"/>
  <c r="AK895" i="95"/>
  <c r="AR991" i="95"/>
  <c r="AQ685" i="95"/>
  <c r="AO403" i="95"/>
  <c r="AJ665" i="95"/>
  <c r="AK268" i="95"/>
  <c r="AN380" i="95"/>
  <c r="AS375" i="95"/>
  <c r="AJ946" i="95"/>
  <c r="AN1021" i="95"/>
  <c r="AO551" i="95"/>
  <c r="AT781" i="95"/>
  <c r="AO658" i="95"/>
  <c r="AP655" i="95"/>
  <c r="AR552" i="95"/>
  <c r="AO437" i="95"/>
  <c r="AS608" i="95"/>
  <c r="AO891" i="95"/>
  <c r="AJ825" i="95"/>
  <c r="AN904" i="95"/>
  <c r="AR531" i="95"/>
  <c r="AR918" i="95"/>
  <c r="AJ358" i="95"/>
  <c r="AN638" i="95"/>
  <c r="AQ896" i="95"/>
  <c r="AO992" i="95"/>
  <c r="AL364" i="95"/>
  <c r="AR663" i="95"/>
  <c r="AS1077" i="95"/>
  <c r="AS565" i="95"/>
  <c r="AM809" i="95"/>
  <c r="AL1072" i="95"/>
  <c r="AN1017" i="95"/>
  <c r="AQ923" i="95"/>
  <c r="AL1039" i="95"/>
  <c r="AS575" i="95"/>
  <c r="AK614" i="95"/>
  <c r="AS883" i="95"/>
  <c r="AS977" i="95"/>
  <c r="AP890" i="95"/>
  <c r="AK708" i="95"/>
  <c r="AL275" i="95"/>
  <c r="AK309" i="95"/>
  <c r="AM94" i="95"/>
  <c r="AR481" i="95"/>
  <c r="AJ317" i="95"/>
  <c r="AR374" i="95"/>
  <c r="AP736" i="95"/>
  <c r="AS1044" i="95"/>
  <c r="AK582" i="95"/>
  <c r="AL673" i="95"/>
  <c r="AM1042" i="95"/>
  <c r="AJ581" i="95"/>
  <c r="AS450" i="95"/>
  <c r="AK933" i="95"/>
  <c r="AT150" i="95"/>
  <c r="AQ441" i="95"/>
  <c r="AI831" i="95"/>
  <c r="AI184" i="95"/>
  <c r="AT735" i="95"/>
  <c r="AJ927" i="95"/>
  <c r="AN737" i="95"/>
  <c r="AK1020" i="95"/>
  <c r="AK930" i="95"/>
  <c r="AO455" i="95"/>
  <c r="AQ784" i="95"/>
  <c r="AP677" i="95"/>
  <c r="AJ845" i="95"/>
  <c r="AP1048" i="95"/>
  <c r="AR1001" i="95"/>
  <c r="AJ1088" i="95"/>
  <c r="AT996" i="95"/>
  <c r="AK809" i="95"/>
  <c r="AR869" i="95"/>
  <c r="AJ821" i="95"/>
  <c r="AO796" i="95"/>
  <c r="AM1090" i="95"/>
  <c r="AI769" i="95"/>
  <c r="AP1012" i="95"/>
  <c r="AL958" i="95"/>
  <c r="AO690" i="95"/>
  <c r="AN1042" i="95"/>
  <c r="AS867" i="95"/>
  <c r="AQ857" i="95"/>
  <c r="AS449" i="95"/>
  <c r="AS950" i="95"/>
  <c r="AK956" i="95"/>
  <c r="AL1061" i="95"/>
  <c r="AT184" i="95"/>
  <c r="AR471" i="95"/>
  <c r="AP586" i="95"/>
  <c r="AQ922" i="95"/>
  <c r="AO648" i="95"/>
  <c r="AJ185" i="95"/>
  <c r="AL564" i="95"/>
  <c r="AJ574" i="95"/>
  <c r="AK672" i="95"/>
  <c r="AM825" i="95"/>
  <c r="AJ1034" i="95"/>
  <c r="AM530" i="95"/>
  <c r="AN603" i="95"/>
  <c r="AQ681" i="95"/>
  <c r="AK409" i="95"/>
  <c r="AQ1007" i="95"/>
  <c r="AO890" i="95"/>
  <c r="AP938" i="95"/>
  <c r="AL596" i="95"/>
  <c r="AS646" i="95"/>
  <c r="AP641" i="95"/>
  <c r="AP498" i="95"/>
  <c r="AJ638" i="95"/>
  <c r="AT1021" i="95"/>
  <c r="AM782" i="95"/>
  <c r="AL988" i="95"/>
  <c r="AK1070" i="95"/>
  <c r="AT640" i="95"/>
  <c r="AQ619" i="95"/>
  <c r="AR224" i="95"/>
  <c r="AT627" i="95"/>
  <c r="AT989" i="95"/>
  <c r="AR919" i="95"/>
  <c r="AK494" i="95"/>
  <c r="AN899" i="95"/>
  <c r="AR989" i="95"/>
  <c r="AR590" i="95"/>
  <c r="AP653" i="95"/>
  <c r="AJ600" i="95"/>
  <c r="AR653" i="95"/>
  <c r="AQ1062" i="95"/>
  <c r="AJ1061" i="95"/>
  <c r="AL1013" i="95"/>
  <c r="AT785" i="95"/>
  <c r="AM947" i="95"/>
  <c r="AS255" i="95"/>
  <c r="AL488" i="95"/>
  <c r="AT614" i="95"/>
  <c r="AR464" i="95"/>
  <c r="AL593" i="95"/>
  <c r="AO686" i="95"/>
  <c r="AN848" i="95"/>
  <c r="AQ846" i="95"/>
  <c r="AS843" i="95"/>
  <c r="AM1049" i="95"/>
  <c r="AT863" i="95"/>
  <c r="AK655" i="95"/>
  <c r="AI586" i="95"/>
  <c r="AO655" i="95"/>
  <c r="AP648" i="95"/>
  <c r="AQ520" i="95"/>
  <c r="AQ770" i="95"/>
  <c r="AP652" i="95"/>
  <c r="AJ630" i="95"/>
  <c r="AT683" i="95"/>
  <c r="AP764" i="95"/>
  <c r="AR675" i="95"/>
  <c r="AM479" i="95"/>
  <c r="AJ994" i="95"/>
  <c r="AJ1058" i="95"/>
  <c r="AM1023" i="95"/>
  <c r="AT798" i="95"/>
  <c r="AK643" i="95"/>
  <c r="AO666" i="95"/>
  <c r="AL851" i="95"/>
  <c r="AT358" i="95"/>
  <c r="AL876" i="95"/>
  <c r="AN703" i="95"/>
  <c r="AL982" i="95"/>
  <c r="AP590" i="95"/>
  <c r="AP503" i="95"/>
  <c r="AP975" i="95"/>
  <c r="AT1082" i="95"/>
  <c r="AI408" i="95"/>
  <c r="AT631" i="95"/>
  <c r="AK528" i="95"/>
  <c r="AS874" i="95"/>
  <c r="AR880" i="95"/>
  <c r="AR882" i="95"/>
  <c r="AS717" i="95"/>
  <c r="AL697" i="95"/>
  <c r="AM401" i="95"/>
  <c r="AO1028" i="95"/>
  <c r="AN672" i="95"/>
  <c r="AQ1057" i="95"/>
  <c r="AQ1030" i="95"/>
  <c r="AL991" i="95"/>
  <c r="AP783" i="95"/>
  <c r="AM739" i="95"/>
  <c r="AK574" i="95"/>
  <c r="AN712" i="95"/>
  <c r="AT1094" i="95"/>
  <c r="AL893" i="95"/>
  <c r="AK1074" i="95"/>
  <c r="AO1029" i="95"/>
  <c r="AL644" i="95"/>
  <c r="AQ860" i="95"/>
  <c r="AM434" i="95"/>
  <c r="AT733" i="95"/>
  <c r="AN507" i="95"/>
  <c r="AP904" i="95"/>
  <c r="AO463" i="95"/>
  <c r="AN650" i="95"/>
  <c r="AL647" i="95"/>
  <c r="AR564" i="95"/>
  <c r="AQ795" i="95"/>
  <c r="AR1056" i="95"/>
  <c r="AK879" i="95"/>
  <c r="AR619" i="95"/>
  <c r="AK639" i="95"/>
  <c r="AJ449" i="95"/>
  <c r="AL1038" i="95"/>
  <c r="AS645" i="95"/>
  <c r="AP543" i="95"/>
  <c r="AR826" i="95"/>
  <c r="AR371" i="95"/>
  <c r="AP900" i="95"/>
  <c r="AS273" i="95"/>
  <c r="AO412" i="95"/>
  <c r="AP452" i="95"/>
  <c r="AK749" i="95"/>
  <c r="AR967" i="95"/>
  <c r="AL1056" i="95"/>
  <c r="AP658" i="95"/>
  <c r="AJ692" i="95"/>
  <c r="AM749" i="95"/>
  <c r="AT526" i="95"/>
  <c r="AN696" i="95"/>
  <c r="AS721" i="95"/>
  <c r="AM580" i="95"/>
  <c r="AP835" i="95"/>
  <c r="AK668" i="95"/>
  <c r="AO1005" i="95"/>
  <c r="AS474" i="95"/>
  <c r="AT1080" i="95"/>
  <c r="AK881" i="95"/>
  <c r="AS955" i="95"/>
  <c r="AR260" i="95"/>
  <c r="AO860" i="95"/>
  <c r="AK249" i="95"/>
  <c r="AS859" i="95"/>
  <c r="AT787" i="95"/>
  <c r="AT477" i="95"/>
  <c r="AN941" i="95"/>
  <c r="AP761" i="95"/>
  <c r="AM756" i="95"/>
  <c r="AT620" i="95"/>
  <c r="AM824" i="95"/>
  <c r="AJ436" i="95"/>
  <c r="AT844" i="95"/>
  <c r="AN140" i="95"/>
  <c r="AT435" i="95"/>
  <c r="AS188" i="95"/>
  <c r="AL758" i="95"/>
  <c r="AO811" i="95"/>
  <c r="AP358" i="95"/>
  <c r="AN1047" i="95"/>
  <c r="AS359" i="95"/>
  <c r="AJ795" i="95"/>
  <c r="AN860" i="95"/>
  <c r="AQ1029" i="95"/>
  <c r="AL453" i="95"/>
  <c r="AM899" i="95"/>
  <c r="AR581" i="95"/>
  <c r="AL353" i="95"/>
  <c r="AO737" i="95"/>
  <c r="AM721" i="95"/>
  <c r="AT792" i="95"/>
  <c r="AN252" i="95"/>
  <c r="AL755" i="95"/>
  <c r="AP809" i="95"/>
  <c r="AL594" i="95"/>
  <c r="AR914" i="95"/>
  <c r="AL543" i="95"/>
  <c r="AR805" i="95"/>
  <c r="AP1038" i="95"/>
  <c r="AK568" i="95"/>
  <c r="AK861" i="95"/>
  <c r="AT729" i="95"/>
  <c r="AT407" i="95"/>
  <c r="AN448" i="95"/>
  <c r="AJ1039" i="95"/>
  <c r="AQ745" i="95"/>
  <c r="AS754" i="95"/>
  <c r="AK884" i="95"/>
  <c r="AM978" i="95"/>
  <c r="AR942" i="95"/>
  <c r="AM424" i="95"/>
  <c r="AT454" i="95"/>
  <c r="AQ776" i="95"/>
  <c r="AK897" i="95"/>
  <c r="AQ248" i="95"/>
  <c r="AN407" i="95"/>
  <c r="AR712" i="95"/>
  <c r="AP188" i="95"/>
  <c r="AP400" i="95"/>
  <c r="AN521" i="95"/>
  <c r="AK815" i="95"/>
  <c r="AQ491" i="95"/>
  <c r="AN883" i="95"/>
  <c r="AM397" i="95"/>
  <c r="AO835" i="95"/>
  <c r="AO832" i="95"/>
  <c r="AO641" i="95"/>
  <c r="AK451" i="95"/>
  <c r="AN850" i="95"/>
  <c r="AM648" i="95"/>
  <c r="AS824" i="95"/>
  <c r="AP804" i="95"/>
  <c r="AR395" i="95"/>
  <c r="AR406" i="95"/>
  <c r="AL936" i="95"/>
  <c r="AR447" i="95"/>
  <c r="AL746" i="95"/>
  <c r="AO965" i="95"/>
  <c r="AJ1054" i="95"/>
  <c r="AJ471" i="95"/>
  <c r="AN757" i="95"/>
  <c r="AM815" i="95"/>
  <c r="AJ891" i="95"/>
  <c r="AS625" i="95"/>
  <c r="AM709" i="95"/>
  <c r="AK763" i="95"/>
  <c r="AJ85" i="95"/>
  <c r="AO1068" i="95"/>
  <c r="AO129" i="95"/>
  <c r="AP925" i="95"/>
  <c r="AM395" i="95"/>
  <c r="AN527" i="95"/>
  <c r="AJ681" i="95"/>
  <c r="AK942" i="95"/>
  <c r="AQ212" i="95"/>
  <c r="AL1018" i="95"/>
  <c r="AM333" i="95"/>
  <c r="AQ891" i="95"/>
  <c r="AJ411" i="95"/>
  <c r="AS537" i="95"/>
  <c r="AS925" i="95"/>
  <c r="AM485" i="95"/>
  <c r="AP978" i="95"/>
  <c r="AK688" i="95"/>
  <c r="AQ524" i="95"/>
  <c r="AR956" i="95"/>
  <c r="AQ593" i="95"/>
  <c r="AL233" i="95"/>
  <c r="AT930" i="95"/>
  <c r="AK129" i="95"/>
  <c r="AO759" i="95"/>
  <c r="AT904" i="95"/>
  <c r="AL98" i="95"/>
  <c r="AJ999" i="95"/>
  <c r="AO854" i="95"/>
  <c r="AS193" i="95"/>
  <c r="AO379" i="95"/>
  <c r="AS852" i="95"/>
  <c r="AO668" i="95"/>
  <c r="AM1071" i="95"/>
  <c r="AO300" i="95"/>
  <c r="AO396" i="95"/>
  <c r="AQ245" i="95"/>
  <c r="AT605" i="95"/>
  <c r="AN675" i="95"/>
  <c r="AI330" i="95"/>
  <c r="AM429" i="95"/>
  <c r="AP1003" i="95"/>
  <c r="AM483" i="95"/>
  <c r="AI269" i="95"/>
  <c r="AR1096" i="95"/>
  <c r="AP500" i="95"/>
  <c r="AM1093" i="95"/>
  <c r="AM908" i="95"/>
  <c r="AR899" i="95"/>
  <c r="AM853" i="95"/>
  <c r="AO838" i="95"/>
  <c r="AN801" i="95"/>
  <c r="AL720" i="95"/>
  <c r="AN854" i="95"/>
  <c r="AK948" i="95"/>
  <c r="AN982" i="95"/>
  <c r="AO973" i="95"/>
  <c r="AS581" i="95"/>
  <c r="AR797" i="95"/>
  <c r="AR621" i="95"/>
  <c r="AR982" i="95"/>
  <c r="AK1038" i="95"/>
  <c r="AN1049" i="95"/>
  <c r="AS889" i="95"/>
  <c r="AJ768" i="95"/>
  <c r="AQ1006" i="95"/>
  <c r="AJ383" i="95"/>
  <c r="AK322" i="95"/>
  <c r="AJ1056" i="95"/>
  <c r="AM923" i="95"/>
  <c r="AP661" i="95"/>
  <c r="AS556" i="95"/>
  <c r="AP725" i="95"/>
  <c r="AP186" i="95"/>
  <c r="AM952" i="95"/>
  <c r="AS1078" i="95"/>
  <c r="AP557" i="95"/>
  <c r="AL757" i="95"/>
  <c r="AL883" i="95"/>
  <c r="AJ736" i="95"/>
  <c r="AI1069" i="95"/>
  <c r="AM390" i="95"/>
  <c r="AQ297" i="95"/>
  <c r="AM1061" i="95"/>
  <c r="AP511" i="95"/>
  <c r="AK171" i="95"/>
  <c r="AT700" i="95"/>
  <c r="AI1037" i="95"/>
  <c r="AK767" i="95"/>
  <c r="AL377" i="95"/>
  <c r="AI917" i="95"/>
  <c r="AS911" i="95"/>
  <c r="AR452" i="95"/>
  <c r="AN1065" i="95"/>
  <c r="AM1020" i="95"/>
  <c r="AM1019" i="95"/>
  <c r="AR1009" i="95"/>
  <c r="AL660" i="95"/>
  <c r="AM748" i="95"/>
  <c r="AP609" i="95"/>
  <c r="AN984" i="95"/>
  <c r="AQ956" i="95"/>
  <c r="AO744" i="95"/>
  <c r="AN827" i="95"/>
  <c r="AS1017" i="95"/>
  <c r="AJ276" i="95"/>
  <c r="AK868" i="95"/>
  <c r="AI634" i="95"/>
  <c r="AJ733" i="95"/>
  <c r="AN478" i="95"/>
  <c r="AS438" i="95"/>
  <c r="AM677" i="95"/>
  <c r="AR783" i="95"/>
  <c r="AM812" i="95"/>
  <c r="AM646" i="95"/>
  <c r="AL1029" i="95"/>
  <c r="AP405" i="95"/>
  <c r="AP889" i="95"/>
  <c r="AN409" i="95"/>
  <c r="AQ943" i="95"/>
  <c r="AS842" i="95"/>
  <c r="AM1036" i="95"/>
  <c r="AP635" i="95"/>
  <c r="AO421" i="95"/>
  <c r="AT950" i="95"/>
  <c r="AS653" i="95"/>
  <c r="AK1011" i="95"/>
  <c r="AT943" i="95"/>
  <c r="AK590" i="95"/>
  <c r="AT877" i="95"/>
  <c r="AJ663" i="95"/>
  <c r="AI1035" i="95"/>
  <c r="AS383" i="95"/>
  <c r="AO766" i="95"/>
  <c r="AT399" i="95"/>
  <c r="AQ452" i="95"/>
  <c r="AS810" i="95"/>
  <c r="AQ675" i="95"/>
  <c r="AN744" i="95"/>
  <c r="AS733" i="95"/>
  <c r="AN1013" i="95"/>
  <c r="AO939" i="95"/>
  <c r="AI793" i="95"/>
  <c r="AT1093" i="95"/>
  <c r="AM1052" i="95"/>
  <c r="AJ996" i="95"/>
  <c r="AS702" i="95"/>
  <c r="AP952" i="95"/>
  <c r="AS627" i="95"/>
  <c r="AT892" i="95"/>
  <c r="AT403" i="95"/>
  <c r="AM612" i="95"/>
  <c r="AO678" i="95"/>
  <c r="AN722" i="95"/>
  <c r="AO1021" i="95"/>
  <c r="AN892" i="95"/>
  <c r="AK510" i="95"/>
  <c r="AJ562" i="95"/>
  <c r="AS696" i="95"/>
  <c r="AL535" i="95"/>
  <c r="AT422" i="95"/>
  <c r="AS763" i="95"/>
  <c r="AS431" i="95"/>
  <c r="AJ667" i="95"/>
  <c r="AT632" i="95"/>
  <c r="AK445" i="95"/>
  <c r="AI1005" i="95"/>
  <c r="AK1045" i="95"/>
  <c r="AP836" i="95"/>
  <c r="AT801" i="95"/>
  <c r="AJ750" i="95"/>
  <c r="AK915" i="95"/>
  <c r="AK600" i="95"/>
  <c r="AS576" i="95"/>
  <c r="AL793" i="95"/>
  <c r="AS402" i="95"/>
  <c r="AK692" i="95"/>
  <c r="AI435" i="95"/>
  <c r="AM565" i="95"/>
  <c r="AK830" i="95"/>
  <c r="AM788" i="95"/>
  <c r="AP765" i="95"/>
  <c r="AM918" i="95"/>
  <c r="AJ818" i="95"/>
  <c r="AJ1051" i="95"/>
  <c r="AT459" i="95"/>
  <c r="AN681" i="95"/>
  <c r="AN720" i="95"/>
  <c r="AS714" i="95"/>
  <c r="AM570" i="95"/>
  <c r="AS604" i="95"/>
  <c r="AJ460" i="95"/>
  <c r="AO167" i="95"/>
  <c r="AP877" i="95"/>
  <c r="AO799" i="95"/>
  <c r="AM958" i="95"/>
  <c r="AL773" i="95"/>
  <c r="AR780" i="95"/>
  <c r="AK1014" i="95"/>
  <c r="AN565" i="95"/>
  <c r="AK597" i="95"/>
  <c r="AK986" i="95"/>
  <c r="AO1077" i="95"/>
  <c r="AL427" i="95"/>
  <c r="AM634" i="95"/>
  <c r="AP673" i="95"/>
  <c r="AM693" i="95"/>
  <c r="AJ913" i="95"/>
  <c r="AO378" i="95"/>
  <c r="AM839" i="95"/>
  <c r="AK239" i="95"/>
  <c r="AQ673" i="95"/>
  <c r="AM735" i="95"/>
  <c r="AL785" i="95"/>
  <c r="AN314" i="95"/>
  <c r="AK177" i="95"/>
  <c r="AN710" i="95"/>
  <c r="AS554" i="95"/>
  <c r="AQ789" i="95"/>
  <c r="AK1049" i="95"/>
  <c r="AM997" i="95"/>
  <c r="AM666" i="95"/>
  <c r="AQ408" i="95"/>
  <c r="AL946" i="95"/>
  <c r="AS680" i="95"/>
  <c r="AR719" i="95"/>
  <c r="AJ455" i="95"/>
  <c r="AR599" i="95"/>
  <c r="AM644" i="95"/>
  <c r="AJ392" i="95"/>
  <c r="AM715" i="95"/>
  <c r="AJ767" i="95"/>
  <c r="AR822" i="95"/>
  <c r="AR751" i="95"/>
  <c r="AQ805" i="95"/>
  <c r="AP918" i="95"/>
  <c r="AQ1015" i="95"/>
  <c r="AR631" i="95"/>
  <c r="AP966" i="95"/>
  <c r="AT562" i="95"/>
  <c r="AP331" i="95"/>
  <c r="AP850" i="95"/>
  <c r="AL798" i="95"/>
  <c r="AT1004" i="95"/>
  <c r="AR700" i="95"/>
  <c r="AJ752" i="95"/>
  <c r="AK1089" i="95"/>
  <c r="AO651" i="95"/>
  <c r="AT902" i="95"/>
  <c r="AT1000" i="95"/>
  <c r="AK337" i="95"/>
  <c r="AR380" i="95"/>
  <c r="AM980" i="95"/>
  <c r="AJ242" i="95"/>
  <c r="AN662" i="95"/>
  <c r="AK1019" i="95"/>
  <c r="AT949" i="95"/>
  <c r="AR606" i="95"/>
  <c r="AK1057" i="95"/>
  <c r="AL913" i="95"/>
  <c r="AJ794" i="95"/>
  <c r="AQ276" i="95"/>
  <c r="AP679" i="95"/>
  <c r="AO478" i="95"/>
  <c r="AT353" i="95"/>
  <c r="AM842" i="95"/>
  <c r="AT644" i="95"/>
  <c r="AT866" i="95"/>
  <c r="AR329" i="95"/>
  <c r="AK640" i="95"/>
  <c r="AN783" i="95"/>
  <c r="AQ268" i="95"/>
  <c r="AR451" i="95"/>
  <c r="AK570" i="95"/>
  <c r="AT796" i="95"/>
  <c r="AS342" i="95"/>
  <c r="AO817" i="95"/>
  <c r="AT564" i="95"/>
  <c r="AS816" i="95"/>
  <c r="AQ207" i="95"/>
  <c r="AP796" i="95"/>
  <c r="AJ1003" i="95"/>
  <c r="AR417" i="95"/>
  <c r="AT322" i="95"/>
  <c r="AL800" i="95"/>
  <c r="AM904" i="95"/>
  <c r="AN893" i="95"/>
  <c r="AR813" i="95"/>
  <c r="AS969" i="95"/>
  <c r="AN173" i="95"/>
  <c r="AT726" i="95"/>
  <c r="AT778" i="95"/>
  <c r="AP512" i="95"/>
  <c r="AQ260" i="95"/>
  <c r="AT829" i="95"/>
  <c r="AQ448" i="95"/>
  <c r="AQ333" i="95"/>
  <c r="AR927" i="95"/>
  <c r="AQ1023" i="95"/>
  <c r="AR720" i="95"/>
  <c r="AR701" i="95"/>
  <c r="AO404" i="95"/>
  <c r="AQ773" i="95"/>
  <c r="AL952" i="95"/>
  <c r="AN447" i="95"/>
  <c r="AJ60" i="95"/>
  <c r="AM541" i="95"/>
  <c r="AP803" i="95"/>
  <c r="AJ710" i="95"/>
  <c r="AM364" i="95"/>
  <c r="AJ988" i="95"/>
  <c r="AK732" i="95"/>
  <c r="AP578" i="95"/>
  <c r="AO681" i="95"/>
  <c r="AT956" i="95"/>
  <c r="AL887" i="95"/>
  <c r="AQ864" i="95"/>
  <c r="AO450" i="95"/>
  <c r="AL556" i="95"/>
  <c r="AK812" i="95"/>
  <c r="AM974" i="95"/>
  <c r="AK1006" i="95"/>
  <c r="AN702" i="95"/>
  <c r="AQ449" i="95"/>
  <c r="AR867" i="95"/>
  <c r="AJ954" i="95"/>
  <c r="AR762" i="95"/>
  <c r="AJ1063" i="95"/>
  <c r="AP567" i="95"/>
  <c r="AP479" i="95"/>
  <c r="AP573" i="95"/>
  <c r="AJ858" i="95"/>
  <c r="AR570" i="95"/>
  <c r="AK764" i="95"/>
  <c r="AJ974" i="95"/>
  <c r="AK789" i="95"/>
  <c r="AK993" i="95"/>
  <c r="AO467" i="95"/>
  <c r="AK740" i="95"/>
  <c r="AJ791" i="95"/>
  <c r="AL786" i="95"/>
  <c r="AT275" i="95"/>
  <c r="AQ455" i="95"/>
  <c r="AM572" i="95"/>
  <c r="AN480" i="95"/>
  <c r="AL774" i="95"/>
  <c r="AS629" i="95"/>
  <c r="AI864" i="95"/>
  <c r="AL569" i="95"/>
  <c r="AO848" i="95"/>
  <c r="AS711" i="95"/>
  <c r="AJ303" i="95"/>
  <c r="AP949" i="95"/>
  <c r="AJ840" i="95"/>
  <c r="AM573" i="95"/>
  <c r="AS362" i="95"/>
  <c r="AJ550" i="95"/>
  <c r="AM477" i="95"/>
  <c r="AT194" i="95"/>
  <c r="AO865" i="95"/>
  <c r="AL839" i="95"/>
  <c r="AT802" i="95"/>
  <c r="AS751" i="95"/>
  <c r="AJ1033" i="95"/>
  <c r="AO564" i="95"/>
  <c r="AJ958" i="95"/>
  <c r="AP291" i="95"/>
  <c r="AK459" i="95"/>
  <c r="AO873" i="95"/>
  <c r="AQ476" i="95"/>
  <c r="AI1054" i="95"/>
  <c r="AQ200" i="95"/>
  <c r="AT397" i="95"/>
  <c r="AN643" i="95"/>
  <c r="AJ1068" i="95"/>
  <c r="AQ287" i="95"/>
  <c r="AN931" i="95"/>
  <c r="AQ400" i="95"/>
  <c r="AS412" i="95"/>
  <c r="AP774" i="95"/>
  <c r="AL160" i="95"/>
  <c r="AT409" i="95"/>
  <c r="AO900" i="95"/>
  <c r="AO845" i="95"/>
  <c r="AR491" i="95"/>
  <c r="AS1065" i="95"/>
  <c r="AQ531" i="95"/>
  <c r="AN384" i="95"/>
  <c r="AN777" i="95"/>
  <c r="AQ163" i="95"/>
  <c r="AO328" i="95"/>
  <c r="AN412" i="95"/>
  <c r="AP666" i="95"/>
  <c r="AT260" i="95"/>
  <c r="AP408" i="95"/>
  <c r="AN429" i="95"/>
  <c r="AL1095" i="95"/>
  <c r="AO405" i="95"/>
  <c r="AT426" i="95"/>
  <c r="AS117" i="95"/>
  <c r="AO410" i="95"/>
  <c r="AT69" i="95"/>
  <c r="AT68" i="95"/>
  <c r="AL962" i="95"/>
  <c r="AQ1087" i="95"/>
  <c r="AM1056" i="95"/>
  <c r="AJ1007" i="95"/>
  <c r="AP911" i="95"/>
  <c r="AP1067" i="95"/>
  <c r="AP1041" i="95"/>
  <c r="AR1004" i="95"/>
  <c r="AT519" i="95"/>
  <c r="AL394" i="95"/>
  <c r="AI817" i="95"/>
  <c r="AJ634" i="95"/>
  <c r="AM772" i="95"/>
  <c r="AJ841" i="95"/>
  <c r="AK1042" i="95"/>
  <c r="AS939" i="95"/>
  <c r="AO725" i="95"/>
  <c r="AO837" i="95"/>
  <c r="AR954" i="95"/>
  <c r="AI512" i="95"/>
  <c r="AJ500" i="95"/>
  <c r="AQ981" i="95"/>
  <c r="AM492" i="95"/>
  <c r="AK902" i="95"/>
  <c r="AS742" i="95"/>
  <c r="AP709" i="95"/>
  <c r="AR896" i="95"/>
  <c r="AS300" i="95"/>
  <c r="AI396" i="95"/>
  <c r="AL966" i="95"/>
  <c r="AR562" i="95"/>
  <c r="AQ831" i="95"/>
  <c r="AK745" i="95"/>
  <c r="AP951" i="95"/>
  <c r="AJ875" i="95"/>
  <c r="AM578" i="95"/>
  <c r="AR789" i="95"/>
  <c r="AT860" i="95"/>
  <c r="AM926" i="95"/>
  <c r="AT975" i="95"/>
  <c r="AO557" i="95"/>
  <c r="AK684" i="95"/>
  <c r="AO566" i="95"/>
  <c r="AS43" i="95"/>
  <c r="AM348" i="95"/>
  <c r="AP541" i="95"/>
  <c r="AS292" i="95"/>
  <c r="AK633" i="95"/>
  <c r="AK1066" i="95"/>
  <c r="AP603" i="95"/>
  <c r="AT653" i="95"/>
  <c r="AM835" i="95"/>
  <c r="AS1075" i="95"/>
  <c r="AJ898" i="95"/>
  <c r="AT941" i="95"/>
  <c r="AP1034" i="95"/>
  <c r="AQ1022" i="95"/>
  <c r="AP874" i="95"/>
  <c r="AK713" i="95"/>
  <c r="AS423" i="95"/>
  <c r="AL928" i="95"/>
  <c r="AS964" i="95"/>
  <c r="AT584" i="95"/>
  <c r="AQ413" i="95"/>
  <c r="AT1071" i="95"/>
  <c r="AJ765" i="95"/>
  <c r="AT923" i="95"/>
  <c r="AN1005" i="95"/>
  <c r="AK608" i="95"/>
  <c r="AJ924" i="95"/>
  <c r="AP1029" i="95"/>
  <c r="AT500" i="95"/>
  <c r="AM885" i="95"/>
  <c r="AL1060" i="95"/>
  <c r="AQ344" i="95"/>
  <c r="AL474" i="95"/>
  <c r="AM854" i="95"/>
  <c r="AT768" i="95"/>
  <c r="AM450" i="95"/>
  <c r="AO443" i="95"/>
  <c r="AP916" i="95"/>
  <c r="AR528" i="95"/>
  <c r="AJ695" i="95"/>
  <c r="AJ403" i="95"/>
  <c r="AP857" i="95"/>
  <c r="AS699" i="95"/>
  <c r="AN33" i="95"/>
  <c r="AK723" i="95"/>
  <c r="AQ800" i="95"/>
  <c r="AJ751" i="95"/>
  <c r="AK623" i="95"/>
  <c r="AJ601" i="95"/>
  <c r="AP266" i="95"/>
  <c r="AQ871" i="95"/>
  <c r="AO781" i="95"/>
  <c r="AM398" i="95"/>
  <c r="AR381" i="95"/>
  <c r="AP175" i="95"/>
  <c r="AL1032" i="95"/>
  <c r="AN846" i="95"/>
  <c r="AS473" i="95"/>
  <c r="AM929" i="95"/>
  <c r="AP786" i="95"/>
  <c r="AP832" i="95"/>
  <c r="AO729" i="95"/>
  <c r="AI891" i="95"/>
  <c r="AK536" i="95"/>
  <c r="AL729" i="95"/>
  <c r="AJ457" i="95"/>
  <c r="AJ516" i="95"/>
  <c r="AQ645" i="95"/>
  <c r="AQ753" i="95"/>
  <c r="AP771" i="95"/>
  <c r="AL550" i="95"/>
  <c r="AP956" i="95"/>
  <c r="AP360" i="95"/>
  <c r="AO541" i="95"/>
  <c r="AO930" i="95"/>
  <c r="AT578" i="95"/>
  <c r="AQ627" i="95"/>
  <c r="AR949" i="95"/>
  <c r="AO1008" i="95"/>
  <c r="AS801" i="95"/>
  <c r="AN1054" i="95"/>
  <c r="AO899" i="95"/>
  <c r="AJ498" i="95"/>
  <c r="AJ778" i="95"/>
  <c r="AL822" i="95"/>
  <c r="AL440" i="95"/>
  <c r="AP671" i="95"/>
  <c r="AK914" i="95"/>
  <c r="AM932" i="95"/>
  <c r="AK423" i="95"/>
  <c r="AM887" i="95"/>
  <c r="AQ1055" i="95"/>
  <c r="AJ928" i="95"/>
  <c r="AL336" i="95"/>
  <c r="AT964" i="95"/>
  <c r="AS776" i="95"/>
  <c r="AR551" i="95"/>
  <c r="AJ116" i="95"/>
  <c r="AQ959" i="95"/>
  <c r="AP696" i="95"/>
  <c r="AQ578" i="95"/>
  <c r="AL1090" i="95"/>
  <c r="AT598" i="95"/>
  <c r="AM696" i="95"/>
  <c r="AR438" i="95"/>
  <c r="AQ638" i="95"/>
  <c r="AP461" i="95"/>
  <c r="AL695" i="95"/>
  <c r="AM349" i="95"/>
  <c r="AL455" i="95"/>
  <c r="AM937" i="95"/>
  <c r="AT650" i="95"/>
  <c r="AO58" i="95"/>
  <c r="AR328" i="95"/>
  <c r="AJ1076" i="95"/>
  <c r="AL481" i="95"/>
  <c r="AN674" i="95"/>
  <c r="AS655" i="95"/>
  <c r="AN842" i="95"/>
  <c r="AK511" i="95"/>
  <c r="AK638" i="95"/>
  <c r="AK660" i="95"/>
  <c r="AL501" i="95"/>
  <c r="AJ834" i="95"/>
  <c r="AS586" i="95"/>
  <c r="AR403" i="95"/>
  <c r="AM830" i="95"/>
  <c r="AN782" i="95"/>
  <c r="AL957" i="95"/>
  <c r="AR567" i="95"/>
  <c r="AO747" i="95"/>
  <c r="AR597" i="95"/>
  <c r="AP830" i="95"/>
  <c r="AJ12" i="95"/>
  <c r="AP885" i="95"/>
  <c r="AS522" i="95"/>
  <c r="AK355" i="95"/>
  <c r="AT719" i="95"/>
  <c r="AJ968" i="95"/>
  <c r="AO734" i="95"/>
  <c r="AK446" i="95"/>
  <c r="AJ444" i="95"/>
  <c r="AK1085" i="95"/>
  <c r="AO383" i="95"/>
  <c r="AM378" i="95"/>
  <c r="AO537" i="95"/>
  <c r="AQ510" i="95"/>
  <c r="AP943" i="95"/>
  <c r="AM1088" i="95"/>
  <c r="AJ361" i="95"/>
  <c r="AM1021" i="95"/>
  <c r="AM1070" i="95"/>
  <c r="AS1048" i="95"/>
  <c r="AR986" i="95"/>
  <c r="AM873" i="95"/>
  <c r="AS493" i="95"/>
  <c r="AS1059" i="95"/>
  <c r="AJ773" i="95"/>
  <c r="AL1005" i="95"/>
  <c r="AT974" i="95"/>
  <c r="AN430" i="95"/>
  <c r="AK870" i="95"/>
  <c r="AN868" i="95"/>
  <c r="AP838" i="95"/>
  <c r="AK860" i="95"/>
  <c r="AP410" i="95"/>
  <c r="AI1093" i="95"/>
  <c r="AT633" i="95"/>
  <c r="AJ594" i="95"/>
  <c r="AK777" i="95"/>
  <c r="AP1061" i="95"/>
  <c r="AS716" i="95"/>
  <c r="AK674" i="95"/>
  <c r="AM831" i="95"/>
  <c r="AS762" i="95"/>
  <c r="AM569" i="95"/>
  <c r="AM482" i="95"/>
  <c r="AM1073" i="95"/>
  <c r="AS594" i="95"/>
  <c r="AJ738" i="95"/>
  <c r="AK795" i="95"/>
  <c r="AL980" i="95"/>
  <c r="AP702" i="95"/>
  <c r="AN922" i="95"/>
  <c r="AK866" i="95"/>
  <c r="AT525" i="95"/>
  <c r="AL370" i="95"/>
  <c r="AR958" i="95"/>
  <c r="AO841" i="95"/>
  <c r="AO1036" i="95"/>
  <c r="AJ433" i="95"/>
  <c r="AK1041" i="95"/>
  <c r="AP693" i="95"/>
  <c r="AO780" i="95"/>
  <c r="AL688" i="95"/>
  <c r="AO809" i="95"/>
  <c r="AP1052" i="95"/>
  <c r="AT851" i="95"/>
  <c r="AP608" i="95"/>
  <c r="AP699" i="95"/>
  <c r="AS907" i="95"/>
  <c r="AT1092" i="95"/>
  <c r="AM1060" i="95"/>
  <c r="AR741" i="95"/>
  <c r="AS729" i="95"/>
  <c r="AT1023" i="95"/>
  <c r="AL751" i="95"/>
  <c r="AS489" i="95"/>
  <c r="AR891" i="95"/>
  <c r="AL508" i="95"/>
  <c r="AJ945" i="95"/>
  <c r="AJ785" i="95"/>
  <c r="AR685" i="95"/>
  <c r="AN411" i="95"/>
  <c r="AL1093" i="95"/>
  <c r="AL833" i="95"/>
  <c r="AP196" i="95"/>
  <c r="AL939" i="95"/>
  <c r="AL999" i="95"/>
  <c r="AS793" i="95"/>
  <c r="AO326" i="95"/>
  <c r="AL405" i="95"/>
  <c r="AN735" i="95"/>
  <c r="AK718" i="95"/>
  <c r="AM667" i="95"/>
  <c r="AR366" i="95"/>
  <c r="AO752" i="95"/>
  <c r="AM426" i="95"/>
  <c r="AS690" i="95"/>
  <c r="AI880" i="95"/>
  <c r="AQ668" i="95"/>
  <c r="AR667" i="95"/>
  <c r="AN1012" i="95"/>
  <c r="AM70" i="95"/>
  <c r="AR987" i="95"/>
  <c r="AM669" i="95"/>
  <c r="AQ650" i="95"/>
  <c r="AS988" i="95"/>
  <c r="AS534" i="95"/>
  <c r="AR844" i="95"/>
  <c r="AL580" i="95"/>
  <c r="AK878" i="95"/>
  <c r="AP492" i="95"/>
  <c r="AO688" i="95"/>
  <c r="AJ877" i="95"/>
  <c r="AM515" i="95"/>
  <c r="AQ511" i="95"/>
  <c r="AQ1080" i="95"/>
  <c r="AP1009" i="95"/>
  <c r="AQ1047" i="95"/>
  <c r="AP863" i="95"/>
  <c r="AL676" i="95"/>
  <c r="AO1069" i="95"/>
  <c r="AR511" i="95"/>
  <c r="AM249" i="95"/>
  <c r="AQ759" i="95"/>
  <c r="AI853" i="95"/>
  <c r="AS858" i="95"/>
  <c r="AL871" i="95"/>
  <c r="AQ446" i="95"/>
  <c r="AQ1020" i="95"/>
  <c r="AQ1026" i="95"/>
  <c r="AP968" i="95"/>
  <c r="AR974" i="95"/>
  <c r="AK757" i="95"/>
  <c r="AT736" i="95"/>
  <c r="AK286" i="95"/>
  <c r="AR961" i="95"/>
  <c r="AK1065" i="95"/>
  <c r="AP1053" i="95"/>
  <c r="AN724" i="95"/>
  <c r="AQ1044" i="95"/>
  <c r="AP919" i="95"/>
  <c r="AR881" i="95"/>
  <c r="AR568" i="95"/>
  <c r="AJ648" i="95"/>
  <c r="AK916" i="95"/>
  <c r="AO124" i="95"/>
  <c r="AN977" i="95"/>
  <c r="AO1067" i="95"/>
  <c r="AP499" i="95"/>
  <c r="AS691" i="95"/>
  <c r="AO545" i="95"/>
  <c r="AP1014" i="95"/>
  <c r="AM805" i="95"/>
  <c r="AQ717" i="95"/>
  <c r="AR774" i="95"/>
  <c r="AR998" i="95"/>
  <c r="AM316" i="95"/>
  <c r="AR1055" i="95"/>
  <c r="AO852" i="95"/>
  <c r="AR708" i="95"/>
  <c r="AL614" i="95"/>
  <c r="AQ726" i="95"/>
  <c r="AJ989" i="95"/>
  <c r="AR658" i="95"/>
  <c r="AO711" i="95"/>
  <c r="AK785" i="95"/>
  <c r="AQ439" i="95"/>
  <c r="AT836" i="95"/>
  <c r="AQ920" i="95"/>
  <c r="AJ782" i="95"/>
  <c r="AO1052" i="95"/>
  <c r="AP230" i="95"/>
  <c r="AM708" i="95"/>
  <c r="AN965" i="95"/>
  <c r="AS900" i="95"/>
  <c r="AM498" i="95"/>
  <c r="AQ563" i="95"/>
  <c r="AN694" i="95"/>
  <c r="AN760" i="95"/>
  <c r="AN997" i="95"/>
  <c r="AM501" i="95"/>
  <c r="AM877" i="95"/>
  <c r="AL780" i="95"/>
  <c r="AM836" i="95"/>
  <c r="AR650" i="95"/>
  <c r="AL1089" i="95"/>
  <c r="AN661" i="95"/>
  <c r="AJ531" i="95"/>
  <c r="AP872" i="95"/>
  <c r="AR765" i="95"/>
  <c r="AM102" i="95"/>
  <c r="AR863" i="95"/>
  <c r="AQ887" i="95"/>
  <c r="AT790" i="95"/>
  <c r="AT552" i="95"/>
  <c r="AQ457" i="95"/>
  <c r="AM922" i="95"/>
  <c r="AI509" i="95"/>
  <c r="AP785" i="95"/>
  <c r="AS428" i="95"/>
  <c r="AK490" i="95"/>
  <c r="AP902" i="95"/>
  <c r="AT508" i="95"/>
  <c r="AS1043" i="95"/>
  <c r="AM863" i="95"/>
  <c r="AL1002" i="95"/>
  <c r="AN181" i="95"/>
  <c r="AS992" i="95"/>
  <c r="AN312" i="95"/>
  <c r="AP678" i="95"/>
  <c r="AS281" i="95"/>
  <c r="AL861" i="95"/>
  <c r="AJ539" i="95"/>
  <c r="AP883" i="95"/>
  <c r="AM900" i="95"/>
  <c r="AR1037" i="95"/>
  <c r="AN1020" i="95"/>
  <c r="AI1032" i="95"/>
  <c r="AR649" i="95"/>
  <c r="AO969" i="95"/>
  <c r="AT330" i="95"/>
  <c r="AS956" i="95"/>
  <c r="AM411" i="95"/>
  <c r="AN639" i="95"/>
  <c r="AP973" i="95"/>
  <c r="AM845" i="95"/>
  <c r="AK634" i="95"/>
  <c r="AT394" i="95"/>
  <c r="AR594" i="95"/>
  <c r="AK998" i="95"/>
  <c r="AJ902" i="95"/>
  <c r="AP1084" i="95"/>
  <c r="AL646" i="95"/>
  <c r="AK18" i="95"/>
  <c r="AP700" i="95"/>
  <c r="AR441" i="95"/>
  <c r="AS835" i="95"/>
  <c r="AO452" i="95"/>
  <c r="AQ790" i="95"/>
  <c r="AN473" i="95"/>
  <c r="AN222" i="95"/>
  <c r="AL218" i="95"/>
  <c r="AM384" i="95"/>
  <c r="AL177" i="95"/>
  <c r="AR78" i="95"/>
  <c r="AL633" i="95"/>
  <c r="AP898" i="95"/>
  <c r="AP757" i="95"/>
  <c r="AN999" i="95"/>
  <c r="AR352" i="95"/>
  <c r="AL657" i="95"/>
  <c r="AP773" i="95"/>
  <c r="AS439" i="95"/>
  <c r="AQ134" i="95"/>
  <c r="AJ769" i="95"/>
  <c r="AQ433" i="95"/>
  <c r="AS973" i="95"/>
  <c r="AJ304" i="95"/>
  <c r="AM502" i="95"/>
  <c r="AL436" i="95"/>
  <c r="AO694" i="95"/>
  <c r="AT776" i="95"/>
  <c r="AJ418" i="95"/>
  <c r="AK880" i="95"/>
  <c r="AJ391" i="95"/>
  <c r="AR490" i="95"/>
  <c r="AR671" i="95"/>
  <c r="AJ428" i="95"/>
  <c r="AL402" i="95"/>
  <c r="AT628" i="95"/>
  <c r="AK910" i="95"/>
  <c r="AP957" i="95"/>
  <c r="AJ476" i="95"/>
  <c r="AP743" i="95"/>
  <c r="AM818" i="95"/>
  <c r="AK677" i="95"/>
  <c r="AM1012" i="95"/>
  <c r="AP784" i="95"/>
  <c r="AJ691" i="95"/>
  <c r="AO933" i="95"/>
  <c r="AS787" i="95"/>
  <c r="AO968" i="95"/>
  <c r="AO960" i="95"/>
  <c r="AQ576" i="95"/>
  <c r="AJ1008" i="95"/>
  <c r="AJ661" i="95"/>
  <c r="AR673" i="95"/>
  <c r="AL473" i="95"/>
  <c r="AJ462" i="95"/>
  <c r="AN948" i="95"/>
  <c r="AR310" i="95"/>
  <c r="AR855" i="95"/>
  <c r="AS662" i="95"/>
  <c r="AP818" i="95"/>
  <c r="AT948" i="95"/>
  <c r="AT823" i="95"/>
  <c r="AO341" i="95"/>
  <c r="AQ1054" i="95"/>
  <c r="AP996" i="95"/>
  <c r="AK599" i="95"/>
  <c r="AJ585" i="95"/>
  <c r="AQ677" i="95"/>
  <c r="AS848" i="95"/>
  <c r="AQ823" i="95"/>
  <c r="AT1027" i="95"/>
  <c r="AL416" i="95"/>
  <c r="AJ628" i="95"/>
  <c r="AO819" i="95"/>
  <c r="AR1005" i="95"/>
  <c r="AT940" i="95"/>
  <c r="AS746" i="95"/>
  <c r="AO1034" i="95"/>
  <c r="AS695" i="95"/>
  <c r="AT546" i="95"/>
  <c r="AL1067" i="95"/>
  <c r="AL393" i="95"/>
  <c r="AJ652" i="95"/>
  <c r="AQ595" i="95"/>
  <c r="AI370" i="95"/>
  <c r="AJ885" i="95"/>
  <c r="AP954" i="95"/>
  <c r="AN1093" i="95"/>
  <c r="AL629" i="95"/>
  <c r="AR1042" i="95"/>
  <c r="AR868" i="95"/>
  <c r="AN579" i="95"/>
  <c r="AK631" i="95"/>
  <c r="AO952" i="95"/>
  <c r="AK726" i="95"/>
  <c r="AN747" i="95"/>
  <c r="AN1083" i="95"/>
  <c r="AN779" i="95"/>
  <c r="AP594" i="95"/>
  <c r="AQ827" i="95"/>
  <c r="AQ763" i="95"/>
  <c r="AT1063" i="95"/>
  <c r="AQ982" i="95"/>
  <c r="AO494" i="95"/>
  <c r="AN491" i="95"/>
  <c r="AS994" i="95"/>
  <c r="AL987" i="95"/>
  <c r="AO1071" i="95"/>
  <c r="AO547" i="95"/>
  <c r="AN587" i="95"/>
  <c r="AK787" i="95"/>
  <c r="AK822" i="95"/>
  <c r="AS990" i="95"/>
  <c r="AK773" i="95"/>
  <c r="AQ1038" i="95"/>
  <c r="AN752" i="95"/>
  <c r="AP314" i="95"/>
  <c r="AP610" i="95"/>
  <c r="AL763" i="95"/>
  <c r="AP823" i="95"/>
  <c r="AS573" i="95"/>
  <c r="AM954" i="95"/>
  <c r="AQ847" i="95"/>
  <c r="AN658" i="95"/>
  <c r="AP734" i="95"/>
  <c r="AN555" i="95"/>
  <c r="AJ741" i="95"/>
  <c r="AR889" i="95"/>
  <c r="AO591" i="95"/>
  <c r="AN1031" i="95"/>
  <c r="AS1030" i="95"/>
  <c r="AR705" i="95"/>
  <c r="AN784" i="95"/>
  <c r="AR770" i="95"/>
  <c r="AN1016" i="95"/>
  <c r="AS817" i="95"/>
  <c r="AO270" i="95"/>
  <c r="AT590" i="95"/>
  <c r="AR482" i="95"/>
  <c r="AO343" i="95"/>
  <c r="AN775" i="95"/>
  <c r="AM960" i="95"/>
  <c r="AT558" i="95"/>
  <c r="AS64" i="95"/>
  <c r="AO415" i="95"/>
  <c r="AP909" i="95"/>
  <c r="AL834" i="95"/>
  <c r="AS877" i="95"/>
  <c r="AS679" i="95"/>
  <c r="AR376" i="95"/>
  <c r="AJ1018" i="95"/>
  <c r="AQ945" i="95"/>
  <c r="AQ553" i="95"/>
  <c r="AQ1028" i="95"/>
  <c r="AR473" i="95"/>
  <c r="AR980" i="95"/>
  <c r="AR113" i="95"/>
  <c r="AK467" i="95"/>
  <c r="AJ458" i="95"/>
  <c r="AQ458" i="95"/>
  <c r="AJ505" i="95"/>
  <c r="AP334" i="95"/>
  <c r="AR722" i="95"/>
  <c r="AM524" i="95"/>
  <c r="AL794" i="95"/>
  <c r="AS529" i="95"/>
  <c r="AM896" i="95"/>
  <c r="AS388" i="95"/>
  <c r="AS689" i="95"/>
  <c r="AK40" i="95"/>
  <c r="AK428" i="95"/>
  <c r="AP602" i="95"/>
  <c r="AQ689" i="95"/>
  <c r="AK973" i="95"/>
  <c r="AM640" i="95"/>
  <c r="AM413" i="95"/>
  <c r="AK292" i="95"/>
  <c r="AJ621" i="95"/>
  <c r="AT657" i="95"/>
  <c r="AJ881" i="95"/>
  <c r="AJ590" i="95"/>
  <c r="AK348" i="95"/>
  <c r="AP1050" i="95"/>
  <c r="AO515" i="95"/>
  <c r="AO886" i="95"/>
  <c r="AQ505" i="95"/>
  <c r="AO469" i="95"/>
  <c r="AM945" i="95"/>
  <c r="AJ1083" i="95"/>
  <c r="AQ674" i="95"/>
  <c r="AL727" i="95"/>
  <c r="AK244" i="95"/>
  <c r="AQ828" i="95"/>
  <c r="AS818" i="95"/>
  <c r="AS384" i="95"/>
  <c r="AM467" i="95"/>
  <c r="AR666" i="95"/>
  <c r="AN882" i="95"/>
  <c r="AQ1001" i="95"/>
  <c r="AL522" i="95"/>
  <c r="AO610" i="95"/>
  <c r="AT1095" i="95"/>
  <c r="AO1025" i="95"/>
  <c r="AK706" i="95"/>
  <c r="AQ538" i="95"/>
  <c r="AM305" i="95"/>
  <c r="AT1054" i="95"/>
  <c r="AO603" i="95"/>
  <c r="AS1007" i="95"/>
  <c r="AO631" i="95"/>
  <c r="AO1010" i="95"/>
  <c r="AT408" i="95"/>
  <c r="AP589" i="95"/>
  <c r="AL888" i="95"/>
  <c r="AP963" i="95"/>
  <c r="AT680" i="95"/>
  <c r="AN807" i="95"/>
  <c r="AM849" i="95"/>
  <c r="AI866" i="95"/>
  <c r="AS497" i="95"/>
  <c r="AS632" i="95"/>
  <c r="AO255" i="95"/>
  <c r="AP824" i="95"/>
  <c r="AO1009" i="95"/>
  <c r="AT999" i="95"/>
  <c r="AN1027" i="95"/>
  <c r="AQ656" i="95"/>
  <c r="AJ1090" i="95"/>
  <c r="AN682" i="95"/>
  <c r="AM802" i="95"/>
  <c r="AM1078" i="95"/>
  <c r="AQ825" i="95"/>
  <c r="AP939" i="95"/>
  <c r="AK413" i="95"/>
  <c r="AN373" i="95"/>
  <c r="AP881" i="95"/>
  <c r="AJ883" i="95"/>
  <c r="AN550" i="95"/>
  <c r="AR426" i="95"/>
  <c r="AJ762" i="95"/>
  <c r="AM801" i="95"/>
  <c r="AN862" i="95"/>
  <c r="AK506" i="95"/>
  <c r="AM699" i="95"/>
  <c r="AS1058" i="95"/>
  <c r="AL725" i="95"/>
  <c r="AT1048" i="95"/>
  <c r="AJ676" i="95"/>
  <c r="AT737" i="95"/>
  <c r="AJ906" i="95"/>
  <c r="AL886" i="95"/>
  <c r="AR1038" i="95"/>
  <c r="AQ929" i="95"/>
  <c r="AR1039" i="95"/>
  <c r="AN814" i="95"/>
  <c r="AQ960" i="95"/>
  <c r="AR1060" i="95"/>
  <c r="AK561" i="95"/>
  <c r="AK469" i="95"/>
  <c r="AJ602" i="95"/>
  <c r="AO661" i="95"/>
  <c r="AQ966" i="95"/>
  <c r="AQ729" i="95"/>
  <c r="AM977" i="95"/>
  <c r="AI785" i="95"/>
  <c r="AN454" i="95"/>
  <c r="AK736" i="95"/>
  <c r="AI459" i="95"/>
  <c r="AQ528" i="95"/>
  <c r="AT534" i="95"/>
  <c r="AR633" i="95"/>
  <c r="AQ477" i="95"/>
  <c r="AS779" i="95"/>
  <c r="AL652" i="95"/>
  <c r="AR549" i="95"/>
  <c r="AR709" i="95"/>
  <c r="AJ673" i="95"/>
  <c r="AK720" i="95"/>
  <c r="AS592" i="95"/>
  <c r="AN866" i="95"/>
  <c r="AI726" i="95"/>
  <c r="AP1047" i="95"/>
  <c r="AL1079" i="95"/>
  <c r="AJ620" i="95"/>
  <c r="AR895" i="95"/>
  <c r="AS954" i="95"/>
  <c r="AK995" i="95"/>
  <c r="AK539" i="95"/>
  <c r="AR999" i="95"/>
  <c r="AM589" i="95"/>
  <c r="AJ1094" i="95"/>
  <c r="AO798" i="95"/>
  <c r="AR1084" i="95"/>
  <c r="AK991" i="95"/>
  <c r="AM560" i="95"/>
  <c r="AK152" i="95"/>
  <c r="AR1013" i="95"/>
  <c r="AR1049" i="95"/>
  <c r="AQ322" i="95"/>
  <c r="AI953" i="95"/>
  <c r="AL604" i="95"/>
  <c r="AP759" i="95"/>
  <c r="AN728" i="95"/>
  <c r="AS540" i="95"/>
  <c r="AJ901" i="95"/>
  <c r="AO638" i="95"/>
  <c r="AJ930" i="95"/>
  <c r="AR829" i="95"/>
  <c r="AP338" i="95"/>
  <c r="AS809" i="95"/>
  <c r="AL766" i="95"/>
  <c r="AR952" i="95"/>
  <c r="AS167" i="95"/>
  <c r="AO991" i="95"/>
  <c r="AM892" i="95"/>
  <c r="AK932" i="95"/>
  <c r="AP146" i="95"/>
  <c r="AS346" i="95"/>
  <c r="AP83" i="95"/>
  <c r="AK1078" i="95"/>
  <c r="AR713" i="95"/>
  <c r="AR985" i="95"/>
  <c r="AQ849" i="95"/>
  <c r="AN481" i="95"/>
  <c r="AR1007" i="95"/>
  <c r="AQ451" i="95"/>
  <c r="AQ454" i="95"/>
  <c r="AQ652" i="95"/>
  <c r="AQ794" i="95"/>
  <c r="AT682" i="95"/>
  <c r="AO919" i="95"/>
  <c r="AK936" i="95"/>
  <c r="AO1049" i="95"/>
  <c r="AT827" i="95"/>
  <c r="AS558" i="95"/>
  <c r="AT386" i="95"/>
  <c r="AK592" i="95"/>
  <c r="AN669" i="95"/>
  <c r="AQ986" i="95"/>
  <c r="AQ839" i="95"/>
  <c r="AN962" i="95"/>
  <c r="AJ486" i="95"/>
  <c r="AI297" i="95"/>
  <c r="AO855" i="95"/>
  <c r="AT257" i="95"/>
  <c r="AS356" i="95"/>
  <c r="AL235" i="95"/>
  <c r="AL1034" i="95"/>
  <c r="AO471" i="95"/>
  <c r="AL845" i="95"/>
  <c r="AJ735" i="95"/>
  <c r="AL824" i="95"/>
  <c r="AK872" i="95"/>
  <c r="AS288" i="95"/>
  <c r="AO640" i="95"/>
  <c r="AK904" i="95"/>
  <c r="AS656" i="95"/>
  <c r="AN963" i="95"/>
  <c r="AN535" i="95"/>
  <c r="AQ851" i="95"/>
  <c r="AN954" i="95"/>
  <c r="AN680" i="95"/>
  <c r="AM903" i="95"/>
  <c r="AT809" i="95"/>
  <c r="AM676" i="95"/>
  <c r="AQ942" i="95"/>
  <c r="AQ924" i="95"/>
  <c r="AL919" i="95"/>
  <c r="AK1013" i="95"/>
  <c r="AR508" i="95"/>
  <c r="AR587" i="95"/>
  <c r="AN968" i="95"/>
  <c r="AJ878" i="95"/>
  <c r="AK611" i="95"/>
  <c r="AL206" i="95"/>
  <c r="AR732" i="95"/>
  <c r="AP315" i="95"/>
  <c r="AS595" i="95"/>
  <c r="AT794" i="95"/>
  <c r="AL884" i="95"/>
  <c r="AR1011" i="95"/>
  <c r="AO869" i="95"/>
  <c r="AT663" i="95"/>
  <c r="AK828" i="95"/>
  <c r="AN347" i="95"/>
  <c r="AJ955" i="95"/>
  <c r="AK966" i="95"/>
  <c r="AT495" i="95"/>
  <c r="AN433" i="95"/>
  <c r="AM728" i="95"/>
  <c r="AM157" i="95"/>
  <c r="AP1073" i="95"/>
  <c r="AP754" i="95"/>
  <c r="AQ611" i="95"/>
  <c r="AJ817" i="95"/>
  <c r="AM991" i="95"/>
  <c r="AQ775" i="95"/>
  <c r="AS289" i="95"/>
  <c r="AR916" i="95"/>
  <c r="AQ527" i="95"/>
  <c r="AQ1014" i="95"/>
  <c r="AO767" i="95"/>
  <c r="AO1085" i="95"/>
  <c r="AJ796" i="95"/>
  <c r="AJ1027" i="95"/>
  <c r="AQ761" i="95"/>
  <c r="AQ921" i="95"/>
  <c r="AT988" i="95"/>
  <c r="AR629" i="95"/>
  <c r="AN819" i="95"/>
  <c r="AQ676" i="95"/>
  <c r="AN673" i="95"/>
  <c r="AO380" i="95"/>
  <c r="AT1028" i="95"/>
  <c r="AP422" i="95"/>
  <c r="AI1067" i="95"/>
  <c r="AT624" i="95"/>
  <c r="AK1056" i="95"/>
  <c r="AN983" i="95"/>
  <c r="AM776" i="95"/>
  <c r="AJ368" i="95"/>
  <c r="AT807" i="95"/>
  <c r="AM584" i="95"/>
  <c r="AN767" i="95"/>
  <c r="AJ833" i="95"/>
  <c r="AJ662" i="95"/>
  <c r="AO927" i="95"/>
  <c r="AO338" i="95"/>
  <c r="AL858" i="95"/>
  <c r="AO190" i="95"/>
  <c r="AQ962" i="95"/>
  <c r="AR445" i="95"/>
  <c r="AR1018" i="95"/>
  <c r="AR474" i="95"/>
  <c r="AN885" i="95"/>
  <c r="AS826" i="95"/>
  <c r="AO763" i="95"/>
  <c r="AR299" i="95"/>
  <c r="AN695" i="95"/>
  <c r="AO871" i="95"/>
  <c r="AS89" i="95"/>
  <c r="AS860" i="95"/>
  <c r="AQ787" i="95"/>
  <c r="AP921" i="95"/>
  <c r="AP583" i="95"/>
  <c r="AO921" i="95"/>
  <c r="AP945" i="95"/>
  <c r="AO957" i="95"/>
  <c r="AM771" i="95"/>
  <c r="AL955" i="95"/>
  <c r="AS707" i="95"/>
  <c r="AO483" i="95"/>
  <c r="AK398" i="95"/>
  <c r="AN626" i="95"/>
  <c r="AR753" i="95"/>
  <c r="AS890" i="95"/>
  <c r="AM235" i="95"/>
  <c r="AM1040" i="95"/>
  <c r="AN938" i="95"/>
  <c r="AN431" i="95"/>
  <c r="AQ742" i="95"/>
  <c r="AO836" i="95"/>
  <c r="AS730" i="95"/>
  <c r="AJ1086" i="95"/>
  <c r="AJ345" i="95"/>
  <c r="AR640" i="95"/>
  <c r="AM1034" i="95"/>
  <c r="AS1074" i="95"/>
  <c r="AQ965" i="95"/>
  <c r="AO1000" i="95"/>
  <c r="AR543" i="95"/>
  <c r="AL523" i="95"/>
  <c r="AL855" i="95"/>
  <c r="AJ779" i="95"/>
  <c r="AR660" i="95"/>
  <c r="AT959" i="95"/>
  <c r="AL1001" i="95"/>
  <c r="AK752" i="95"/>
  <c r="AJ513" i="95"/>
  <c r="AT986" i="95"/>
  <c r="AS550" i="95"/>
  <c r="AK630" i="95"/>
  <c r="AN1087" i="95"/>
  <c r="AL847" i="95"/>
  <c r="AM725" i="95"/>
  <c r="AN1057" i="95"/>
  <c r="AO622" i="95"/>
  <c r="AM137" i="95"/>
  <c r="AL973" i="95"/>
  <c r="AM975" i="95"/>
  <c r="AO910" i="95"/>
  <c r="AL712" i="95"/>
  <c r="AO647" i="95"/>
  <c r="AP942" i="95"/>
  <c r="AO377" i="95"/>
  <c r="AT428" i="95"/>
  <c r="AT250" i="95"/>
  <c r="AK425" i="95"/>
  <c r="AO751" i="95"/>
  <c r="AJ425" i="95"/>
  <c r="AS621" i="95"/>
  <c r="AT655" i="95"/>
  <c r="AO1017" i="95"/>
  <c r="AT634" i="95"/>
  <c r="AJ1048" i="95"/>
  <c r="AR506" i="95"/>
  <c r="AR550" i="95"/>
  <c r="AR319" i="95"/>
  <c r="AM968" i="95"/>
  <c r="AS800" i="95"/>
  <c r="AM1048" i="95"/>
  <c r="AK547" i="95"/>
  <c r="AR449" i="95"/>
  <c r="AS832" i="95"/>
  <c r="AT1058" i="95"/>
  <c r="AN361" i="95"/>
  <c r="AS838" i="95"/>
  <c r="AN853" i="95"/>
  <c r="AK646" i="95"/>
  <c r="AP585" i="95"/>
  <c r="AS364" i="95"/>
  <c r="AN707" i="95"/>
  <c r="AT662" i="95"/>
  <c r="AN947" i="95"/>
  <c r="AK841" i="95"/>
  <c r="AO501" i="95"/>
  <c r="AQ428" i="95"/>
  <c r="AO788" i="95"/>
  <c r="AO408" i="95"/>
  <c r="AM804" i="95"/>
  <c r="AR1024" i="95"/>
  <c r="AM909" i="95"/>
  <c r="AN787" i="95"/>
  <c r="AN979" i="95"/>
  <c r="AP472" i="95"/>
  <c r="AQ973" i="95"/>
  <c r="AT706" i="95"/>
  <c r="AP760" i="95"/>
  <c r="AQ820" i="95"/>
  <c r="AJ344" i="95"/>
  <c r="AL968" i="95"/>
  <c r="AM275" i="95"/>
  <c r="AS749" i="95"/>
  <c r="AN781" i="95"/>
  <c r="AM306" i="95"/>
  <c r="AL965" i="95"/>
  <c r="AT263" i="95"/>
  <c r="AK354" i="95"/>
  <c r="AK299" i="95"/>
  <c r="AI873" i="95"/>
  <c r="AN884" i="95"/>
  <c r="AS827" i="95"/>
  <c r="AQ821" i="95"/>
  <c r="AI700" i="95"/>
  <c r="AP928" i="95"/>
  <c r="AR641" i="95"/>
  <c r="AS777" i="95"/>
  <c r="AM902" i="95"/>
  <c r="AR645" i="95"/>
  <c r="AM657" i="95"/>
  <c r="AS806" i="95"/>
  <c r="AT842" i="95"/>
  <c r="AK370" i="95"/>
  <c r="AM659" i="95"/>
  <c r="AJ1010" i="95"/>
  <c r="AL618" i="95"/>
  <c r="AO395" i="95"/>
  <c r="AP274" i="95"/>
  <c r="AP946" i="95"/>
  <c r="AJ618" i="95"/>
  <c r="AM816" i="95"/>
  <c r="AJ983" i="95"/>
  <c r="AL814" i="95"/>
  <c r="AL292" i="95"/>
  <c r="AK548" i="95"/>
  <c r="AS648" i="95"/>
  <c r="AL654" i="95"/>
  <c r="AL975" i="95"/>
  <c r="AP882" i="95"/>
  <c r="AL809" i="95"/>
  <c r="AQ1033" i="95"/>
  <c r="AS236" i="95"/>
  <c r="AK937" i="95"/>
  <c r="AM625" i="95"/>
  <c r="AQ502" i="95"/>
  <c r="AL1010" i="95"/>
  <c r="AT1091" i="95"/>
  <c r="AR1047" i="95"/>
  <c r="AR345" i="95"/>
  <c r="AS837" i="95"/>
  <c r="AO569" i="95"/>
  <c r="AR934" i="95"/>
  <c r="AO1048" i="95"/>
  <c r="AN424" i="95"/>
  <c r="AR839" i="95"/>
  <c r="AJ815" i="95"/>
  <c r="AR153" i="95"/>
  <c r="AL635" i="95"/>
  <c r="AT780" i="95"/>
  <c r="AK573" i="95"/>
  <c r="AN985" i="95"/>
  <c r="AT638" i="95"/>
  <c r="AK181" i="95"/>
  <c r="AP241" i="95"/>
  <c r="AQ902" i="95"/>
  <c r="AK1017" i="95"/>
  <c r="AQ829" i="95"/>
  <c r="AR589" i="95"/>
  <c r="AL907" i="95"/>
  <c r="AR784" i="95"/>
  <c r="AL993" i="95"/>
  <c r="AJ852" i="95"/>
  <c r="AN465" i="95"/>
  <c r="AP645" i="95"/>
  <c r="AK1093" i="95"/>
  <c r="AS453" i="95"/>
  <c r="AN1025" i="95"/>
  <c r="AJ716" i="95"/>
  <c r="AK804" i="95"/>
  <c r="AQ944" i="95"/>
  <c r="AP805" i="95"/>
  <c r="AN667" i="95"/>
  <c r="AJ503" i="95"/>
  <c r="AO193" i="95"/>
  <c r="AT642" i="95"/>
  <c r="AM219" i="95"/>
  <c r="AJ1025" i="95"/>
  <c r="AQ852" i="95"/>
  <c r="AJ771" i="95"/>
  <c r="AT1030" i="95"/>
  <c r="AL832" i="95"/>
  <c r="AM832" i="95"/>
  <c r="AP345" i="95"/>
  <c r="AS794" i="95"/>
  <c r="AQ758" i="95"/>
  <c r="AJ871" i="95"/>
  <c r="AQ313" i="95"/>
  <c r="AM562" i="95"/>
  <c r="AL471" i="95"/>
  <c r="AL736" i="95"/>
  <c r="AL823" i="95"/>
  <c r="AO506" i="95"/>
  <c r="AN992" i="95"/>
  <c r="AR1003" i="95"/>
  <c r="AK1016" i="95"/>
  <c r="AS980" i="95"/>
  <c r="AP1086" i="95"/>
  <c r="AJ583" i="95"/>
  <c r="AJ441" i="95"/>
  <c r="AS863" i="95"/>
  <c r="AT535" i="95"/>
  <c r="AQ949" i="95"/>
  <c r="AK338" i="95"/>
  <c r="AP597" i="95"/>
  <c r="AQ853" i="95"/>
  <c r="AN307" i="95"/>
  <c r="AN245" i="95"/>
  <c r="AR456" i="95"/>
  <c r="AO1020" i="95"/>
  <c r="AQ870" i="95"/>
  <c r="AQ1058" i="95"/>
  <c r="AL500" i="95"/>
  <c r="AK214" i="95"/>
  <c r="AI1087" i="95"/>
  <c r="AO707" i="95"/>
  <c r="AM783" i="95"/>
  <c r="AJ235" i="95"/>
  <c r="AT165" i="95"/>
  <c r="AL441" i="95"/>
  <c r="AS1082" i="95"/>
  <c r="AN471" i="95"/>
  <c r="AQ998" i="95"/>
  <c r="AQ601" i="95"/>
  <c r="AR12" i="95"/>
  <c r="AR917" i="95"/>
  <c r="AP930" i="95"/>
  <c r="AM769" i="95"/>
  <c r="AK989" i="95"/>
  <c r="AR322" i="95"/>
  <c r="AJ749" i="95"/>
  <c r="AN322" i="95"/>
  <c r="AP604" i="95"/>
  <c r="AT611" i="95"/>
  <c r="AR513" i="95"/>
  <c r="AO971" i="95"/>
  <c r="AI698" i="95"/>
  <c r="AS912" i="95"/>
  <c r="AK441" i="95"/>
  <c r="AQ1082" i="95"/>
  <c r="AS1064" i="95"/>
  <c r="AL777" i="95"/>
  <c r="AJ616" i="95"/>
  <c r="AK741" i="95"/>
  <c r="AJ912" i="95"/>
  <c r="AS659" i="95"/>
  <c r="AO185" i="95"/>
  <c r="AO529" i="95"/>
  <c r="AO567" i="95"/>
  <c r="AJ1030" i="95"/>
  <c r="AI712" i="95"/>
  <c r="AS336" i="95"/>
  <c r="AP1040" i="95"/>
  <c r="AN1073" i="95"/>
  <c r="AL842" i="95"/>
  <c r="AR672" i="95"/>
  <c r="AM1007" i="95"/>
  <c r="AP967" i="95"/>
  <c r="AR458" i="95"/>
  <c r="AN770" i="95"/>
  <c r="AN932" i="95"/>
  <c r="AK738" i="95"/>
  <c r="AS520" i="95"/>
  <c r="AO1015" i="95"/>
  <c r="AS878" i="95"/>
  <c r="AP505" i="95"/>
  <c r="AO414" i="95"/>
  <c r="AL399" i="95"/>
  <c r="AO685" i="95"/>
  <c r="AT267" i="95"/>
  <c r="AO733" i="95"/>
  <c r="AK940" i="95"/>
  <c r="AS1094" i="95"/>
  <c r="AP749" i="95"/>
  <c r="AL606" i="95"/>
  <c r="AJ827" i="95"/>
  <c r="AP135" i="95"/>
  <c r="AR938" i="95"/>
  <c r="AM992" i="95"/>
  <c r="AS564" i="95"/>
  <c r="AS745" i="95"/>
  <c r="AJ625" i="95"/>
  <c r="AK575" i="95"/>
  <c r="AP1005" i="95"/>
  <c r="AP865" i="95"/>
  <c r="AR1020" i="95"/>
  <c r="AI317" i="95"/>
  <c r="AQ197" i="95"/>
  <c r="AS530" i="95"/>
  <c r="AP690" i="95"/>
  <c r="AS750" i="95"/>
  <c r="AR964" i="95"/>
  <c r="AO967" i="95"/>
  <c r="AP552" i="95"/>
  <c r="AO311" i="95"/>
  <c r="AN1070" i="95"/>
  <c r="AP1011" i="95"/>
  <c r="AP618" i="95"/>
  <c r="AP781" i="95"/>
  <c r="AS1056" i="95"/>
  <c r="AT563" i="95"/>
  <c r="AT566" i="95"/>
  <c r="AT805" i="95"/>
  <c r="AT431" i="95"/>
  <c r="AP797" i="95"/>
  <c r="AT1041" i="95"/>
  <c r="AR588" i="95"/>
  <c r="AK744" i="95"/>
  <c r="AT907" i="95"/>
  <c r="AO74" i="95"/>
  <c r="AS568" i="95"/>
  <c r="AO1032" i="95"/>
  <c r="AR748" i="95"/>
  <c r="AJ432" i="95"/>
  <c r="AP899" i="95"/>
  <c r="AJ744" i="95"/>
  <c r="AR602" i="95"/>
  <c r="AI845" i="95"/>
  <c r="AM604" i="95"/>
  <c r="AO699" i="95"/>
  <c r="AP853" i="95"/>
  <c r="AM631" i="95"/>
  <c r="AK950" i="95"/>
  <c r="AK888" i="95"/>
  <c r="AQ765" i="95"/>
  <c r="AS1052" i="95"/>
  <c r="AP582" i="95"/>
  <c r="AM1053" i="95"/>
  <c r="AQ550" i="95"/>
  <c r="AP381" i="95"/>
  <c r="AR627" i="95"/>
  <c r="AQ347" i="95"/>
  <c r="AP643" i="95"/>
  <c r="AJ184" i="95"/>
  <c r="AQ423" i="95"/>
  <c r="AT527" i="95"/>
  <c r="AS312" i="95"/>
  <c r="AN630" i="95"/>
  <c r="AK473" i="95"/>
  <c r="AN625" i="95"/>
  <c r="AP656" i="95"/>
  <c r="AK420" i="95"/>
  <c r="AN64" i="95"/>
  <c r="AP414" i="95"/>
  <c r="AK247" i="95"/>
  <c r="AN743" i="95"/>
  <c r="AT405" i="95"/>
  <c r="AL1052" i="95"/>
  <c r="AS614" i="95"/>
  <c r="AR410" i="95"/>
  <c r="AT418" i="95"/>
  <c r="AS523" i="95"/>
  <c r="AQ754" i="95"/>
  <c r="AL331" i="95"/>
  <c r="AN949" i="95"/>
  <c r="AP227" i="95"/>
  <c r="AN1045" i="95"/>
  <c r="AO779" i="95"/>
  <c r="AS381" i="95"/>
  <c r="AP417" i="95"/>
  <c r="AM422" i="95"/>
  <c r="AQ598" i="95"/>
  <c r="AI490" i="95"/>
  <c r="AR1046" i="95"/>
  <c r="AQ708" i="95"/>
  <c r="AQ506" i="95"/>
  <c r="AN730" i="95"/>
  <c r="AM363" i="95"/>
  <c r="AS823" i="95"/>
  <c r="AK885" i="95"/>
  <c r="AO692" i="95"/>
  <c r="AL862" i="95"/>
  <c r="AQ926" i="95"/>
  <c r="AK1087" i="95"/>
  <c r="AO906" i="95"/>
  <c r="AS53" i="95"/>
  <c r="AL959" i="95"/>
  <c r="AJ636" i="95"/>
  <c r="AT808" i="95"/>
  <c r="AN615" i="95"/>
  <c r="AM875" i="95"/>
  <c r="AL529" i="95"/>
  <c r="AM507" i="95"/>
  <c r="AL730" i="95"/>
  <c r="AP986" i="95"/>
  <c r="AT472" i="95"/>
  <c r="AO481" i="95"/>
  <c r="AR1083" i="95"/>
  <c r="AK709" i="95"/>
  <c r="AR545" i="95"/>
  <c r="AQ767" i="95"/>
  <c r="AS719" i="95"/>
  <c r="AQ630" i="95"/>
  <c r="AN1080" i="95"/>
  <c r="AI1061" i="95"/>
  <c r="AP434" i="95"/>
  <c r="AJ524" i="95"/>
  <c r="AK946" i="95"/>
  <c r="AT708" i="95"/>
  <c r="AS732" i="95"/>
  <c r="AL1088" i="95"/>
  <c r="AR838" i="95"/>
  <c r="AJ712" i="95"/>
  <c r="AJ647" i="95"/>
  <c r="AJ475" i="95"/>
  <c r="AL1035" i="95"/>
  <c r="AJ952" i="95"/>
  <c r="AO936" i="95"/>
  <c r="AO397" i="95"/>
  <c r="AO509" i="95"/>
  <c r="AM891" i="95"/>
  <c r="AL141" i="95"/>
  <c r="AT528" i="95"/>
  <c r="AJ645" i="95"/>
  <c r="AQ953" i="95"/>
  <c r="AK1059" i="95"/>
  <c r="AS147" i="95"/>
  <c r="AJ1070" i="95"/>
  <c r="AK1025" i="95"/>
  <c r="AJ851" i="95"/>
  <c r="AJ545" i="95"/>
  <c r="AK985" i="95"/>
  <c r="AT411" i="95"/>
  <c r="AN345" i="95"/>
  <c r="AL1044" i="95"/>
  <c r="AO461" i="95"/>
  <c r="AK253" i="95"/>
  <c r="AT1050" i="95"/>
  <c r="AL791" i="95"/>
  <c r="AT404" i="95"/>
  <c r="AR302" i="95"/>
  <c r="AL310" i="95"/>
  <c r="AQ643" i="95"/>
  <c r="AR912" i="95"/>
  <c r="AL788" i="95"/>
  <c r="AM490" i="95"/>
  <c r="AM613" i="95"/>
  <c r="AM658" i="95"/>
  <c r="AN823" i="95"/>
  <c r="AT560" i="95"/>
  <c r="AO302" i="95"/>
  <c r="AP525" i="95"/>
  <c r="AQ537" i="95"/>
  <c r="AN1004" i="95"/>
  <c r="AP297" i="95"/>
  <c r="AJ810" i="95"/>
  <c r="AM914" i="95"/>
  <c r="AT898" i="95"/>
  <c r="AP568" i="95"/>
  <c r="AQ1035" i="95"/>
  <c r="AQ819" i="95"/>
  <c r="AS862" i="95"/>
  <c r="AM778" i="95"/>
  <c r="AQ854" i="95"/>
  <c r="AM736" i="95"/>
  <c r="AM703" i="95"/>
  <c r="AK979" i="95"/>
  <c r="AN988" i="95"/>
  <c r="AT645" i="95"/>
  <c r="AM797" i="95"/>
  <c r="AN498" i="95"/>
  <c r="AL768" i="95"/>
  <c r="AN405" i="95"/>
  <c r="AN302" i="95"/>
  <c r="AO814" i="95"/>
  <c r="AM561" i="95"/>
  <c r="AN746" i="95"/>
  <c r="AQ421" i="95"/>
  <c r="AR841" i="95"/>
  <c r="AR512" i="95"/>
  <c r="AK675" i="95"/>
  <c r="AO583" i="95"/>
  <c r="AT586" i="95"/>
  <c r="AN414" i="95"/>
  <c r="AS14" i="95"/>
  <c r="AK682" i="95"/>
  <c r="AJ434" i="95"/>
  <c r="AR691" i="95"/>
  <c r="AK774" i="95"/>
  <c r="AJ660" i="95"/>
  <c r="AL683" i="95"/>
  <c r="AL343" i="95"/>
  <c r="AQ935" i="95"/>
  <c r="AO844" i="95"/>
  <c r="AS1018" i="95"/>
  <c r="AP554" i="95"/>
  <c r="AT517" i="95"/>
  <c r="AM626" i="95"/>
  <c r="AQ768" i="95"/>
  <c r="AI557" i="95"/>
  <c r="AM1082" i="95"/>
  <c r="AN824" i="95"/>
  <c r="AJ798" i="95"/>
  <c r="AT323" i="95"/>
  <c r="AS864" i="95"/>
  <c r="AJ110" i="95"/>
  <c r="AT145" i="95"/>
  <c r="AM976" i="95"/>
  <c r="AN692" i="95"/>
  <c r="AI847" i="95"/>
  <c r="AI369" i="95"/>
  <c r="AL705" i="95"/>
  <c r="AJ899" i="95"/>
  <c r="AJ346" i="95"/>
  <c r="AJ407" i="95"/>
  <c r="AT501" i="95"/>
  <c r="AO587" i="95"/>
  <c r="AL840" i="95"/>
  <c r="AK242" i="95"/>
  <c r="AT765" i="95"/>
  <c r="AK344" i="95"/>
  <c r="AP501" i="95"/>
  <c r="AP316" i="95"/>
  <c r="AL281" i="95"/>
  <c r="AT1036" i="95"/>
  <c r="AS1069" i="95"/>
  <c r="AP864" i="95"/>
  <c r="AQ304" i="95"/>
  <c r="AO1043" i="95"/>
  <c r="AK373" i="95"/>
  <c r="AS216" i="95"/>
  <c r="AQ135" i="95"/>
  <c r="AP1000" i="95"/>
  <c r="AS855" i="95"/>
  <c r="AN731" i="95"/>
  <c r="AT484" i="95"/>
  <c r="AS1033" i="95"/>
  <c r="AQ395" i="95"/>
  <c r="AP21" i="95"/>
  <c r="AR585" i="95"/>
  <c r="AR598" i="95"/>
  <c r="AR457" i="95"/>
  <c r="AK527" i="95"/>
  <c r="AO553" i="95"/>
  <c r="AO339" i="95"/>
  <c r="AN754" i="95"/>
  <c r="AR668" i="95"/>
  <c r="AM716" i="95"/>
  <c r="AT929" i="95"/>
  <c r="AM272" i="95"/>
  <c r="AI840" i="95"/>
  <c r="AP352" i="95"/>
  <c r="AK656" i="95"/>
  <c r="AJ804" i="95"/>
  <c r="AP240" i="95"/>
  <c r="AO785" i="95"/>
  <c r="AT694" i="95"/>
  <c r="AQ475" i="95"/>
  <c r="AT722" i="95"/>
  <c r="AP333" i="95"/>
  <c r="AQ951" i="95"/>
  <c r="AJ454" i="95"/>
  <c r="AT551" i="95"/>
  <c r="AN989" i="95"/>
  <c r="AR1079" i="95"/>
  <c r="AR39" i="95"/>
  <c r="AR885" i="95"/>
  <c r="AK389" i="95"/>
  <c r="AR764" i="95"/>
  <c r="AR684" i="95"/>
  <c r="AS1080" i="95"/>
  <c r="AN287" i="95"/>
  <c r="AP979" i="95"/>
  <c r="AQ1048" i="95"/>
  <c r="AP922" i="95"/>
  <c r="AL595" i="95"/>
  <c r="AS658" i="95"/>
  <c r="AM865" i="95"/>
  <c r="AK487" i="95"/>
  <c r="AL290" i="95"/>
  <c r="AQ225" i="95"/>
  <c r="AI443" i="95"/>
  <c r="AL693" i="95"/>
  <c r="AT231" i="95"/>
  <c r="AK1088" i="95"/>
  <c r="AK938" i="95"/>
  <c r="AK541" i="95"/>
  <c r="AL516" i="95"/>
  <c r="AM936" i="95"/>
  <c r="AT530" i="95"/>
  <c r="AO793" i="95"/>
  <c r="AJ386" i="95"/>
  <c r="AJ506" i="95"/>
  <c r="AR199" i="95"/>
  <c r="AO243" i="95"/>
  <c r="AQ1050" i="95"/>
  <c r="AL490" i="95"/>
  <c r="AK960" i="95"/>
  <c r="AT1049" i="95"/>
  <c r="AJ529" i="95"/>
  <c r="AK256" i="95"/>
  <c r="AS562" i="95"/>
  <c r="AP418" i="95"/>
  <c r="AM919" i="95"/>
  <c r="AN942" i="95"/>
  <c r="AQ374" i="95"/>
  <c r="AT218" i="95"/>
  <c r="AP953" i="95"/>
  <c r="AJ577" i="95"/>
  <c r="AL976" i="95"/>
  <c r="AM706" i="95"/>
  <c r="AN437" i="95"/>
  <c r="AM1063" i="95"/>
  <c r="AP852" i="95"/>
  <c r="AN690" i="95"/>
  <c r="AJ208" i="95"/>
  <c r="AM141" i="95"/>
  <c r="AP875" i="95"/>
  <c r="AT132" i="95"/>
  <c r="AR833" i="95"/>
  <c r="AT740" i="95"/>
  <c r="AS785" i="95"/>
  <c r="AL1054" i="95"/>
  <c r="AR715" i="95"/>
  <c r="AS701" i="95"/>
  <c r="AR971" i="95"/>
  <c r="AQ703" i="95"/>
  <c r="AT533" i="95"/>
  <c r="AO1094" i="95"/>
  <c r="AS872" i="95"/>
  <c r="AJ664" i="95"/>
  <c r="AJ865" i="95"/>
  <c r="AN835" i="95"/>
  <c r="AS871" i="95"/>
  <c r="AJ1014" i="95"/>
  <c r="AT758" i="95"/>
  <c r="AJ1091" i="95"/>
  <c r="AJ856" i="95"/>
  <c r="AQ494" i="95"/>
  <c r="AN564" i="95"/>
  <c r="AI505" i="95"/>
  <c r="AO867" i="95"/>
  <c r="AJ800" i="95"/>
  <c r="AT1055" i="95"/>
  <c r="AT392" i="95"/>
  <c r="AS378" i="95"/>
  <c r="AT227" i="95"/>
  <c r="AM933" i="95"/>
  <c r="AQ1016" i="95"/>
  <c r="AM856" i="95"/>
  <c r="AM177" i="95"/>
  <c r="AO460" i="95"/>
  <c r="AJ155" i="95"/>
  <c r="AQ719" i="95"/>
  <c r="AN327" i="95"/>
  <c r="AP310" i="95"/>
  <c r="AS756" i="95"/>
  <c r="AO765" i="95"/>
  <c r="AT884" i="95"/>
  <c r="AI751" i="95"/>
  <c r="AQ903" i="95"/>
  <c r="AT690" i="95"/>
  <c r="AM760" i="95"/>
  <c r="AR661" i="95"/>
  <c r="AJ447" i="95"/>
  <c r="AR937" i="95"/>
  <c r="AP670" i="95"/>
  <c r="AJ747" i="95"/>
  <c r="AJ982" i="95"/>
  <c r="AM374" i="95"/>
  <c r="AO812" i="95"/>
  <c r="AO128" i="95"/>
  <c r="AM822" i="95"/>
  <c r="AN647" i="95"/>
  <c r="AM566" i="95"/>
  <c r="AM322" i="95"/>
  <c r="AT325" i="95"/>
  <c r="AM387" i="95"/>
  <c r="AO71" i="95"/>
  <c r="AR888" i="95"/>
  <c r="AJ340" i="95"/>
  <c r="AL489" i="95"/>
  <c r="AT647" i="95"/>
  <c r="AL1055" i="95"/>
  <c r="AK833" i="95"/>
  <c r="AR540" i="95"/>
  <c r="AM209" i="95"/>
  <c r="AR332" i="95"/>
  <c r="AQ867" i="95"/>
  <c r="AJ207" i="95"/>
  <c r="AI887" i="95"/>
  <c r="AO1059" i="95"/>
  <c r="AK1092" i="95"/>
  <c r="AJ350" i="95"/>
  <c r="AR1023" i="95"/>
  <c r="AJ341" i="95"/>
  <c r="AK816" i="95"/>
  <c r="AQ1084" i="95"/>
  <c r="AP934" i="95"/>
  <c r="AS610" i="95"/>
  <c r="AT670" i="95"/>
  <c r="AS555" i="95"/>
  <c r="AQ13" i="95"/>
  <c r="AJ611" i="95"/>
  <c r="AT654" i="95"/>
  <c r="AS371" i="95"/>
  <c r="AT882" i="95"/>
  <c r="AL108" i="95"/>
  <c r="AM737" i="95"/>
  <c r="AP311" i="95"/>
  <c r="AR62" i="95"/>
  <c r="AN369" i="95"/>
  <c r="AJ212" i="95"/>
  <c r="AO831" i="95"/>
  <c r="AO677" i="95"/>
  <c r="AT436" i="95"/>
  <c r="AR433" i="95"/>
  <c r="AO536" i="95"/>
  <c r="AO157" i="95"/>
  <c r="AM867" i="95"/>
  <c r="AS1031" i="95"/>
  <c r="AN583" i="95"/>
  <c r="AK339" i="95"/>
  <c r="AL256" i="95"/>
  <c r="AQ628" i="95"/>
  <c r="AP776" i="95"/>
  <c r="AS302" i="95"/>
  <c r="AP987" i="95"/>
  <c r="AK821" i="95"/>
  <c r="AT1061" i="95"/>
  <c r="AO484" i="95"/>
  <c r="AQ121" i="95"/>
  <c r="AO357" i="95"/>
  <c r="AL452" i="95"/>
  <c r="AT208" i="95"/>
  <c r="AN352" i="95"/>
  <c r="AS960" i="95"/>
  <c r="AO1016" i="95"/>
  <c r="AR744" i="95"/>
  <c r="AQ314" i="95"/>
  <c r="AN460" i="95"/>
  <c r="AO365" i="95"/>
  <c r="AQ954" i="95"/>
  <c r="AQ797" i="95"/>
  <c r="AM385" i="95"/>
  <c r="AR820" i="95"/>
  <c r="AL679" i="95"/>
  <c r="AQ416" i="95"/>
  <c r="AL914" i="95"/>
  <c r="AT298" i="95"/>
  <c r="AQ930" i="95"/>
  <c r="AN378" i="95"/>
  <c r="AK755" i="95"/>
  <c r="AR842" i="95"/>
  <c r="AR605" i="95"/>
  <c r="AR390" i="95"/>
  <c r="AK934" i="95"/>
  <c r="AS813" i="95"/>
  <c r="AP407" i="95"/>
  <c r="AO760" i="95"/>
  <c r="AJ812" i="95"/>
  <c r="AO424" i="95"/>
  <c r="AN492" i="95"/>
  <c r="AT396" i="95"/>
  <c r="AL528" i="95"/>
  <c r="AN263" i="95"/>
  <c r="AM895" i="95"/>
  <c r="AM912" i="95"/>
  <c r="AN313" i="95"/>
  <c r="AN939" i="95"/>
  <c r="AR785" i="95"/>
  <c r="AK342" i="95"/>
  <c r="AQ808" i="95"/>
  <c r="AL361" i="95"/>
  <c r="AS1049" i="95"/>
  <c r="AN758" i="95"/>
  <c r="AN51" i="95"/>
  <c r="AP910" i="95"/>
  <c r="AJ862" i="95"/>
  <c r="AQ710" i="95"/>
  <c r="AJ72" i="95"/>
  <c r="AJ704" i="95"/>
  <c r="AJ707" i="95"/>
  <c r="AP483" i="95"/>
  <c r="AO878" i="95"/>
  <c r="AN825" i="95"/>
  <c r="AJ770" i="95"/>
  <c r="AN796" i="95"/>
  <c r="AK457" i="95"/>
  <c r="AJ544" i="95"/>
  <c r="AJ743" i="95"/>
  <c r="AP856" i="95"/>
  <c r="AL995" i="95"/>
  <c r="AO839" i="95"/>
  <c r="AL906" i="95"/>
  <c r="AL21" i="95"/>
  <c r="AI717" i="95"/>
  <c r="AL799" i="95"/>
  <c r="AQ1073" i="95"/>
  <c r="AP647" i="95"/>
  <c r="AT602" i="95"/>
  <c r="AP375" i="95"/>
  <c r="AK565" i="95"/>
  <c r="AT421" i="95"/>
  <c r="AT977" i="95"/>
  <c r="AM571" i="95"/>
  <c r="AR383" i="95"/>
  <c r="AK1037" i="95"/>
  <c r="AM799" i="95"/>
  <c r="AR1008" i="95"/>
  <c r="AQ216" i="95"/>
  <c r="AN945" i="95"/>
  <c r="AQ738" i="95"/>
  <c r="AQ543" i="95"/>
  <c r="AN635" i="95"/>
  <c r="AN959" i="95"/>
  <c r="AP522" i="95"/>
  <c r="AT878" i="95"/>
  <c r="AS1019" i="95"/>
  <c r="AO834" i="95"/>
  <c r="AK843" i="95"/>
  <c r="AS425" i="95"/>
  <c r="AK1007" i="95"/>
  <c r="AP515" i="95"/>
  <c r="AT741" i="95"/>
  <c r="AO299" i="95"/>
  <c r="AQ436" i="95"/>
  <c r="AL945" i="95"/>
  <c r="AQ227" i="95"/>
  <c r="AP1065" i="95"/>
  <c r="AP730" i="95"/>
  <c r="AI721" i="95"/>
  <c r="AT909" i="95"/>
  <c r="AP125" i="95"/>
  <c r="AK746" i="95"/>
  <c r="AM789" i="95"/>
  <c r="AQ697" i="95"/>
  <c r="AM368" i="95"/>
  <c r="AS519" i="95"/>
  <c r="AQ474" i="95"/>
  <c r="AT245" i="95"/>
  <c r="AM360" i="95"/>
  <c r="AM950" i="95"/>
  <c r="AK353" i="95"/>
  <c r="AT689" i="95"/>
  <c r="AO114" i="95"/>
  <c r="AT310" i="95"/>
  <c r="AQ654" i="95"/>
  <c r="AM367" i="95"/>
  <c r="AJ320" i="95"/>
  <c r="AM817" i="95"/>
  <c r="AR932" i="95"/>
  <c r="AT523" i="95"/>
  <c r="AO254" i="95"/>
  <c r="AT906" i="95"/>
  <c r="AP259" i="95"/>
  <c r="AM970" i="95"/>
  <c r="AO1024" i="95"/>
  <c r="AK758" i="95"/>
  <c r="AQ707" i="95"/>
  <c r="AP300" i="95"/>
  <c r="AS32" i="95"/>
  <c r="AL889" i="95"/>
  <c r="AO154" i="95"/>
  <c r="AL929" i="95"/>
  <c r="AK617" i="95"/>
  <c r="AL368" i="95"/>
  <c r="AO220" i="95"/>
  <c r="AM550" i="95"/>
  <c r="AM614" i="95"/>
  <c r="AT282" i="95"/>
  <c r="AL1096" i="95"/>
  <c r="AO589" i="95"/>
  <c r="AL463" i="95"/>
  <c r="AS753" i="95"/>
  <c r="AS622" i="95"/>
  <c r="AO269" i="95"/>
  <c r="AN445" i="95"/>
  <c r="AT619" i="95"/>
  <c r="AJ1038" i="95"/>
  <c r="AK415" i="95"/>
  <c r="AN506" i="95"/>
  <c r="AT95" i="95"/>
  <c r="AQ539" i="95"/>
  <c r="AS987" i="95"/>
  <c r="AL675" i="95"/>
  <c r="AJ1087" i="95"/>
  <c r="AT300" i="95"/>
  <c r="AN812" i="95"/>
  <c r="AP888" i="95"/>
  <c r="AS134" i="95"/>
  <c r="AP741" i="95"/>
  <c r="AN285" i="95"/>
  <c r="AP598" i="95"/>
  <c r="AP474" i="95"/>
  <c r="AO943" i="95"/>
  <c r="AI1074" i="95"/>
  <c r="AK1009" i="95"/>
  <c r="AQ722" i="95"/>
  <c r="AS839" i="95"/>
  <c r="AL1043" i="95"/>
  <c r="AO908" i="95"/>
  <c r="AM592" i="95"/>
  <c r="AO629" i="95"/>
  <c r="AT148" i="95"/>
  <c r="AJ990" i="95"/>
  <c r="AN254" i="95"/>
  <c r="AT505" i="95"/>
  <c r="AN94" i="95"/>
  <c r="AS916" i="95"/>
  <c r="AN794" i="95"/>
  <c r="AM361" i="95"/>
  <c r="AK201" i="95"/>
  <c r="AP792" i="95"/>
  <c r="AR386" i="95"/>
  <c r="AL874" i="95"/>
  <c r="AK776" i="95"/>
  <c r="AR428" i="95"/>
  <c r="AR246" i="95"/>
  <c r="AN334" i="95"/>
  <c r="AO850" i="95"/>
  <c r="AK786" i="95"/>
  <c r="AK848" i="95"/>
  <c r="AJ399" i="95"/>
  <c r="AT232" i="95"/>
  <c r="AQ140" i="95"/>
  <c r="AJ315" i="95"/>
  <c r="AO331" i="95"/>
  <c r="AR613" i="95"/>
  <c r="AP762" i="95"/>
  <c r="AM261" i="95"/>
  <c r="AT972" i="95"/>
  <c r="AQ809" i="95"/>
  <c r="AL653" i="95"/>
  <c r="AT679" i="95"/>
  <c r="AQ169" i="95"/>
  <c r="AJ1075" i="95"/>
  <c r="AL926" i="95"/>
  <c r="AM496" i="95"/>
  <c r="AK498" i="95"/>
  <c r="AN332" i="95"/>
  <c r="AQ715" i="95"/>
  <c r="AL367" i="95"/>
  <c r="AS684" i="95"/>
  <c r="AR548" i="95"/>
  <c r="AS651" i="95"/>
  <c r="AR586" i="95"/>
  <c r="AJ995" i="95"/>
  <c r="AS728" i="95"/>
  <c r="AJ609" i="95"/>
  <c r="AP451" i="95"/>
  <c r="AL677" i="95"/>
  <c r="AJ64" i="95"/>
  <c r="AR293" i="95"/>
  <c r="AN605" i="95"/>
  <c r="AS1055" i="95"/>
  <c r="AO653" i="95"/>
  <c r="AJ807" i="95"/>
  <c r="AP654" i="95"/>
  <c r="AN958" i="95"/>
  <c r="AQ426" i="95"/>
  <c r="AP261" i="95"/>
  <c r="AQ547" i="95"/>
  <c r="AS893" i="95"/>
  <c r="AQ798" i="95"/>
  <c r="AJ533" i="95"/>
  <c r="AL974" i="95"/>
  <c r="AJ809" i="95"/>
  <c r="AS725" i="95"/>
  <c r="AQ274" i="95"/>
  <c r="AT649" i="95"/>
  <c r="AM124" i="95"/>
  <c r="AL1068" i="95"/>
  <c r="AP1062" i="95"/>
  <c r="AP393" i="95"/>
  <c r="AL335" i="95"/>
  <c r="AN516" i="95"/>
  <c r="AP464" i="95"/>
  <c r="AM938" i="95"/>
  <c r="AL802" i="95"/>
  <c r="AP802" i="95"/>
  <c r="AR959" i="95"/>
  <c r="AP390" i="95"/>
  <c r="AP517" i="95"/>
  <c r="AN951" i="95"/>
  <c r="AM927" i="95"/>
  <c r="AJ1032" i="95"/>
  <c r="AK832" i="95"/>
  <c r="AP782" i="95"/>
  <c r="AT775" i="95"/>
  <c r="AR809" i="95"/>
  <c r="AR948" i="95"/>
  <c r="AT961" i="95"/>
  <c r="AJ485" i="95"/>
  <c r="AM959" i="95"/>
  <c r="AP971" i="95"/>
  <c r="AS917" i="95"/>
  <c r="AT920" i="95"/>
  <c r="AQ655" i="95"/>
  <c r="AP669" i="95"/>
  <c r="AO801" i="95"/>
  <c r="AO1053" i="95"/>
  <c r="AR573" i="95"/>
  <c r="AL610" i="95"/>
  <c r="AS975" i="95"/>
  <c r="AO446" i="95"/>
  <c r="AK955" i="95"/>
  <c r="AJ786" i="95"/>
  <c r="AO879" i="95"/>
  <c r="AR203" i="95"/>
  <c r="AN176" i="95"/>
  <c r="AN919" i="95"/>
  <c r="AR272" i="95"/>
  <c r="AT342" i="95"/>
  <c r="AS1042" i="95"/>
  <c r="AT1081" i="95"/>
  <c r="AT557" i="95"/>
  <c r="AR314" i="95"/>
  <c r="AR70" i="95"/>
  <c r="AM415" i="95"/>
  <c r="AT918" i="95"/>
  <c r="AN276" i="95"/>
  <c r="AJ220" i="95"/>
  <c r="AR1015" i="95"/>
  <c r="AL721" i="95"/>
  <c r="AQ329" i="95"/>
  <c r="AP388" i="95"/>
  <c r="AK924" i="95"/>
  <c r="AR277" i="95"/>
  <c r="AR793" i="95"/>
  <c r="AR920" i="95"/>
  <c r="AI997" i="95"/>
  <c r="AM661" i="95"/>
  <c r="AN851" i="95"/>
  <c r="AN1056" i="95"/>
  <c r="AO920" i="95"/>
  <c r="AK606" i="95"/>
  <c r="AK230" i="95"/>
  <c r="AM22" i="95"/>
  <c r="AM513" i="95"/>
  <c r="AM318" i="95"/>
  <c r="AM1039" i="95"/>
  <c r="AP548" i="95"/>
  <c r="AN211" i="95"/>
  <c r="AM559" i="95"/>
  <c r="AO177" i="95"/>
  <c r="AT938" i="95"/>
  <c r="AQ257" i="95"/>
  <c r="AQ967" i="95"/>
  <c r="AL678" i="95"/>
  <c r="AT166" i="95"/>
  <c r="AJ1071" i="95"/>
  <c r="AI255" i="95"/>
  <c r="AK471" i="95"/>
  <c r="AO49" i="95"/>
  <c r="AP213" i="95"/>
  <c r="AJ864" i="95"/>
  <c r="AQ487" i="95"/>
  <c r="AL1022" i="95"/>
  <c r="AO94" i="95"/>
  <c r="AN408" i="95"/>
  <c r="AL572" i="95"/>
  <c r="AO1014" i="95"/>
  <c r="AJ737" i="95"/>
  <c r="AS667" i="95"/>
  <c r="AN924" i="95"/>
  <c r="AQ357" i="95"/>
  <c r="AR790" i="95"/>
  <c r="AN410" i="95"/>
  <c r="AI292" i="95"/>
  <c r="AP873" i="95"/>
  <c r="AN129" i="95"/>
  <c r="AS237" i="95"/>
  <c r="AL687" i="95"/>
  <c r="AR872" i="95"/>
  <c r="AJ312" i="95"/>
  <c r="AM907" i="95"/>
  <c r="AR926" i="95"/>
  <c r="AT338" i="95"/>
  <c r="AQ679" i="95"/>
  <c r="AT639" i="95"/>
  <c r="AT380" i="95"/>
  <c r="AL666" i="95"/>
  <c r="AS387" i="95"/>
  <c r="AR877" i="95"/>
  <c r="AK770" i="95"/>
  <c r="AS159" i="95"/>
  <c r="AQ639" i="95"/>
  <c r="AT430" i="95"/>
  <c r="AL539" i="95"/>
  <c r="AT859" i="95"/>
  <c r="AM377" i="95"/>
  <c r="AJ467" i="95"/>
  <c r="AJ761" i="95"/>
  <c r="AQ549" i="95"/>
  <c r="AO323" i="95"/>
  <c r="AT514" i="95"/>
  <c r="AR537" i="95"/>
  <c r="AT345" i="95"/>
  <c r="AK78" i="95"/>
  <c r="AM379" i="95"/>
  <c r="AJ230" i="95"/>
  <c r="AR216" i="95"/>
  <c r="AP751" i="95"/>
  <c r="AR731" i="95"/>
  <c r="AQ180" i="95"/>
  <c r="AO652" i="95"/>
  <c r="AO626" i="95"/>
  <c r="AS343" i="95"/>
  <c r="AS652" i="95"/>
  <c r="AR1064" i="95"/>
  <c r="AT853" i="95"/>
  <c r="AP588" i="95"/>
  <c r="AN961" i="95"/>
  <c r="AI458" i="95"/>
  <c r="AP766" i="95"/>
  <c r="AO712" i="95"/>
  <c r="AM556" i="95"/>
  <c r="AO885" i="95"/>
  <c r="AI724" i="95"/>
  <c r="AK518" i="95"/>
  <c r="AJ722" i="95"/>
  <c r="AS630" i="95"/>
  <c r="AN458" i="95"/>
  <c r="AN914" i="95"/>
  <c r="AQ968" i="95"/>
  <c r="AQ1036" i="95"/>
  <c r="AL544" i="95"/>
  <c r="AS1070" i="95"/>
  <c r="AR642" i="95"/>
  <c r="AL911" i="95"/>
  <c r="AN364" i="95"/>
  <c r="AJ542" i="95"/>
  <c r="AL601" i="95"/>
  <c r="AT448" i="95"/>
  <c r="AT1077" i="95"/>
  <c r="AI719" i="95"/>
  <c r="AL1065" i="95"/>
  <c r="AP629" i="95"/>
  <c r="AM233" i="95"/>
  <c r="AK554" i="95"/>
  <c r="AO739" i="95"/>
  <c r="AM949" i="95"/>
  <c r="AS572" i="95"/>
  <c r="AP793" i="95"/>
  <c r="AL1084" i="95"/>
  <c r="AM290" i="95"/>
  <c r="AK301" i="95"/>
  <c r="AM1050" i="95"/>
  <c r="AI460" i="95"/>
  <c r="AJ595" i="95"/>
  <c r="AP727" i="95"/>
  <c r="AJ728" i="95"/>
  <c r="AI772" i="95"/>
  <c r="AO282" i="95"/>
  <c r="AO771" i="95"/>
  <c r="AS503" i="95"/>
  <c r="AO888" i="95"/>
  <c r="AO657" i="95"/>
  <c r="AN791" i="95"/>
  <c r="AQ833" i="95"/>
  <c r="AR372" i="95"/>
  <c r="AK393" i="95"/>
  <c r="AO202" i="95"/>
  <c r="AL630" i="95"/>
  <c r="AM707" i="95"/>
  <c r="AM331" i="95"/>
  <c r="AL514" i="95"/>
  <c r="AO617" i="95"/>
  <c r="AK962" i="95"/>
  <c r="AP630" i="95"/>
  <c r="AS267" i="95"/>
  <c r="AQ734" i="95"/>
  <c r="AQ411" i="95"/>
  <c r="AN432" i="95"/>
  <c r="AJ334" i="95"/>
  <c r="AQ961" i="95"/>
  <c r="AR674" i="95"/>
  <c r="AR1027" i="95"/>
  <c r="AL497" i="95"/>
  <c r="AI874" i="95"/>
  <c r="AP325" i="95"/>
  <c r="AN425" i="95"/>
  <c r="AN628" i="95"/>
  <c r="AS636" i="95"/>
  <c r="AS1046" i="95"/>
  <c r="AQ467" i="95"/>
  <c r="AT788" i="95"/>
  <c r="AR718" i="95"/>
  <c r="AP126" i="95"/>
  <c r="AR596" i="95"/>
  <c r="AM1001" i="95"/>
  <c r="AN704" i="95"/>
  <c r="AQ880" i="95"/>
  <c r="AT360" i="95"/>
  <c r="AO520" i="95"/>
  <c r="AL164" i="95"/>
  <c r="AM934" i="95"/>
  <c r="AM745" i="95"/>
  <c r="AK972" i="95"/>
  <c r="AL637" i="95"/>
  <c r="AM488" i="95"/>
  <c r="AJ753" i="95"/>
  <c r="AO319" i="95"/>
  <c r="AM474" i="95"/>
  <c r="AJ209" i="95"/>
  <c r="AS829" i="95"/>
  <c r="AS908" i="95"/>
  <c r="AO496" i="95"/>
  <c r="AL1003" i="95"/>
  <c r="AM1094" i="95"/>
  <c r="AQ275" i="95"/>
  <c r="AR479" i="95"/>
  <c r="AS189" i="95"/>
  <c r="AK1079" i="95"/>
  <c r="AT236" i="95"/>
  <c r="AL750" i="95"/>
  <c r="AN337" i="95"/>
  <c r="AP145" i="95"/>
  <c r="AL401" i="95"/>
  <c r="AO273" i="95"/>
  <c r="AM843" i="95"/>
  <c r="AO704" i="95"/>
  <c r="AN915" i="95"/>
  <c r="AM610" i="95"/>
  <c r="AK652" i="95"/>
  <c r="AN260" i="95"/>
  <c r="AN563" i="95"/>
  <c r="AS360" i="95"/>
  <c r="AR367" i="95"/>
  <c r="AQ280" i="95"/>
  <c r="AK799" i="95"/>
  <c r="AK865" i="95"/>
  <c r="AR280" i="95"/>
  <c r="AO532" i="95"/>
  <c r="AT727" i="95"/>
  <c r="AO327" i="95"/>
  <c r="AO187" i="95"/>
  <c r="AP47" i="95"/>
  <c r="AJ745" i="95"/>
  <c r="AO361" i="95"/>
  <c r="AQ141" i="95"/>
  <c r="AM963" i="95"/>
  <c r="AO612" i="95"/>
  <c r="AT636" i="95"/>
  <c r="AM246" i="95"/>
  <c r="AN964" i="95"/>
  <c r="AR634" i="95"/>
  <c r="AP991" i="95"/>
  <c r="AJ160" i="95"/>
  <c r="AR300" i="95"/>
  <c r="AQ243" i="95"/>
  <c r="AT321" i="95"/>
  <c r="AP601" i="95"/>
  <c r="AS1016" i="95"/>
  <c r="AQ566" i="95"/>
  <c r="AP600" i="95"/>
  <c r="AS380" i="95"/>
  <c r="AR975" i="95"/>
  <c r="AS163" i="95"/>
  <c r="AO1006" i="95"/>
  <c r="AP182" i="95"/>
  <c r="AP385" i="95"/>
  <c r="AS559" i="95"/>
  <c r="AS1002" i="95"/>
  <c r="AR706" i="95"/>
  <c r="AM653" i="95"/>
  <c r="AQ414" i="95"/>
  <c r="AQ486" i="95"/>
  <c r="AN1088" i="95"/>
  <c r="AT900" i="95"/>
  <c r="AR782" i="95"/>
  <c r="AL328" i="95"/>
  <c r="AL122" i="95"/>
  <c r="AJ489" i="95"/>
  <c r="AL137" i="95"/>
  <c r="AJ223" i="95"/>
  <c r="AL445" i="95"/>
  <c r="AS603" i="95"/>
  <c r="AS348" i="95"/>
  <c r="AO743" i="95"/>
  <c r="AO746" i="95"/>
  <c r="AR847" i="95"/>
  <c r="AR195" i="95"/>
  <c r="AS664" i="95"/>
  <c r="AR365" i="95"/>
  <c r="AS915" i="95"/>
  <c r="AM532" i="95"/>
  <c r="AN811" i="95"/>
  <c r="AJ860" i="95"/>
  <c r="AM765" i="95"/>
  <c r="AM534" i="95"/>
  <c r="AN1003" i="95"/>
  <c r="AO768" i="95"/>
  <c r="AO703" i="95"/>
  <c r="AO823" i="95"/>
  <c r="AP440" i="95"/>
  <c r="AQ671" i="95"/>
  <c r="AK1008" i="95"/>
  <c r="AQ1000" i="95"/>
  <c r="AQ844" i="95"/>
  <c r="AL900" i="95"/>
  <c r="AT383" i="95"/>
  <c r="AQ690" i="95"/>
  <c r="AO700" i="95"/>
  <c r="AM291" i="95"/>
  <c r="AK468" i="95"/>
  <c r="AQ568" i="95"/>
  <c r="AP935" i="95"/>
  <c r="AK218" i="95"/>
  <c r="AL583" i="95"/>
  <c r="AL700" i="95"/>
  <c r="AQ912" i="95"/>
  <c r="AK734" i="95"/>
  <c r="AQ915" i="95"/>
  <c r="AR921" i="95"/>
  <c r="AK514" i="95"/>
  <c r="AJ1022" i="95"/>
  <c r="AL1074" i="95"/>
  <c r="AO534" i="95"/>
  <c r="AK443" i="95"/>
  <c r="AN413" i="95"/>
  <c r="AP477" i="95"/>
  <c r="AK1010" i="95"/>
  <c r="AN366" i="95"/>
  <c r="AM355" i="95"/>
  <c r="AP780" i="95"/>
  <c r="AO942" i="95"/>
  <c r="AN742" i="95"/>
  <c r="AM757" i="95"/>
  <c r="AO573" i="95"/>
  <c r="AO645" i="95"/>
  <c r="AO656" i="95"/>
  <c r="AJ440" i="95"/>
  <c r="AK421" i="95"/>
  <c r="AP814" i="95"/>
  <c r="AO231" i="95"/>
  <c r="AJ916" i="95"/>
  <c r="AL172" i="95"/>
  <c r="AQ367" i="95"/>
  <c r="AI1055" i="95"/>
  <c r="AK680" i="95"/>
  <c r="AK627" i="95"/>
  <c r="AS350" i="95"/>
  <c r="AM702" i="95"/>
  <c r="AO720" i="95"/>
  <c r="AN749" i="95"/>
  <c r="AP650" i="95"/>
  <c r="AN1058" i="95"/>
  <c r="AM841" i="95"/>
  <c r="AR944" i="95"/>
  <c r="AJ593" i="95"/>
  <c r="AT185" i="95"/>
  <c r="AS940" i="95"/>
  <c r="AL329" i="95"/>
  <c r="AQ774" i="95"/>
  <c r="AP402" i="95"/>
  <c r="AJ986" i="95"/>
  <c r="AK1036" i="95"/>
  <c r="AO782" i="95"/>
  <c r="AT538" i="95"/>
  <c r="AJ210" i="95"/>
  <c r="AK601" i="95"/>
  <c r="AL619" i="95"/>
  <c r="AT355" i="95"/>
  <c r="AQ897" i="95"/>
  <c r="AK429" i="95"/>
  <c r="AN776" i="95"/>
  <c r="AR1085" i="95"/>
  <c r="AS566" i="95"/>
  <c r="AR742" i="95"/>
  <c r="AO347" i="95"/>
  <c r="AT121" i="95"/>
  <c r="AR475" i="95"/>
  <c r="AQ77" i="95"/>
  <c r="AN918" i="95"/>
  <c r="AO406" i="95"/>
  <c r="AK876" i="95"/>
  <c r="AQ588" i="95"/>
  <c r="AR132" i="95"/>
  <c r="AK311" i="95"/>
  <c r="AO977" i="95"/>
  <c r="AO649" i="95"/>
  <c r="AS1000" i="95"/>
  <c r="AR703" i="95"/>
  <c r="AT485" i="95"/>
  <c r="AM1087" i="95"/>
  <c r="AI1085" i="95"/>
  <c r="AR893" i="95"/>
  <c r="AS454" i="95"/>
  <c r="AQ490" i="95"/>
  <c r="AQ352" i="95"/>
  <c r="AM682" i="95"/>
  <c r="AS905" i="95"/>
  <c r="AM792" i="95"/>
  <c r="AR370" i="95"/>
  <c r="AL1053" i="95"/>
  <c r="AT388" i="95"/>
  <c r="AM870" i="95"/>
  <c r="AM303" i="95"/>
  <c r="AP457" i="95"/>
  <c r="AI949" i="95"/>
  <c r="AK620" i="95"/>
  <c r="AT1031" i="95"/>
  <c r="AJ866" i="95"/>
  <c r="AO764" i="95"/>
  <c r="AK681" i="95"/>
  <c r="AQ535" i="95"/>
  <c r="AT993" i="95"/>
  <c r="AS482" i="95"/>
  <c r="AO726" i="95"/>
  <c r="AN633" i="95"/>
  <c r="AM763" i="95"/>
  <c r="AT747" i="95"/>
  <c r="AM990" i="95"/>
  <c r="AK49" i="95"/>
  <c r="AS418" i="95"/>
  <c r="AM295" i="95"/>
  <c r="AQ456" i="95"/>
  <c r="AR1076" i="95"/>
  <c r="AT543" i="95"/>
  <c r="AO607" i="95"/>
  <c r="AN973" i="95"/>
  <c r="AO701" i="95"/>
  <c r="AT821" i="95"/>
  <c r="AO946" i="95"/>
  <c r="AP234" i="95"/>
  <c r="AM187" i="95"/>
  <c r="AM574" i="95"/>
  <c r="AT76" i="95"/>
  <c r="AT515" i="95"/>
  <c r="AM298" i="95"/>
  <c r="AO989" i="95"/>
  <c r="AK424" i="95"/>
  <c r="AN296" i="95"/>
  <c r="AQ317" i="95"/>
  <c r="AT942" i="95"/>
  <c r="AJ265" i="95"/>
  <c r="AN974" i="95"/>
  <c r="AT315" i="95"/>
  <c r="AM577" i="95"/>
  <c r="AN520" i="95"/>
  <c r="AS978" i="95"/>
  <c r="AJ713" i="95"/>
  <c r="AL406" i="95"/>
  <c r="AM257" i="95"/>
  <c r="AO438" i="95"/>
  <c r="AQ927" i="95"/>
  <c r="AR500" i="95"/>
  <c r="AL354" i="95"/>
  <c r="AP817" i="95"/>
  <c r="AI291" i="95"/>
  <c r="AL600" i="95"/>
  <c r="AM519" i="95"/>
  <c r="AL347" i="95"/>
  <c r="AQ984" i="95"/>
  <c r="AJ976" i="95"/>
  <c r="AP866" i="95"/>
  <c r="AK1040" i="95"/>
  <c r="AM759" i="95"/>
  <c r="AJ823" i="95"/>
  <c r="AM602" i="95"/>
  <c r="AL581" i="95"/>
  <c r="AQ469" i="95"/>
  <c r="AO695" i="95"/>
  <c r="AN85" i="95"/>
  <c r="AM946" i="95"/>
  <c r="AM754" i="95"/>
  <c r="AT522" i="95"/>
  <c r="AS822" i="95"/>
  <c r="AT707" i="95"/>
  <c r="AM1051" i="95"/>
  <c r="AT932" i="95"/>
  <c r="AN843" i="95"/>
  <c r="AR871" i="95"/>
  <c r="AM1086" i="95"/>
  <c r="AL947" i="95"/>
  <c r="AQ1008" i="95"/>
  <c r="AR873" i="95"/>
  <c r="AJ253" i="95"/>
  <c r="AK685" i="95"/>
  <c r="AS784" i="95"/>
  <c r="AO858" i="95"/>
  <c r="AR193" i="95"/>
  <c r="AN215" i="95"/>
  <c r="AL422" i="95"/>
  <c r="AL830" i="95"/>
  <c r="AP1039" i="95"/>
  <c r="AL174" i="95"/>
  <c r="AJ1011" i="95"/>
  <c r="AP340" i="95"/>
  <c r="AP459" i="95"/>
  <c r="AI259" i="95"/>
  <c r="AM320" i="95"/>
  <c r="AJ960" i="95"/>
  <c r="AQ267" i="95"/>
  <c r="AK216" i="95"/>
  <c r="AK88" i="95"/>
  <c r="AJ889" i="95"/>
  <c r="AK882" i="95"/>
  <c r="AP487" i="95"/>
  <c r="AK521" i="95"/>
  <c r="AK647" i="95"/>
  <c r="AQ804" i="95"/>
  <c r="AQ161" i="95"/>
  <c r="AQ159" i="95"/>
  <c r="AL578" i="95"/>
  <c r="AO787" i="95"/>
  <c r="AM407" i="95"/>
  <c r="AK965" i="95"/>
  <c r="AO728" i="95"/>
  <c r="AT688" i="95"/>
  <c r="AK543" i="95"/>
  <c r="AL372" i="95"/>
  <c r="AS305" i="95"/>
  <c r="AK357" i="95"/>
  <c r="AJ446" i="95"/>
  <c r="AQ941" i="95"/>
  <c r="AQ964" i="95"/>
  <c r="AO637" i="95"/>
  <c r="AN768" i="95"/>
  <c r="AL778" i="95"/>
  <c r="AJ289" i="95"/>
  <c r="AR326" i="95"/>
  <c r="AN663" i="95"/>
  <c r="AN190" i="95"/>
  <c r="AO929" i="95"/>
  <c r="AS1089" i="95"/>
  <c r="AJ783" i="95"/>
  <c r="AN797" i="95"/>
  <c r="AI296" i="95"/>
  <c r="AS567" i="95"/>
  <c r="AM884" i="95"/>
  <c r="AN261" i="95"/>
  <c r="AR565" i="95"/>
  <c r="AT594" i="95"/>
  <c r="AR267" i="95"/>
  <c r="AQ30" i="95"/>
  <c r="AL243" i="95"/>
  <c r="AJ400" i="95"/>
  <c r="AT427" i="95"/>
  <c r="AS299" i="95"/>
  <c r="AN533" i="95"/>
  <c r="AP369" i="95"/>
  <c r="AR368" i="95"/>
  <c r="AK397" i="95"/>
  <c r="AQ591" i="95"/>
  <c r="AN697" i="95"/>
  <c r="AJ697" i="95"/>
  <c r="AP1004" i="95"/>
  <c r="AL464" i="95"/>
  <c r="AS361" i="95"/>
  <c r="AP720" i="95"/>
  <c r="AL128" i="95"/>
  <c r="AQ607" i="95"/>
  <c r="AQ192" i="95"/>
  <c r="AT186" i="95"/>
  <c r="AP290" i="95"/>
  <c r="AR696" i="95"/>
  <c r="AQ696" i="95"/>
  <c r="AL787" i="95"/>
  <c r="AS635" i="95"/>
  <c r="AN294" i="95"/>
  <c r="AL232" i="95"/>
  <c r="AJ342" i="95"/>
  <c r="AP717" i="95"/>
  <c r="AM168" i="95"/>
  <c r="AR655" i="95"/>
  <c r="AO510" i="95"/>
  <c r="AP825" i="95"/>
  <c r="AT673" i="95"/>
  <c r="AN836" i="95"/>
  <c r="AQ90" i="95"/>
  <c r="AJ919" i="95"/>
  <c r="AR346" i="95"/>
  <c r="AQ346" i="95"/>
  <c r="AO252" i="95"/>
  <c r="AO741" i="95"/>
  <c r="AR492" i="95"/>
  <c r="AR554" i="95"/>
  <c r="AK585" i="95"/>
  <c r="AK157" i="95"/>
  <c r="AR64" i="95"/>
  <c r="AN157" i="95"/>
  <c r="AL15" i="95"/>
  <c r="AT536" i="95"/>
  <c r="AM982" i="95"/>
  <c r="AL663" i="95"/>
  <c r="AO554" i="95"/>
  <c r="AL386" i="95"/>
  <c r="AK399" i="95"/>
  <c r="AP436" i="95"/>
  <c r="AS417" i="95"/>
  <c r="AM460" i="95"/>
  <c r="AQ326" i="95"/>
  <c r="AR358" i="95"/>
  <c r="AT381" i="95"/>
  <c r="AR617" i="95"/>
  <c r="AS366" i="95"/>
  <c r="AK187" i="95"/>
  <c r="AN476" i="95"/>
  <c r="AK374" i="95"/>
  <c r="AT814" i="95"/>
  <c r="AK1029" i="95"/>
  <c r="AM1035" i="95"/>
  <c r="AR610" i="95"/>
  <c r="AN934" i="95"/>
  <c r="AL450" i="95"/>
  <c r="AL669" i="95"/>
  <c r="AR910" i="95"/>
  <c r="AK1026" i="95"/>
  <c r="AP438" i="95"/>
  <c r="AP807" i="95"/>
  <c r="AR894" i="95"/>
  <c r="AJ777" i="95"/>
  <c r="AT955" i="95"/>
  <c r="AN92" i="95"/>
  <c r="AT1070" i="95"/>
  <c r="AS1005" i="95"/>
  <c r="AJ330" i="95"/>
  <c r="AP1096" i="95"/>
  <c r="AP571" i="95"/>
  <c r="AQ560" i="95"/>
  <c r="AM396" i="95"/>
  <c r="AP745" i="95"/>
  <c r="AJ658" i="95"/>
  <c r="AL407" i="95"/>
  <c r="AQ277" i="95"/>
  <c r="AK783" i="95"/>
  <c r="AS284" i="95"/>
  <c r="AR111" i="95"/>
  <c r="AT273" i="95"/>
  <c r="AT371" i="95"/>
  <c r="AL187" i="95"/>
  <c r="AN509" i="95"/>
  <c r="AP1033" i="95"/>
  <c r="AN91" i="95"/>
  <c r="AL365" i="95"/>
  <c r="AQ974" i="95"/>
  <c r="AP324" i="95"/>
  <c r="AJ297" i="95"/>
  <c r="AQ22" i="95"/>
  <c r="AS376" i="95"/>
  <c r="AN640" i="95"/>
  <c r="AQ56" i="95"/>
  <c r="AM906" i="95"/>
  <c r="AN1092" i="95"/>
  <c r="AS208" i="95"/>
  <c r="AT223" i="95"/>
  <c r="AJ295" i="95"/>
  <c r="AQ692" i="95"/>
  <c r="AO671" i="95"/>
  <c r="AL512" i="95"/>
  <c r="AK161" i="95"/>
  <c r="AN317" i="95"/>
  <c r="AR306" i="95"/>
  <c r="AK719" i="95"/>
  <c r="AI563" i="95"/>
  <c r="AP351" i="95"/>
  <c r="AJ316" i="95"/>
  <c r="AT952" i="95"/>
  <c r="AR643" i="95"/>
  <c r="AL997" i="95"/>
  <c r="AP413" i="95"/>
  <c r="AO672" i="95"/>
  <c r="AN645" i="95"/>
  <c r="AK849" i="95"/>
  <c r="AN371" i="95"/>
  <c r="AO715" i="95"/>
  <c r="AK768" i="95"/>
  <c r="AJ1040" i="95"/>
  <c r="AT858" i="95"/>
  <c r="AK439" i="95"/>
  <c r="AJ58" i="95"/>
  <c r="AL575" i="95"/>
  <c r="AM208" i="95"/>
  <c r="AO411" i="95"/>
  <c r="AS315" i="95"/>
  <c r="AN441" i="95"/>
  <c r="AR620" i="95"/>
  <c r="AS786" i="95"/>
  <c r="AS834" i="95"/>
  <c r="AS1086" i="95"/>
  <c r="AO308" i="95"/>
  <c r="AT375" i="95"/>
  <c r="AT524" i="95"/>
  <c r="AJ267" i="95"/>
  <c r="AJ566" i="95"/>
  <c r="AK673" i="95"/>
  <c r="AO324" i="95"/>
  <c r="AM609" i="95"/>
  <c r="AN114" i="95"/>
  <c r="AM284" i="95"/>
  <c r="AT424" i="95"/>
  <c r="AQ147" i="95"/>
  <c r="AO488" i="95"/>
  <c r="AQ339" i="95"/>
  <c r="AN228" i="95"/>
  <c r="AN397" i="95"/>
  <c r="AN70" i="95"/>
  <c r="AP556" i="95"/>
  <c r="AQ250" i="95"/>
  <c r="AN344" i="95"/>
  <c r="AR30" i="95"/>
  <c r="AJ727" i="95"/>
  <c r="AR637" i="95"/>
  <c r="AR898" i="95"/>
  <c r="AL430" i="95"/>
  <c r="AK449" i="95"/>
  <c r="AK341" i="95"/>
  <c r="AP1060" i="95"/>
  <c r="AT311" i="95"/>
  <c r="AJ482" i="95"/>
  <c r="AL466" i="95"/>
  <c r="AM103" i="95"/>
  <c r="AP203" i="95"/>
  <c r="AK912" i="95"/>
  <c r="AS263" i="95"/>
  <c r="AT1009" i="95"/>
  <c r="AP189" i="95"/>
  <c r="AK294" i="95"/>
  <c r="AT711" i="95"/>
  <c r="AL709" i="95"/>
  <c r="AO872" i="95"/>
  <c r="AQ230" i="95"/>
  <c r="AO543" i="95"/>
  <c r="AK579" i="95"/>
  <c r="AR222" i="95"/>
  <c r="AN621" i="95"/>
  <c r="AS546" i="95"/>
  <c r="AK371" i="95"/>
  <c r="AM252" i="95"/>
  <c r="AO84" i="95"/>
  <c r="AN616" i="95"/>
  <c r="AR601" i="95"/>
  <c r="AS367" i="95"/>
  <c r="AO544" i="95"/>
  <c r="AP115" i="95"/>
  <c r="AR453" i="95"/>
  <c r="AQ340" i="95"/>
  <c r="AT290" i="95"/>
  <c r="AK531" i="95"/>
  <c r="AK29" i="95"/>
  <c r="AP729" i="95"/>
  <c r="AT667" i="95"/>
  <c r="AS527" i="95"/>
  <c r="AP444" i="95"/>
  <c r="AP226" i="95"/>
  <c r="AT529" i="95"/>
  <c r="AJ311" i="95"/>
  <c r="AQ481" i="95"/>
  <c r="AK96" i="95"/>
  <c r="AT14" i="95"/>
  <c r="AS107" i="95"/>
  <c r="AR1057" i="95"/>
  <c r="AJ351" i="95"/>
  <c r="AM862" i="95"/>
  <c r="AJ814" i="95"/>
  <c r="AL294" i="95"/>
  <c r="AR437" i="95"/>
  <c r="AJ422" i="95"/>
  <c r="AK174" i="95"/>
  <c r="AJ481" i="95"/>
  <c r="AO351" i="95"/>
  <c r="AM269" i="95"/>
  <c r="AN500" i="95"/>
  <c r="AT368" i="95"/>
  <c r="AP779" i="95"/>
  <c r="AQ948" i="95"/>
  <c r="AM356" i="95"/>
  <c r="AN187" i="95"/>
  <c r="AR443" i="95"/>
  <c r="AS141" i="95"/>
  <c r="AQ636" i="95"/>
  <c r="AJ463" i="95"/>
  <c r="AN370" i="95"/>
  <c r="AN139" i="95"/>
  <c r="AL408" i="95"/>
  <c r="AM747" i="95"/>
  <c r="AS427" i="95"/>
  <c r="AM687" i="95"/>
  <c r="AM537" i="95"/>
  <c r="AM981" i="95"/>
  <c r="AQ811" i="95"/>
  <c r="AK474" i="95"/>
  <c r="AQ633" i="95"/>
  <c r="AN693" i="95"/>
  <c r="AJ257" i="95"/>
  <c r="AM618" i="95"/>
  <c r="AM810" i="95"/>
  <c r="AN820" i="95"/>
  <c r="AQ391" i="95"/>
  <c r="AT813" i="95"/>
  <c r="AL986" i="95"/>
  <c r="AL303" i="95"/>
  <c r="AS983" i="95"/>
  <c r="AO480" i="95"/>
  <c r="AN771" i="95"/>
  <c r="AJ870" i="95"/>
  <c r="AP1090" i="95"/>
  <c r="AL716" i="95"/>
  <c r="AK340" i="95"/>
  <c r="AR436" i="95"/>
  <c r="AJ1042" i="95"/>
  <c r="AQ1037" i="95"/>
  <c r="AQ561" i="95"/>
  <c r="AT493" i="95"/>
  <c r="AR757" i="95"/>
  <c r="AN196" i="95"/>
  <c r="AK921" i="95"/>
  <c r="AN800" i="95"/>
  <c r="AS979" i="95"/>
  <c r="AP178" i="95"/>
  <c r="AL298" i="95"/>
  <c r="AS892" i="95"/>
  <c r="AN270" i="95"/>
  <c r="AP683" i="95"/>
  <c r="AM753" i="95"/>
  <c r="AP614" i="95"/>
  <c r="AP913" i="95"/>
  <c r="AK486" i="95"/>
  <c r="AS313" i="95"/>
  <c r="AR187" i="95"/>
  <c r="AR638" i="95"/>
  <c r="AT789" i="95"/>
  <c r="AP1002" i="95"/>
  <c r="AR707" i="95"/>
  <c r="AO209" i="95"/>
  <c r="AP950" i="95"/>
  <c r="AK250" i="95"/>
  <c r="AN906" i="95"/>
  <c r="AT400" i="95"/>
  <c r="AM663" i="95"/>
  <c r="AQ858" i="95"/>
  <c r="AL724" i="95"/>
  <c r="AQ1090" i="95"/>
  <c r="AT390" i="95"/>
  <c r="AT554" i="95"/>
  <c r="AR849" i="95"/>
  <c r="AP545" i="95"/>
  <c r="AO597" i="95"/>
  <c r="AP846" i="95"/>
  <c r="AO1064" i="95"/>
  <c r="AP1089" i="95"/>
  <c r="AN304" i="95"/>
  <c r="AP829" i="95"/>
  <c r="AO473" i="95"/>
  <c r="AN567" i="95"/>
  <c r="AN689" i="95"/>
  <c r="AO425" i="95"/>
  <c r="AM1028" i="95"/>
  <c r="AS981" i="95"/>
  <c r="AS1004" i="95"/>
  <c r="AK952" i="95"/>
  <c r="AN624" i="95"/>
  <c r="AK1028" i="95"/>
  <c r="AI914" i="95"/>
  <c r="AO433" i="95"/>
  <c r="AR19" i="95"/>
  <c r="AP321" i="95"/>
  <c r="AP639" i="95"/>
  <c r="AK366" i="95"/>
  <c r="AR740" i="95"/>
  <c r="AQ732" i="95"/>
  <c r="AM238" i="95"/>
  <c r="AL413" i="95"/>
  <c r="AL454" i="95"/>
  <c r="AP32" i="95"/>
  <c r="AK645" i="95"/>
  <c r="AP844" i="95"/>
  <c r="AO63" i="95"/>
  <c r="AK307" i="95"/>
  <c r="AL176" i="95"/>
  <c r="AK203" i="95"/>
  <c r="AL157" i="95"/>
  <c r="AQ410" i="95"/>
  <c r="AT53" i="95"/>
  <c r="AK488" i="95"/>
  <c r="AR541" i="95"/>
  <c r="AM860" i="95"/>
  <c r="AK189" i="95"/>
  <c r="AJ522" i="95"/>
  <c r="AT565" i="95"/>
  <c r="AN178" i="95"/>
  <c r="AN428" i="95"/>
  <c r="AI392" i="95"/>
  <c r="AJ213" i="95"/>
  <c r="AK612" i="95"/>
  <c r="AO134" i="95"/>
  <c r="AL487" i="95"/>
  <c r="AN320" i="95"/>
  <c r="AR622" i="95"/>
  <c r="AO468" i="95"/>
  <c r="AT742" i="95"/>
  <c r="AN515" i="95"/>
  <c r="AP453" i="95"/>
  <c r="AN562" i="95"/>
  <c r="AT169" i="95"/>
  <c r="AK485" i="95"/>
  <c r="AS321" i="95"/>
  <c r="AM670" i="95"/>
  <c r="AS509" i="95"/>
  <c r="AO682" i="95"/>
  <c r="AQ684" i="95"/>
  <c r="AR775" i="95"/>
  <c r="AN158" i="95"/>
  <c r="AM481" i="95"/>
  <c r="AL380" i="95"/>
  <c r="AN591" i="95"/>
  <c r="AP726" i="95"/>
  <c r="AM198" i="95"/>
  <c r="AS265" i="95"/>
  <c r="AR923" i="95"/>
  <c r="AN336" i="95"/>
  <c r="AR131" i="95"/>
  <c r="AI241" i="95"/>
  <c r="AS1038" i="95"/>
  <c r="AN250" i="95"/>
  <c r="AN838" i="95"/>
  <c r="AM719" i="95"/>
  <c r="AQ365" i="95"/>
  <c r="AQ813" i="95"/>
  <c r="AR290" i="95"/>
  <c r="AK824" i="95"/>
  <c r="AQ11" i="95"/>
  <c r="AJ907" i="95"/>
  <c r="AN608" i="95"/>
  <c r="AN219" i="95"/>
  <c r="AN514" i="95"/>
  <c r="AN282" i="95"/>
  <c r="AJ414" i="95"/>
  <c r="AL26" i="95"/>
  <c r="AQ631" i="95"/>
  <c r="AK207" i="95"/>
  <c r="AN652" i="95"/>
  <c r="AL443" i="95"/>
  <c r="AS456" i="95"/>
  <c r="AO581" i="95"/>
  <c r="AR897" i="95"/>
  <c r="AM282" i="95"/>
  <c r="AK1023" i="95"/>
  <c r="AN396" i="95"/>
  <c r="AK298" i="95"/>
  <c r="AK716" i="95"/>
  <c r="AJ1026" i="95"/>
  <c r="AQ406" i="95"/>
  <c r="AS668" i="95"/>
  <c r="AL639" i="95"/>
  <c r="AM755" i="95"/>
  <c r="AR499" i="95"/>
  <c r="AJ286" i="95"/>
  <c r="AJ335" i="95"/>
  <c r="AM465" i="95"/>
  <c r="AP1010" i="95"/>
  <c r="AI399" i="95"/>
  <c r="AK874" i="95"/>
  <c r="AL362" i="95"/>
  <c r="AS533" i="95"/>
  <c r="AN654" i="95"/>
  <c r="AP466" i="95"/>
  <c r="AL565" i="95"/>
  <c r="AP948" i="95"/>
  <c r="AQ651" i="95"/>
  <c r="AK477" i="95"/>
  <c r="AN290" i="95"/>
  <c r="AO260" i="95"/>
  <c r="AR20" i="95"/>
  <c r="AN809" i="95"/>
  <c r="AM199" i="95"/>
  <c r="AN253" i="95"/>
  <c r="AJ830" i="95"/>
  <c r="AL1012" i="95"/>
  <c r="AK204" i="95"/>
  <c r="AQ239" i="95"/>
  <c r="AP484" i="95"/>
  <c r="AQ156" i="95"/>
  <c r="AJ1052" i="95"/>
  <c r="AR678" i="95"/>
  <c r="AN955" i="95"/>
  <c r="AT313" i="95"/>
  <c r="AS989" i="95"/>
  <c r="AO1012" i="95"/>
  <c r="AN502" i="95"/>
  <c r="AQ120" i="95"/>
  <c r="AT917" i="95"/>
  <c r="AO166" i="95"/>
  <c r="AM1045" i="95"/>
  <c r="AS209" i="95"/>
  <c r="AJ534" i="95"/>
  <c r="AM271" i="95"/>
  <c r="AR575" i="95"/>
  <c r="AP219" i="95"/>
  <c r="AS676" i="95"/>
  <c r="AO386" i="95"/>
  <c r="AK853" i="95"/>
  <c r="AK1058" i="95"/>
  <c r="AP419" i="95"/>
  <c r="AL248" i="95"/>
  <c r="AQ890" i="95"/>
  <c r="AJ666" i="95"/>
  <c r="AN281" i="95"/>
  <c r="AR245" i="95"/>
  <c r="AK382" i="95"/>
  <c r="AP834" i="95"/>
  <c r="AJ711" i="95"/>
  <c r="AP1077" i="95"/>
  <c r="AO937" i="95"/>
  <c r="AJ336" i="95"/>
  <c r="AS985" i="95"/>
  <c r="AQ262" i="95"/>
  <c r="AR309" i="95"/>
  <c r="AK419" i="95"/>
  <c r="AN818" i="95"/>
  <c r="AJ416" i="95"/>
  <c r="AP488" i="95"/>
  <c r="AP1051" i="95"/>
  <c r="AK670" i="95"/>
  <c r="AS352" i="95"/>
  <c r="AT452" i="95"/>
  <c r="AL741" i="95"/>
  <c r="AK733" i="95"/>
  <c r="AN171" i="95"/>
  <c r="AK500" i="95"/>
  <c r="AM432" i="95"/>
  <c r="AM430" i="95"/>
  <c r="AM564" i="95"/>
  <c r="AN117" i="95"/>
  <c r="AN657" i="95"/>
  <c r="AT856" i="95"/>
  <c r="AM692" i="95"/>
  <c r="AL632" i="95"/>
  <c r="AM201" i="95"/>
  <c r="AK642" i="95"/>
  <c r="AJ239" i="95"/>
  <c r="AP504" i="95"/>
  <c r="AM639" i="95"/>
  <c r="AK143" i="95"/>
  <c r="AS137" i="95"/>
  <c r="AT284" i="95"/>
  <c r="AM17" i="95"/>
  <c r="AQ373" i="95"/>
  <c r="AR754" i="95"/>
  <c r="AS850" i="95"/>
  <c r="AN168" i="95"/>
  <c r="AO500" i="95"/>
  <c r="AM540" i="95"/>
  <c r="AO531" i="95"/>
  <c r="AT573" i="95"/>
  <c r="AK197" i="95"/>
  <c r="AQ122" i="95"/>
  <c r="AK1096" i="95"/>
  <c r="AM596" i="95"/>
  <c r="AR169" i="95"/>
  <c r="AT770" i="95"/>
  <c r="AT613" i="95"/>
  <c r="AK139" i="95"/>
  <c r="AS518" i="95"/>
  <c r="AQ555" i="95"/>
  <c r="AQ725" i="95"/>
  <c r="AM720" i="95"/>
  <c r="AQ166" i="95"/>
  <c r="AP397" i="95"/>
  <c r="AQ222" i="95"/>
  <c r="AL448" i="95"/>
  <c r="AO356" i="95"/>
  <c r="AR832" i="95"/>
  <c r="AR258" i="95"/>
  <c r="AT297" i="95"/>
  <c r="AK364" i="95"/>
  <c r="AK422" i="95"/>
  <c r="AP546" i="95"/>
  <c r="AR343" i="95"/>
  <c r="AS494" i="95"/>
  <c r="AP139" i="95"/>
  <c r="AK84" i="95"/>
  <c r="AO77" i="95"/>
  <c r="AR344" i="95"/>
  <c r="AQ623" i="95"/>
  <c r="AQ503" i="95"/>
  <c r="AJ333" i="95"/>
  <c r="AO598" i="95"/>
  <c r="AR615" i="95"/>
  <c r="AP344" i="95"/>
  <c r="AT238" i="95"/>
  <c r="AN258" i="95"/>
  <c r="AL360" i="95"/>
  <c r="AO548" i="95"/>
  <c r="AL379" i="95"/>
  <c r="AN867" i="95"/>
  <c r="AS715" i="95"/>
  <c r="AT659" i="95"/>
  <c r="AL662" i="95"/>
  <c r="AP981" i="95"/>
  <c r="AO576" i="95"/>
  <c r="AT600" i="95"/>
  <c r="AR935" i="95"/>
  <c r="AK262" i="95"/>
  <c r="AM277" i="95"/>
  <c r="AQ479" i="95"/>
  <c r="AK56" i="95"/>
  <c r="AP619" i="95"/>
  <c r="AT767" i="95"/>
  <c r="AM240" i="95"/>
  <c r="AK961" i="95"/>
  <c r="AQ723" i="95"/>
  <c r="AJ198" i="95"/>
  <c r="AR432" i="95"/>
  <c r="AO22" i="95"/>
  <c r="AN230" i="95"/>
  <c r="AS275" i="95"/>
  <c r="AP895" i="95"/>
  <c r="AT819" i="95"/>
  <c r="AR749" i="95"/>
  <c r="AM499" i="95"/>
  <c r="AR988" i="95"/>
  <c r="AP530" i="95"/>
  <c r="AQ315" i="95"/>
  <c r="AN822" i="95"/>
  <c r="AN780" i="95"/>
  <c r="AP613" i="95"/>
  <c r="AM890" i="95"/>
  <c r="AN765" i="95"/>
  <c r="AP894" i="95"/>
  <c r="AN815" i="95"/>
  <c r="AM920" i="95"/>
  <c r="AR324" i="95"/>
  <c r="AR334" i="95"/>
  <c r="AO400" i="95"/>
  <c r="AQ909" i="95"/>
  <c r="AR768" i="95"/>
  <c r="AP708" i="95"/>
  <c r="AR1012" i="95"/>
  <c r="AT616" i="95"/>
  <c r="AR375" i="95"/>
  <c r="AP197" i="95"/>
  <c r="AJ140" i="95"/>
  <c r="AT362" i="95"/>
  <c r="AR777" i="95"/>
  <c r="AM427" i="95"/>
  <c r="AL835" i="95"/>
  <c r="AS314" i="95"/>
  <c r="AK869" i="95"/>
  <c r="AO748" i="95"/>
  <c r="AJ984" i="95"/>
  <c r="AR816" i="95"/>
  <c r="AL579" i="95"/>
  <c r="AP386" i="95"/>
  <c r="AJ598" i="95"/>
  <c r="AS306" i="95"/>
  <c r="AJ357" i="95"/>
  <c r="AN75" i="95"/>
  <c r="AJ547" i="95"/>
  <c r="AS591" i="95"/>
  <c r="AM761" i="95"/>
  <c r="AJ464" i="95"/>
  <c r="AL302" i="95"/>
  <c r="AK806" i="95"/>
  <c r="AS340" i="95"/>
  <c r="AT724" i="95"/>
  <c r="AL972" i="95"/>
  <c r="AM448" i="95"/>
  <c r="AO513" i="95"/>
  <c r="AN541" i="95"/>
  <c r="AQ918" i="95"/>
  <c r="AJ1045" i="95"/>
  <c r="AT271" i="95"/>
  <c r="AT828" i="95"/>
  <c r="AR699" i="95"/>
  <c r="AL285" i="95"/>
  <c r="AJ366" i="95"/>
  <c r="AP695" i="95"/>
  <c r="AL879" i="95"/>
  <c r="AL917" i="95"/>
  <c r="AP329" i="95"/>
  <c r="AT482" i="95"/>
  <c r="AQ321" i="95"/>
  <c r="AP686" i="95"/>
  <c r="AK375" i="95"/>
  <c r="AM858" i="95"/>
  <c r="AM685" i="95"/>
  <c r="AP860" i="95"/>
  <c r="AP220" i="95"/>
  <c r="AR393" i="95"/>
  <c r="AN804" i="95"/>
  <c r="AP132" i="95"/>
  <c r="AO674" i="95"/>
  <c r="AN725" i="95"/>
  <c r="AK1047" i="95"/>
  <c r="AS468" i="95"/>
  <c r="AL650" i="95"/>
  <c r="AR266" i="95"/>
  <c r="AP551" i="95"/>
  <c r="AR580" i="95"/>
  <c r="AR823" i="95"/>
  <c r="AR318" i="95"/>
  <c r="AM357" i="95"/>
  <c r="AR624" i="95"/>
  <c r="AT691" i="95"/>
  <c r="AM680" i="95"/>
  <c r="AT618" i="95"/>
  <c r="AQ165" i="95"/>
  <c r="AO630" i="95"/>
  <c r="AQ616" i="95"/>
  <c r="AO479" i="95"/>
  <c r="AI678" i="95"/>
  <c r="AM307" i="95"/>
  <c r="AJ282" i="95"/>
  <c r="AM227" i="95"/>
  <c r="AO321" i="95"/>
  <c r="AL710" i="95"/>
  <c r="AS708" i="95"/>
  <c r="AN47" i="95"/>
  <c r="AN379" i="95"/>
  <c r="AQ403" i="95"/>
  <c r="AS344" i="95"/>
  <c r="AJ217" i="95"/>
  <c r="AL432" i="95"/>
  <c r="AN309" i="95"/>
  <c r="AO222" i="95"/>
  <c r="AM180" i="95"/>
  <c r="AM417" i="95"/>
  <c r="AM37" i="95"/>
  <c r="AJ592" i="95"/>
  <c r="AM324" i="95"/>
  <c r="AQ308" i="95"/>
  <c r="AM371" i="95"/>
  <c r="AP399" i="95"/>
  <c r="AT188" i="95"/>
  <c r="AL738" i="95"/>
  <c r="AI198" i="95"/>
  <c r="AL255" i="95"/>
  <c r="AS475" i="95"/>
  <c r="AP524" i="95"/>
  <c r="AT604" i="95"/>
  <c r="AR623" i="95"/>
  <c r="AQ255" i="95"/>
  <c r="AT541" i="95"/>
  <c r="AO402" i="95"/>
  <c r="AQ573" i="95"/>
  <c r="AN714" i="95"/>
  <c r="AK345" i="95"/>
  <c r="AJ409" i="95"/>
  <c r="AN224" i="95"/>
  <c r="AO279" i="95"/>
  <c r="AJ819" i="95"/>
  <c r="AT425" i="95"/>
  <c r="AO687" i="95"/>
  <c r="AO790" i="95"/>
  <c r="AM473" i="95"/>
  <c r="AL658" i="95"/>
  <c r="AT661" i="95"/>
  <c r="AT669" i="95"/>
  <c r="AP672" i="95"/>
  <c r="AJ763" i="95"/>
  <c r="AJ430" i="95"/>
  <c r="AP718" i="95"/>
  <c r="AT621" i="95"/>
  <c r="AM408" i="95"/>
  <c r="AR530" i="95"/>
  <c r="AM622" i="95"/>
  <c r="AK462" i="95"/>
  <c r="AK714" i="95"/>
  <c r="AJ124" i="95"/>
  <c r="AQ575" i="95"/>
  <c r="AJ726" i="95"/>
  <c r="AM554" i="95"/>
  <c r="AS500" i="95"/>
  <c r="AM585" i="95"/>
  <c r="AS521" i="95"/>
  <c r="AT610" i="95"/>
  <c r="AR354" i="95"/>
  <c r="AN627" i="95"/>
  <c r="AJ698" i="95"/>
  <c r="AK580" i="95"/>
  <c r="AL202" i="95"/>
  <c r="AQ176" i="95"/>
  <c r="AT748" i="95"/>
  <c r="AL680" i="95"/>
  <c r="AP681" i="95"/>
  <c r="AM943" i="95"/>
  <c r="AL837" i="95"/>
  <c r="AO514" i="95"/>
  <c r="AL854" i="95"/>
  <c r="AJ686" i="95"/>
  <c r="AQ263" i="95"/>
  <c r="AS783" i="95"/>
  <c r="AK693" i="95"/>
  <c r="AJ275" i="95"/>
  <c r="AP277" i="95"/>
  <c r="AT567" i="95"/>
  <c r="AP944" i="95"/>
  <c r="AO901" i="95"/>
  <c r="AK622" i="95"/>
  <c r="AT393" i="95"/>
  <c r="AK400" i="95"/>
  <c r="AK362" i="95"/>
  <c r="AN98" i="95"/>
  <c r="AM388" i="95"/>
  <c r="AM459" i="95"/>
  <c r="AN107" i="95"/>
  <c r="AM999" i="95"/>
  <c r="AR677" i="95"/>
  <c r="AN774" i="95"/>
  <c r="AQ863" i="95"/>
  <c r="AR519" i="95"/>
  <c r="AN642" i="95"/>
  <c r="AN930" i="95"/>
  <c r="AT890" i="95"/>
  <c r="AR379" i="95"/>
  <c r="AJ811" i="95"/>
  <c r="AM215" i="95"/>
  <c r="AK845" i="95"/>
  <c r="AS868" i="95"/>
  <c r="AM138" i="95"/>
  <c r="AP731" i="95"/>
  <c r="AO738" i="95"/>
  <c r="AT1029" i="95"/>
  <c r="AR908" i="95"/>
  <c r="AS67" i="95"/>
  <c r="AS266" i="95"/>
  <c r="AR180" i="95"/>
  <c r="AR571" i="95"/>
  <c r="AS397" i="95"/>
  <c r="AS319" i="95"/>
  <c r="AS31" i="95"/>
  <c r="AM1075" i="95"/>
  <c r="AR704" i="95"/>
  <c r="AT869" i="95"/>
  <c r="AJ413" i="95"/>
  <c r="AS727" i="95"/>
  <c r="AQ706" i="95"/>
  <c r="AJ363" i="95"/>
  <c r="AO562" i="95"/>
  <c r="AS130" i="95"/>
  <c r="AR648" i="95"/>
  <c r="AS526" i="95"/>
  <c r="AR902" i="95"/>
  <c r="AT648" i="95"/>
  <c r="AP357" i="95"/>
  <c r="AP841" i="95"/>
  <c r="AP633" i="95"/>
  <c r="AM453" i="95"/>
  <c r="AQ1002" i="95"/>
  <c r="AN48" i="95"/>
  <c r="AO186" i="95"/>
  <c r="AJ67" i="95"/>
  <c r="AP855" i="95"/>
  <c r="AO1076" i="95"/>
  <c r="AK377" i="95"/>
  <c r="AO561" i="95"/>
  <c r="AK552" i="95"/>
  <c r="AM581" i="95"/>
  <c r="AK896" i="95"/>
  <c r="AL299" i="95"/>
  <c r="AT279" i="95"/>
  <c r="AM683" i="95"/>
  <c r="AP378" i="95"/>
  <c r="AM117" i="95"/>
  <c r="AQ488" i="95"/>
  <c r="AM505" i="95"/>
  <c r="AR535" i="95"/>
  <c r="AL457" i="95"/>
  <c r="AP348" i="95"/>
  <c r="AR630" i="95"/>
  <c r="AP640" i="95"/>
  <c r="AL280" i="95"/>
  <c r="AT585" i="95"/>
  <c r="AO233" i="95"/>
  <c r="AN147" i="95"/>
  <c r="AS142" i="95"/>
  <c r="AS928" i="95"/>
  <c r="AT230" i="95"/>
  <c r="AJ580" i="95"/>
  <c r="AT698" i="95"/>
  <c r="AL698" i="95"/>
  <c r="AR1017" i="95"/>
  <c r="AI386" i="95"/>
  <c r="AJ627" i="95"/>
  <c r="AO329" i="95"/>
  <c r="AP404" i="95"/>
  <c r="AQ62" i="95"/>
  <c r="AK276" i="95"/>
  <c r="AS959" i="95"/>
  <c r="AK667" i="95"/>
  <c r="AN1030" i="95"/>
  <c r="AP391" i="95"/>
  <c r="AS435" i="95"/>
  <c r="AM310" i="95"/>
  <c r="AP260" i="95"/>
  <c r="AL346" i="95"/>
  <c r="AP537" i="95"/>
  <c r="AK566" i="95"/>
  <c r="AS811" i="95"/>
  <c r="AJ288" i="95"/>
  <c r="AR427" i="95"/>
  <c r="AK368" i="95"/>
  <c r="AM196" i="95"/>
  <c r="AK603" i="95"/>
  <c r="AQ470" i="95"/>
  <c r="AN271" i="95"/>
  <c r="AT369" i="95"/>
  <c r="AT32" i="95"/>
  <c r="AL287" i="95"/>
  <c r="AS382" i="95"/>
  <c r="AS560" i="95"/>
  <c r="AK121" i="95"/>
  <c r="AM151" i="95"/>
  <c r="AN342" i="95"/>
  <c r="AT237" i="95"/>
  <c r="AL76" i="95"/>
  <c r="AK293" i="95"/>
  <c r="AL327" i="95"/>
  <c r="AP983" i="95"/>
  <c r="AL433" i="95"/>
  <c r="AQ402" i="95"/>
  <c r="AJ244" i="95"/>
  <c r="AR175" i="95"/>
  <c r="AR1072" i="95"/>
  <c r="AN526" i="95"/>
  <c r="AN400" i="95"/>
  <c r="AT531" i="95"/>
  <c r="AQ464" i="95"/>
  <c r="AK495" i="95"/>
  <c r="AR837" i="95"/>
  <c r="AM262" i="95"/>
  <c r="AN301" i="95"/>
  <c r="AS421" i="95"/>
  <c r="AL159" i="95"/>
  <c r="AJ182" i="95"/>
  <c r="AP420" i="95"/>
  <c r="AS30" i="95"/>
  <c r="AR389" i="95"/>
  <c r="AK563" i="95"/>
  <c r="AO994" i="95"/>
  <c r="AP689" i="95"/>
  <c r="AJ569" i="95"/>
  <c r="AI318" i="95"/>
  <c r="AT705" i="95"/>
  <c r="AM100" i="95"/>
  <c r="AO643" i="95"/>
  <c r="AS212" i="95"/>
  <c r="AI920" i="95"/>
  <c r="AN607" i="95"/>
  <c r="AR632" i="95"/>
  <c r="AK314" i="95"/>
  <c r="AK502" i="95"/>
  <c r="AQ586" i="95"/>
  <c r="AQ513" i="95"/>
  <c r="AQ733" i="95"/>
  <c r="AP445" i="95"/>
  <c r="AS879" i="95"/>
  <c r="AT973" i="95"/>
  <c r="AO951" i="95"/>
  <c r="AT847" i="95"/>
  <c r="AQ272" i="95"/>
  <c r="AL499" i="95"/>
  <c r="AK722" i="95"/>
  <c r="AL740" i="95"/>
  <c r="AO158" i="95"/>
  <c r="AJ962" i="95"/>
  <c r="AK297" i="95"/>
  <c r="AI919" i="95"/>
  <c r="AM302" i="95"/>
  <c r="AM1003" i="95"/>
  <c r="AL268" i="95"/>
  <c r="AM29" i="95"/>
  <c r="AS991" i="95"/>
  <c r="AS736" i="95"/>
  <c r="AJ159" i="95"/>
  <c r="AL615" i="95"/>
  <c r="AJ1067" i="95"/>
  <c r="AR682" i="95"/>
  <c r="AM337" i="95"/>
  <c r="AP723" i="95"/>
  <c r="AS574" i="95"/>
  <c r="AL731" i="95"/>
  <c r="AQ632" i="95"/>
  <c r="AN340" i="95"/>
  <c r="AN1041" i="95"/>
  <c r="AR243" i="95"/>
  <c r="AL587" i="95"/>
  <c r="AP250" i="95"/>
  <c r="AK990" i="95"/>
  <c r="AT413" i="95"/>
  <c r="AQ369" i="95"/>
  <c r="AR385" i="95"/>
  <c r="AL169" i="95"/>
  <c r="AO650" i="95"/>
  <c r="AT212" i="95"/>
  <c r="AR1066" i="95"/>
  <c r="AK798" i="95"/>
  <c r="AR179" i="95"/>
  <c r="AT958" i="95"/>
  <c r="AJ279" i="95"/>
  <c r="AP680" i="95"/>
  <c r="AT845" i="95"/>
  <c r="AS393" i="95"/>
  <c r="AK569" i="95"/>
  <c r="AO182" i="95"/>
  <c r="AP989" i="95"/>
  <c r="AQ810" i="95"/>
  <c r="AT147" i="95"/>
  <c r="AM545" i="95"/>
  <c r="AN613" i="95"/>
  <c r="AS1051" i="95"/>
  <c r="AJ27" i="95"/>
  <c r="AL1007" i="95"/>
  <c r="AS349" i="95"/>
  <c r="AT324" i="95"/>
  <c r="AL664" i="95"/>
  <c r="AO713" i="95"/>
  <c r="AQ251" i="95"/>
  <c r="AN227" i="95"/>
  <c r="AK215" i="95"/>
  <c r="AM586" i="95"/>
  <c r="AI406" i="95"/>
  <c r="AR835" i="95"/>
  <c r="AO196" i="95"/>
  <c r="AN391" i="95"/>
  <c r="AM325" i="95"/>
  <c r="AP389" i="95"/>
  <c r="AJ668" i="95"/>
  <c r="AL671" i="95"/>
  <c r="AM205" i="95"/>
  <c r="AO344" i="95"/>
  <c r="AL104" i="95"/>
  <c r="AN483" i="95"/>
  <c r="AK517" i="95"/>
  <c r="AK440" i="95"/>
  <c r="AS327" i="95"/>
  <c r="AR460" i="95"/>
  <c r="AT438" i="95"/>
  <c r="AL668" i="95"/>
  <c r="AM462" i="95"/>
  <c r="AT626" i="95"/>
  <c r="AO188" i="95"/>
  <c r="AJ515" i="95"/>
  <c r="AL554" i="95"/>
  <c r="AT799" i="95"/>
  <c r="AM250" i="95"/>
  <c r="AQ517" i="95"/>
  <c r="AK427" i="95"/>
  <c r="AQ279" i="95"/>
  <c r="AN423" i="95"/>
  <c r="AI683" i="95"/>
  <c r="AS93" i="95"/>
  <c r="AR625" i="95"/>
  <c r="AP336" i="95"/>
  <c r="AJ708" i="95"/>
  <c r="AR119" i="95"/>
  <c r="AM404" i="95"/>
  <c r="AJ87" i="95"/>
  <c r="AN808" i="95"/>
  <c r="AS644" i="95"/>
  <c r="AM575" i="95"/>
  <c r="AQ206" i="95"/>
  <c r="AP587" i="95"/>
  <c r="AS103" i="95"/>
  <c r="AT47" i="95"/>
  <c r="AL184" i="95"/>
  <c r="AJ132" i="95"/>
  <c r="AP396" i="95"/>
  <c r="AS451" i="95"/>
  <c r="AR730" i="95"/>
  <c r="AQ148" i="95"/>
  <c r="AI165" i="95"/>
  <c r="AN377" i="95"/>
  <c r="AT559" i="95"/>
  <c r="AK641" i="95"/>
  <c r="AQ350" i="95"/>
  <c r="AP130" i="95"/>
  <c r="AM244" i="95"/>
  <c r="AR269" i="95"/>
  <c r="AQ471" i="95"/>
  <c r="AN348" i="95"/>
  <c r="AK493" i="95"/>
  <c r="AL626" i="95"/>
  <c r="AN59" i="95"/>
  <c r="AP463" i="95"/>
  <c r="AK212" i="95"/>
  <c r="AK508" i="95"/>
  <c r="AO585" i="95"/>
  <c r="AO345" i="95"/>
  <c r="AJ564" i="95"/>
  <c r="AP480" i="95"/>
  <c r="AL562" i="95"/>
  <c r="AQ343" i="95"/>
  <c r="AS341" i="95"/>
  <c r="AQ88" i="95"/>
  <c r="AK560" i="95"/>
  <c r="AT651" i="95"/>
  <c r="AK426" i="95"/>
  <c r="AM989" i="95"/>
  <c r="AL498" i="95"/>
  <c r="AQ574" i="95"/>
  <c r="AJ937" i="95"/>
  <c r="AQ106" i="95"/>
  <c r="AR1094" i="95"/>
  <c r="AR584" i="95"/>
  <c r="AK775" i="95"/>
  <c r="AR525" i="95"/>
  <c r="AR429" i="95"/>
  <c r="AJ328" i="95"/>
  <c r="AS654" i="95"/>
  <c r="AL288" i="95"/>
  <c r="AS798" i="95"/>
  <c r="AO53" i="95"/>
  <c r="AN599" i="95"/>
  <c r="AO271" i="95"/>
  <c r="AL828" i="95"/>
  <c r="AQ401" i="95"/>
  <c r="AS274" i="95"/>
  <c r="AK335" i="95"/>
  <c r="AP985" i="95"/>
  <c r="AK698" i="95"/>
  <c r="AJ635" i="95"/>
  <c r="AQ381" i="95"/>
  <c r="AN896" i="95"/>
  <c r="AS844" i="95"/>
  <c r="AP884" i="95"/>
  <c r="AT391" i="95"/>
  <c r="AP667" i="95"/>
  <c r="AL205" i="95"/>
  <c r="AQ57" i="95"/>
  <c r="AS795" i="95"/>
  <c r="AR337" i="95"/>
  <c r="AL901" i="95"/>
  <c r="AO663" i="95"/>
  <c r="AJ77" i="95"/>
  <c r="AM651" i="95"/>
  <c r="AR752" i="95"/>
  <c r="AP455" i="95"/>
  <c r="AM546" i="95"/>
  <c r="AP257" i="95"/>
  <c r="AS873" i="95"/>
  <c r="AP634" i="95"/>
  <c r="AL171" i="95"/>
  <c r="AO148" i="95"/>
  <c r="AR886" i="95"/>
  <c r="AM686" i="95"/>
  <c r="AM193" i="95"/>
  <c r="AM633" i="95"/>
  <c r="AM133" i="95"/>
  <c r="AL674" i="95"/>
  <c r="AR647" i="95"/>
  <c r="AQ246" i="95"/>
  <c r="AM405" i="95"/>
  <c r="AP964" i="95"/>
  <c r="AR717" i="95"/>
  <c r="AQ238" i="95"/>
  <c r="AJ992" i="95"/>
  <c r="AJ931" i="95"/>
  <c r="AM263" i="95"/>
  <c r="AJ843" i="95"/>
  <c r="AS513" i="95"/>
  <c r="AS411" i="95"/>
  <c r="AJ980" i="95"/>
  <c r="AR273" i="95"/>
  <c r="AN128" i="95"/>
  <c r="AT487" i="95"/>
  <c r="AR420" i="95"/>
  <c r="AL582" i="95"/>
  <c r="AT544" i="95"/>
  <c r="AL240" i="95"/>
  <c r="AK164" i="95"/>
  <c r="AR355" i="95"/>
  <c r="AQ383" i="95"/>
  <c r="AO195" i="95"/>
  <c r="AN733" i="95"/>
  <c r="AK210" i="95"/>
  <c r="AQ349" i="95"/>
  <c r="AJ405" i="95"/>
  <c r="AL185" i="95"/>
  <c r="AS490" i="95"/>
  <c r="AJ251" i="95"/>
  <c r="AM393" i="95"/>
  <c r="AP426" i="95"/>
  <c r="AQ139" i="95"/>
  <c r="AP473" i="95"/>
  <c r="AT347" i="95"/>
  <c r="AS293" i="95"/>
  <c r="AT901" i="95"/>
  <c r="AP200" i="95"/>
  <c r="AM910" i="95"/>
  <c r="AT687" i="95"/>
  <c r="AO350" i="95"/>
  <c r="AJ624" i="95"/>
  <c r="AJ470" i="95"/>
  <c r="AK800" i="95"/>
  <c r="AN255" i="95"/>
  <c r="AS409" i="95"/>
  <c r="AK731" i="95"/>
  <c r="AR234" i="95"/>
  <c r="AL124" i="95"/>
  <c r="AQ705" i="95"/>
  <c r="AP456" i="95"/>
  <c r="AS485" i="95"/>
  <c r="AO530" i="95"/>
  <c r="AL549" i="95"/>
  <c r="AP706" i="95"/>
  <c r="AR946" i="95"/>
  <c r="AQ608" i="95"/>
  <c r="AT301" i="95"/>
  <c r="AQ788" i="95"/>
  <c r="AR210" i="95"/>
  <c r="AP384" i="95"/>
  <c r="AP382" i="95"/>
  <c r="AI66" i="95"/>
  <c r="AL356" i="95"/>
  <c r="AR425" i="95"/>
  <c r="AT511" i="95"/>
  <c r="AT214" i="95"/>
  <c r="AL462" i="95"/>
  <c r="AR396" i="95"/>
  <c r="AO505" i="95"/>
  <c r="AJ216" i="95"/>
  <c r="AN62" i="95"/>
  <c r="AI185" i="95"/>
  <c r="AM446" i="95"/>
  <c r="AP354" i="95"/>
  <c r="AR149" i="95"/>
  <c r="AM230" i="95"/>
  <c r="AJ586" i="95"/>
  <c r="AM237" i="95"/>
  <c r="AN444" i="95"/>
  <c r="AL480" i="95"/>
  <c r="AR150" i="95"/>
  <c r="AS248" i="95"/>
  <c r="AJ495" i="95"/>
  <c r="AJ259" i="95"/>
  <c r="AN456" i="95"/>
  <c r="AS153" i="95"/>
  <c r="AO349" i="95"/>
  <c r="AQ288" i="95"/>
  <c r="AL155" i="95"/>
  <c r="AL182" i="95"/>
  <c r="AO99" i="95"/>
  <c r="AQ399" i="95"/>
  <c r="AN69" i="95"/>
  <c r="AK26" i="95"/>
  <c r="AN268" i="95"/>
  <c r="AR141" i="95"/>
  <c r="AR461" i="95"/>
  <c r="AJ278" i="95"/>
  <c r="AJ421" i="95"/>
  <c r="AK321" i="95"/>
  <c r="AN586" i="95"/>
  <c r="AS524" i="95"/>
  <c r="AT104" i="95"/>
  <c r="AO107" i="95"/>
  <c r="AJ10" i="95"/>
  <c r="AN588" i="95"/>
  <c r="AL50" i="95"/>
  <c r="AQ189" i="95"/>
  <c r="AT303" i="95"/>
  <c r="AT429" i="95"/>
  <c r="AL342" i="95"/>
  <c r="AO173" i="95"/>
  <c r="AN479" i="95"/>
  <c r="AM456" i="95"/>
  <c r="AN558" i="95"/>
  <c r="AR347" i="95"/>
  <c r="AQ190" i="95"/>
  <c r="AT140" i="95"/>
  <c r="AQ126" i="95"/>
  <c r="AO620" i="95"/>
  <c r="AO314" i="95"/>
  <c r="AQ386" i="95"/>
  <c r="AO384" i="95"/>
  <c r="AM253" i="95"/>
  <c r="AM598" i="95"/>
  <c r="AN209" i="95"/>
  <c r="AQ529" i="95"/>
  <c r="AL320" i="95"/>
  <c r="AR227" i="95"/>
  <c r="AS448" i="95"/>
  <c r="AP128" i="95"/>
  <c r="AK47" i="95"/>
  <c r="AQ407" i="95"/>
  <c r="AP481" i="95"/>
  <c r="AJ491" i="95"/>
  <c r="AJ510" i="95"/>
  <c r="AL66" i="95"/>
  <c r="AL162" i="95"/>
  <c r="AO132" i="95"/>
  <c r="AT187" i="95"/>
  <c r="AM65" i="95"/>
  <c r="AR339" i="95"/>
  <c r="AJ125" i="95"/>
  <c r="AK743" i="95"/>
  <c r="AP395" i="95"/>
  <c r="AL210" i="95"/>
  <c r="AS330" i="95"/>
  <c r="AP244" i="95"/>
  <c r="AM140" i="95"/>
  <c r="AJ393" i="95"/>
  <c r="AP112" i="95"/>
  <c r="AK556" i="95"/>
  <c r="AR226" i="95"/>
  <c r="AP584" i="95"/>
  <c r="AR1019" i="95"/>
  <c r="AO236" i="95"/>
  <c r="AK551" i="95"/>
  <c r="AT382" i="95"/>
  <c r="AK9" i="95"/>
  <c r="AJ395" i="95"/>
  <c r="AO416" i="95"/>
  <c r="AT350" i="95"/>
  <c r="AQ215" i="95"/>
  <c r="AJ525" i="95"/>
  <c r="AO224" i="95"/>
  <c r="AP214" i="95"/>
  <c r="AJ215" i="95"/>
  <c r="AJ137" i="95"/>
  <c r="AL80" i="95"/>
  <c r="AJ266" i="95"/>
  <c r="AJ224" i="95"/>
  <c r="AL150" i="95"/>
  <c r="AP252" i="95"/>
  <c r="AO418" i="95"/>
  <c r="AP152" i="95"/>
  <c r="AQ81" i="95"/>
  <c r="AJ456" i="95"/>
  <c r="AR155" i="95"/>
  <c r="AL458" i="95"/>
  <c r="AS182" i="95"/>
  <c r="AQ42" i="95"/>
  <c r="AI21" i="95"/>
  <c r="AL511" i="95"/>
  <c r="AO239" i="95"/>
  <c r="AS149" i="95"/>
  <c r="AT110" i="95"/>
  <c r="AL118" i="95"/>
  <c r="AT63" i="95"/>
  <c r="AQ85" i="95"/>
  <c r="AK59" i="95"/>
  <c r="AM104" i="95"/>
  <c r="AN11" i="95"/>
  <c r="AL258" i="95"/>
  <c r="AJ187" i="95"/>
  <c r="AL44" i="95"/>
  <c r="AS228" i="95"/>
  <c r="AS180" i="95"/>
  <c r="AS113" i="95"/>
  <c r="AS84" i="95"/>
  <c r="AQ54" i="95"/>
  <c r="AJ268" i="95"/>
  <c r="AO346" i="95"/>
  <c r="AS190" i="95"/>
  <c r="AS499" i="95"/>
  <c r="AM60" i="95"/>
  <c r="AR46" i="95"/>
  <c r="AR31" i="95"/>
  <c r="AR121" i="95"/>
  <c r="AQ95" i="95"/>
  <c r="AS230" i="95"/>
  <c r="AK156" i="95"/>
  <c r="AJ252" i="95"/>
  <c r="AN192" i="95"/>
  <c r="AT209" i="95"/>
  <c r="AO79" i="95"/>
  <c r="AT115" i="95"/>
  <c r="AO117" i="95"/>
  <c r="AP185" i="95"/>
  <c r="AM119" i="95"/>
  <c r="AP98" i="95"/>
  <c r="AN193" i="95"/>
  <c r="AS52" i="95"/>
  <c r="AT285" i="95"/>
  <c r="AK80" i="95"/>
  <c r="AR336" i="95"/>
  <c r="AJ175" i="95"/>
  <c r="AL191" i="95"/>
  <c r="AN125" i="95"/>
  <c r="AN262" i="95"/>
  <c r="AN236" i="95"/>
  <c r="AK151" i="95"/>
  <c r="AQ305" i="95"/>
  <c r="AK12" i="95"/>
  <c r="AS9" i="95"/>
  <c r="AK20" i="95"/>
  <c r="AJ65" i="95"/>
  <c r="AL246" i="95"/>
  <c r="AO64" i="95"/>
  <c r="AP33" i="95"/>
  <c r="AJ106" i="95"/>
  <c r="AJ166" i="95"/>
  <c r="AS18" i="95"/>
  <c r="AM353" i="95"/>
  <c r="AN109" i="95"/>
  <c r="AN504" i="95"/>
  <c r="AL216" i="95"/>
  <c r="AM421" i="95"/>
  <c r="AN76" i="95"/>
  <c r="AM33" i="95"/>
  <c r="AO164" i="95"/>
  <c r="AT62" i="95"/>
  <c r="AP143" i="95"/>
  <c r="AK73" i="95"/>
  <c r="AR56" i="95"/>
  <c r="AS35" i="95"/>
  <c r="AP53" i="95"/>
  <c r="AM83" i="95"/>
  <c r="AO34" i="95"/>
  <c r="AN20" i="95"/>
  <c r="AN55" i="95"/>
  <c r="AK264" i="95"/>
  <c r="AL447" i="95"/>
  <c r="AO110" i="95"/>
  <c r="AN155" i="95"/>
  <c r="AR539" i="95"/>
  <c r="AQ271" i="95"/>
  <c r="AL135" i="95"/>
  <c r="AS146" i="95"/>
  <c r="AS161" i="95"/>
  <c r="AR250" i="95"/>
  <c r="AL103" i="95"/>
  <c r="AO180" i="95"/>
  <c r="AR301" i="95"/>
  <c r="AN331" i="95"/>
  <c r="AJ287" i="95"/>
  <c r="AL276" i="95"/>
  <c r="AS170" i="95"/>
  <c r="AR57" i="95"/>
  <c r="AN41" i="95"/>
  <c r="AM136" i="95"/>
  <c r="AI22" i="95"/>
  <c r="AL69" i="95"/>
  <c r="AL166" i="95"/>
  <c r="AJ123" i="95"/>
  <c r="AK233" i="95"/>
  <c r="AL121" i="95"/>
  <c r="AT444" i="95"/>
  <c r="AS121" i="95"/>
  <c r="AL90" i="95"/>
  <c r="AI413" i="95"/>
  <c r="AN19" i="95"/>
  <c r="AN103" i="95"/>
  <c r="AQ838" i="95"/>
  <c r="AP519" i="95"/>
  <c r="AP788" i="95"/>
  <c r="AJ451" i="95"/>
  <c r="AL648" i="95"/>
  <c r="AT762" i="95"/>
  <c r="AR1028" i="95"/>
  <c r="AJ423" i="95"/>
  <c r="AR915" i="95"/>
  <c r="AP763" i="95"/>
  <c r="AQ523" i="95"/>
  <c r="AN335" i="95"/>
  <c r="AT772" i="95"/>
  <c r="AL273" i="95"/>
  <c r="AJ629" i="95"/>
  <c r="AI313" i="95"/>
  <c r="AT306" i="95"/>
  <c r="AJ828" i="95"/>
  <c r="AM656" i="95"/>
  <c r="AL46" i="95"/>
  <c r="AI434" i="95"/>
  <c r="AO769" i="95"/>
  <c r="AR147" i="95"/>
  <c r="AL708" i="95"/>
  <c r="AL624" i="95"/>
  <c r="AI752" i="95"/>
  <c r="AQ118" i="95"/>
  <c r="AM819" i="95"/>
  <c r="AP165" i="95"/>
  <c r="AL359" i="95"/>
  <c r="AJ218" i="95"/>
  <c r="AL807" i="95"/>
  <c r="AS773" i="95"/>
  <c r="AP668" i="95"/>
  <c r="AJ376" i="95"/>
  <c r="AO523" i="95"/>
  <c r="AT714" i="95"/>
  <c r="AT158" i="95"/>
  <c r="AK363" i="95"/>
  <c r="AP372" i="95"/>
  <c r="AN619" i="95"/>
  <c r="AS549" i="95"/>
  <c r="AO292" i="95"/>
  <c r="AM694" i="95"/>
  <c r="AK794" i="95"/>
  <c r="AM52" i="95"/>
  <c r="AL142" i="95"/>
  <c r="AP86" i="95"/>
  <c r="AM75" i="95"/>
  <c r="AJ113" i="95"/>
  <c r="AR695" i="95"/>
  <c r="AR362" i="95"/>
  <c r="AO261" i="95"/>
  <c r="AJ205" i="95"/>
  <c r="AT615" i="95"/>
  <c r="AR495" i="95"/>
  <c r="AR444" i="95"/>
  <c r="AN166" i="95"/>
  <c r="AJ274" i="95"/>
  <c r="AJ656" i="95"/>
  <c r="AN421" i="95"/>
  <c r="AQ394" i="95"/>
  <c r="AK278" i="95"/>
  <c r="AT319" i="95"/>
  <c r="AK458" i="95"/>
  <c r="AK572" i="95"/>
  <c r="AP105" i="95"/>
  <c r="AP134" i="95"/>
  <c r="AT696" i="95"/>
  <c r="AN383" i="95"/>
  <c r="AK545" i="95"/>
  <c r="AJ62" i="95"/>
  <c r="AO253" i="95"/>
  <c r="AP312" i="95"/>
  <c r="AR72" i="95"/>
  <c r="AK851" i="95"/>
  <c r="AP245" i="95"/>
  <c r="AN517" i="95"/>
  <c r="AO207" i="95"/>
  <c r="AI391" i="95"/>
  <c r="AP795" i="95"/>
  <c r="AP313" i="95"/>
  <c r="AT474" i="95"/>
  <c r="AK99" i="95"/>
  <c r="AN497" i="95"/>
  <c r="AM128" i="95"/>
  <c r="AR341" i="95"/>
  <c r="AT582" i="95"/>
  <c r="AS401" i="95"/>
  <c r="AO322" i="95"/>
  <c r="AS413" i="95"/>
  <c r="AS304" i="95"/>
  <c r="AQ438" i="95"/>
  <c r="AL530" i="95"/>
  <c r="AL284" i="95"/>
  <c r="AO698" i="95"/>
  <c r="AL378" i="95"/>
  <c r="AR521" i="95"/>
  <c r="AJ443" i="95"/>
  <c r="AK329" i="95"/>
  <c r="AQ657" i="95"/>
  <c r="AK279" i="95"/>
  <c r="AQ739" i="95"/>
  <c r="AO439" i="95"/>
  <c r="AS295" i="95"/>
  <c r="AL701" i="95"/>
  <c r="AS508" i="95"/>
  <c r="AR315" i="95"/>
  <c r="AL183" i="95"/>
  <c r="AT308" i="95"/>
  <c r="AP617" i="95"/>
  <c r="AP205" i="95"/>
  <c r="AQ23" i="95"/>
  <c r="AS561" i="95"/>
  <c r="AO240" i="95"/>
  <c r="AP122" i="95"/>
  <c r="AS94" i="95"/>
  <c r="AQ252" i="95"/>
  <c r="AR207" i="95"/>
  <c r="AN99" i="95"/>
  <c r="AS329" i="95"/>
  <c r="AK176" i="95"/>
  <c r="AM163" i="95"/>
  <c r="AK107" i="95"/>
  <c r="AT243" i="95"/>
  <c r="AL62" i="95"/>
  <c r="AO660" i="95"/>
  <c r="AP663" i="95"/>
  <c r="AL325" i="95"/>
  <c r="AT589" i="95"/>
  <c r="AP442" i="95"/>
  <c r="AO325" i="95"/>
  <c r="AS471" i="95"/>
  <c r="AO549" i="95"/>
  <c r="AK306" i="95"/>
  <c r="AL384" i="95"/>
  <c r="AL295" i="95"/>
  <c r="AM299" i="95"/>
  <c r="AO265" i="95"/>
  <c r="AR501" i="95"/>
  <c r="AS615" i="95"/>
  <c r="AK501" i="95"/>
  <c r="AQ521" i="95"/>
  <c r="AN145" i="95"/>
  <c r="AM54" i="95"/>
  <c r="AT483" i="95"/>
  <c r="AN594" i="95"/>
  <c r="AM454" i="95"/>
  <c r="AO178" i="95"/>
  <c r="AL316" i="95"/>
  <c r="AQ210" i="95"/>
  <c r="AL131" i="95"/>
  <c r="AN462" i="95"/>
  <c r="AO98" i="95"/>
  <c r="AM344" i="95"/>
  <c r="AJ246" i="95"/>
  <c r="AO241" i="95"/>
  <c r="AK414" i="95"/>
  <c r="AT123" i="95"/>
  <c r="AQ50" i="95"/>
  <c r="AR249" i="95"/>
  <c r="AR415" i="95"/>
  <c r="AR135" i="95"/>
  <c r="AP9" i="95"/>
  <c r="AS308" i="95"/>
  <c r="AN574" i="95"/>
  <c r="AS436" i="95"/>
  <c r="AM46" i="95"/>
  <c r="AP322" i="95"/>
  <c r="AT545" i="95"/>
  <c r="AJ164" i="95"/>
  <c r="AL371" i="95"/>
  <c r="AJ331" i="95"/>
  <c r="AN434" i="95"/>
  <c r="AS280" i="95"/>
  <c r="AO535" i="95"/>
  <c r="AM186" i="95"/>
  <c r="AN35" i="95"/>
  <c r="AP363" i="95"/>
  <c r="AQ385" i="95"/>
  <c r="AR767" i="95"/>
  <c r="AL120" i="95"/>
  <c r="AN328" i="95"/>
  <c r="AS227" i="95"/>
  <c r="AJ51" i="95"/>
  <c r="AJ435" i="95"/>
  <c r="AR228" i="95"/>
  <c r="AP394" i="95"/>
  <c r="AK308" i="95"/>
  <c r="AP265" i="95"/>
  <c r="AN162" i="95"/>
  <c r="AR212" i="95"/>
  <c r="AP231" i="95"/>
  <c r="AQ14" i="95"/>
  <c r="AO525" i="95"/>
  <c r="AL613" i="95"/>
  <c r="AR359" i="95"/>
  <c r="AM270" i="95"/>
  <c r="AQ31" i="95"/>
  <c r="AP37" i="95"/>
  <c r="AR55" i="95"/>
  <c r="AO417" i="95"/>
  <c r="AS386" i="95"/>
  <c r="AO248" i="95"/>
  <c r="AL608" i="95"/>
  <c r="AT489" i="95"/>
  <c r="AJ181" i="95"/>
  <c r="AT133" i="95"/>
  <c r="AL339" i="95"/>
  <c r="AN264" i="95"/>
  <c r="AO399" i="95"/>
  <c r="AP341" i="95"/>
  <c r="AK285" i="95"/>
  <c r="AP174" i="95"/>
  <c r="AP82" i="95"/>
  <c r="AR114" i="95"/>
  <c r="AL300" i="95"/>
  <c r="AL129" i="95"/>
  <c r="AQ489" i="95"/>
  <c r="AJ271" i="95"/>
  <c r="AO419" i="95"/>
  <c r="AT59" i="95"/>
  <c r="AO584" i="95"/>
  <c r="AJ153" i="95"/>
  <c r="AR44" i="95"/>
  <c r="AL351" i="95"/>
  <c r="AN238" i="95"/>
  <c r="AN552" i="95"/>
  <c r="AT465" i="95"/>
  <c r="AJ189" i="95"/>
  <c r="AS22" i="95"/>
  <c r="AP294" i="95"/>
  <c r="AR331" i="95"/>
  <c r="AR413" i="95"/>
  <c r="AL517" i="95"/>
  <c r="AP494" i="95"/>
  <c r="AT434" i="95"/>
  <c r="AP208" i="95"/>
  <c r="AO100" i="95"/>
  <c r="AQ9" i="95"/>
  <c r="AO280" i="95"/>
  <c r="AK180" i="95"/>
  <c r="AI172" i="95"/>
  <c r="AT234" i="95"/>
  <c r="AK120" i="95"/>
  <c r="AP233" i="95"/>
  <c r="AL119" i="95"/>
  <c r="AL207" i="95"/>
  <c r="AP204" i="95"/>
  <c r="AS105" i="95"/>
  <c r="AR220" i="95"/>
  <c r="AP285" i="95"/>
  <c r="AQ221" i="95"/>
  <c r="AQ104" i="95"/>
  <c r="AS195" i="95"/>
  <c r="AR115" i="95"/>
  <c r="AR73" i="95"/>
  <c r="AI295" i="95"/>
  <c r="AR122" i="95"/>
  <c r="AR313" i="95"/>
  <c r="AS129" i="95"/>
  <c r="AR360" i="95"/>
  <c r="AQ214" i="95"/>
  <c r="AT229" i="95"/>
  <c r="AM126" i="95"/>
  <c r="AM487" i="95"/>
  <c r="AT88" i="95"/>
  <c r="AP142" i="95"/>
  <c r="AM36" i="95"/>
  <c r="AR33" i="95"/>
  <c r="AL18" i="95"/>
  <c r="AL106" i="95"/>
  <c r="AO76" i="95"/>
  <c r="AT142" i="95"/>
  <c r="AS271" i="95"/>
  <c r="AP337" i="95"/>
  <c r="AQ83" i="95"/>
  <c r="AK106" i="95"/>
  <c r="AJ348" i="95"/>
  <c r="AR192" i="95"/>
  <c r="AN213" i="95"/>
  <c r="AO151" i="95"/>
  <c r="AK475" i="95"/>
  <c r="AT195" i="95"/>
  <c r="AQ87" i="95"/>
  <c r="AJ61" i="95"/>
  <c r="AT155" i="95"/>
  <c r="AS218" i="95"/>
  <c r="AN106" i="95"/>
  <c r="AR85" i="95"/>
  <c r="AT66" i="95"/>
  <c r="AM87" i="95"/>
  <c r="AS51" i="95"/>
  <c r="AO20" i="95"/>
  <c r="AS44" i="95"/>
  <c r="AQ92" i="95"/>
  <c r="AR67" i="95"/>
  <c r="AI43" i="95"/>
  <c r="AL167" i="95"/>
  <c r="AK127" i="95"/>
  <c r="AN167" i="95"/>
  <c r="AJ135" i="95"/>
  <c r="AM288" i="95"/>
  <c r="AN153" i="95"/>
  <c r="AP343" i="95"/>
  <c r="AP187" i="95"/>
  <c r="AS437" i="95"/>
  <c r="AK57" i="95"/>
  <c r="AP34" i="95"/>
  <c r="AP62" i="95"/>
  <c r="AT210" i="95"/>
  <c r="AP209" i="95"/>
  <c r="AQ128" i="95"/>
  <c r="AN60" i="95"/>
  <c r="AS73" i="95"/>
  <c r="AS166" i="95"/>
  <c r="AK221" i="95"/>
  <c r="AQ116" i="95"/>
  <c r="AO275" i="95"/>
  <c r="AJ973" i="95"/>
  <c r="AP869" i="95"/>
  <c r="AO398" i="95"/>
  <c r="AK327" i="95"/>
  <c r="AR265" i="95"/>
  <c r="AJ781" i="95"/>
  <c r="AQ975" i="95"/>
  <c r="AR404" i="95"/>
  <c r="AP207" i="95"/>
  <c r="AQ1017" i="95"/>
  <c r="AS219" i="95"/>
  <c r="AS913" i="95"/>
  <c r="AQ480" i="95"/>
  <c r="AT715" i="95"/>
  <c r="AO434" i="95"/>
  <c r="AT256" i="95"/>
  <c r="AT207" i="95"/>
  <c r="AO675" i="95"/>
  <c r="AR241" i="95"/>
  <c r="AL190" i="95"/>
  <c r="AP576" i="95"/>
  <c r="AR733" i="95"/>
  <c r="AP470" i="95"/>
  <c r="AO1035" i="95"/>
  <c r="AJ688" i="95"/>
  <c r="AK889" i="95"/>
  <c r="AN739" i="95"/>
  <c r="AM174" i="95"/>
  <c r="AN357" i="95"/>
  <c r="AL1078" i="95"/>
  <c r="AK576" i="95"/>
  <c r="AK453" i="95"/>
  <c r="AL425" i="95"/>
  <c r="AS326" i="95"/>
  <c r="AK567" i="95"/>
  <c r="AK179" i="95"/>
  <c r="AN511" i="95"/>
  <c r="AN108" i="95"/>
  <c r="AP349" i="95"/>
  <c r="AO491" i="95"/>
  <c r="AL726" i="95"/>
  <c r="AP467" i="95"/>
  <c r="AR815" i="95"/>
  <c r="AK564" i="95"/>
  <c r="AO527" i="95"/>
  <c r="AQ533" i="95"/>
  <c r="AS466" i="95"/>
  <c r="AT239" i="95"/>
  <c r="AR275" i="95"/>
  <c r="AL510" i="95"/>
  <c r="AM345" i="95"/>
  <c r="AS620" i="95"/>
  <c r="AN449" i="95"/>
  <c r="AQ84" i="95"/>
  <c r="AK780" i="95"/>
  <c r="AR252" i="95"/>
  <c r="AJ848" i="95"/>
  <c r="AS214" i="95"/>
  <c r="AJ115" i="95"/>
  <c r="AO78" i="95"/>
  <c r="AQ482" i="95"/>
  <c r="AL969" i="95"/>
  <c r="AL168" i="95"/>
  <c r="AK320" i="95"/>
  <c r="AL711" i="95"/>
  <c r="AK223" i="95"/>
  <c r="AN354" i="95"/>
  <c r="AJ535" i="95"/>
  <c r="AL607" i="95"/>
  <c r="AQ626" i="95"/>
  <c r="AL801" i="95"/>
  <c r="AM258" i="95"/>
  <c r="AL410" i="95"/>
  <c r="AP581" i="95"/>
  <c r="AN225" i="95"/>
  <c r="AS672" i="95"/>
  <c r="AO320" i="95"/>
  <c r="AJ706" i="95"/>
  <c r="AR646" i="95"/>
  <c r="AS379" i="95"/>
  <c r="AS681" i="95"/>
  <c r="AJ338" i="95"/>
  <c r="AO618" i="95"/>
  <c r="AJ177" i="95"/>
  <c r="AL390" i="95"/>
  <c r="AL219" i="95"/>
  <c r="AS205" i="95"/>
  <c r="AJ721" i="95"/>
  <c r="AJ1095" i="95"/>
  <c r="AP595" i="95"/>
  <c r="AQ522" i="95"/>
  <c r="AJ459" i="95"/>
  <c r="AQ419" i="95"/>
  <c r="AQ55" i="95"/>
  <c r="AQ641" i="95"/>
  <c r="AK648" i="95"/>
  <c r="AK883" i="95"/>
  <c r="AK578" i="95"/>
  <c r="AM445" i="95"/>
  <c r="AN306" i="95"/>
  <c r="AS551" i="95"/>
  <c r="AP120" i="95"/>
  <c r="AP361" i="95"/>
  <c r="AM313" i="95"/>
  <c r="AM394" i="95"/>
  <c r="AQ296" i="95"/>
  <c r="AP490" i="95"/>
  <c r="AL645" i="95"/>
  <c r="AO754" i="95"/>
  <c r="AJ34" i="95"/>
  <c r="AI70" i="95"/>
  <c r="AN623" i="95"/>
  <c r="AK636" i="95"/>
  <c r="AM871" i="95"/>
  <c r="AJ221" i="95"/>
  <c r="AL542" i="95"/>
  <c r="AT288" i="95"/>
  <c r="AQ362" i="95"/>
  <c r="AT262" i="95"/>
  <c r="AS353" i="95"/>
  <c r="AP292" i="95"/>
  <c r="AN165" i="95"/>
  <c r="AT258" i="95"/>
  <c r="AK167" i="95"/>
  <c r="AR194" i="95"/>
  <c r="AQ273" i="95"/>
  <c r="AL234" i="95"/>
  <c r="AI383" i="95"/>
  <c r="AT471" i="95"/>
  <c r="AS199" i="95"/>
  <c r="AI160" i="95"/>
  <c r="AQ404" i="95"/>
  <c r="AT242" i="95"/>
  <c r="AJ724" i="95"/>
  <c r="AK144" i="95"/>
  <c r="AS322" i="95"/>
  <c r="AT102" i="95"/>
  <c r="AL349" i="95"/>
  <c r="AR158" i="95"/>
  <c r="AK281" i="95"/>
  <c r="AR27" i="95"/>
  <c r="AL616" i="95"/>
  <c r="AR202" i="95"/>
  <c r="AN385" i="95"/>
  <c r="AM523" i="95"/>
  <c r="AL113" i="95"/>
  <c r="AL486" i="95"/>
  <c r="AS104" i="95"/>
  <c r="AT222" i="95"/>
  <c r="AJ161" i="95"/>
  <c r="AR48" i="95"/>
  <c r="AQ565" i="95"/>
  <c r="AQ376" i="95"/>
  <c r="AR291" i="95"/>
  <c r="AK98" i="95"/>
  <c r="AS226" i="95"/>
  <c r="AQ183" i="95"/>
  <c r="AS445" i="95"/>
  <c r="AL475" i="95"/>
  <c r="AT591" i="95"/>
  <c r="AQ473" i="95"/>
  <c r="AP497" i="95"/>
  <c r="AM96" i="95"/>
  <c r="AO447" i="95"/>
  <c r="AM286" i="95"/>
  <c r="AO46" i="95"/>
  <c r="AI37" i="95"/>
  <c r="AT216" i="95"/>
  <c r="AS200" i="95"/>
  <c r="AI402" i="95"/>
  <c r="AK616" i="95"/>
  <c r="AP506" i="95"/>
  <c r="AI533" i="95"/>
  <c r="AK334" i="95"/>
  <c r="AN284" i="95"/>
  <c r="AS415" i="95"/>
  <c r="AL533" i="95"/>
  <c r="AN604" i="95"/>
  <c r="AJ484" i="95"/>
  <c r="AR176" i="95"/>
  <c r="AT378" i="95"/>
  <c r="AM59" i="95"/>
  <c r="AR196" i="95"/>
  <c r="AS13" i="95"/>
  <c r="AR416" i="95"/>
  <c r="AK450" i="95"/>
  <c r="AR382" i="95"/>
  <c r="AO594" i="95"/>
  <c r="AJ95" i="95"/>
  <c r="AS229" i="95"/>
  <c r="AS151" i="95"/>
  <c r="AM285" i="95"/>
  <c r="AL188" i="95"/>
  <c r="AT335" i="95"/>
  <c r="AN620" i="95"/>
  <c r="AT583" i="95"/>
  <c r="AR455" i="95"/>
  <c r="AP69" i="95"/>
  <c r="AT11" i="95"/>
  <c r="AL204" i="95"/>
  <c r="AL75" i="95"/>
  <c r="AM608" i="95"/>
  <c r="AL330" i="95"/>
  <c r="AL555" i="95"/>
  <c r="AR307" i="95"/>
  <c r="AM533" i="95"/>
  <c r="AN71" i="95"/>
  <c r="AM552" i="95"/>
  <c r="AQ371" i="95"/>
  <c r="AM158" i="95"/>
  <c r="AN416" i="95"/>
  <c r="AS41" i="95"/>
  <c r="AK396" i="95"/>
  <c r="AL875" i="95"/>
  <c r="AN723" i="95"/>
  <c r="AQ179" i="95"/>
  <c r="AO133" i="95"/>
  <c r="AP287" i="95"/>
  <c r="AM165" i="95"/>
  <c r="AQ181" i="95"/>
  <c r="AS15" i="95"/>
  <c r="AN204" i="95"/>
  <c r="AJ378" i="95"/>
  <c r="AM470" i="95"/>
  <c r="AI72" i="95"/>
  <c r="AR242" i="95"/>
  <c r="AO223" i="95"/>
  <c r="AL37" i="95"/>
  <c r="AS640" i="95"/>
  <c r="AP365" i="95"/>
  <c r="AP508" i="95"/>
  <c r="AK290" i="95"/>
  <c r="AR189" i="95"/>
  <c r="AM48" i="95"/>
  <c r="AR483" i="95"/>
  <c r="AL151" i="95"/>
  <c r="AQ509" i="95"/>
  <c r="AR287" i="95"/>
  <c r="AP46" i="95"/>
  <c r="AT120" i="95"/>
  <c r="AK224" i="95"/>
  <c r="AK381" i="95"/>
  <c r="AQ247" i="95"/>
  <c r="AP194" i="95"/>
  <c r="AQ220" i="95"/>
  <c r="AJ150" i="95"/>
  <c r="AK53" i="95"/>
  <c r="AQ47" i="95"/>
  <c r="AL59" i="95"/>
  <c r="AN43" i="95"/>
  <c r="AP29" i="95"/>
  <c r="AS220" i="95"/>
  <c r="AS244" i="95"/>
  <c r="AO36" i="95"/>
  <c r="AO12" i="95"/>
  <c r="AJ469" i="95"/>
  <c r="AM167" i="95"/>
  <c r="AQ150" i="95"/>
  <c r="AT179" i="95"/>
  <c r="AP78" i="95"/>
  <c r="AT160" i="95"/>
  <c r="AO138" i="95"/>
  <c r="AM369" i="95"/>
  <c r="AQ332" i="95"/>
  <c r="AJ42" i="95"/>
  <c r="AL102" i="95"/>
  <c r="AT58" i="95"/>
  <c r="AQ354" i="95"/>
  <c r="AN102" i="95"/>
  <c r="AO203" i="95"/>
  <c r="AR209" i="95"/>
  <c r="AS108" i="95"/>
  <c r="AO262" i="95"/>
  <c r="AP94" i="95"/>
  <c r="AJ15" i="95"/>
  <c r="AS171" i="95"/>
  <c r="AK232" i="95"/>
  <c r="AL57" i="95"/>
  <c r="AP89" i="95"/>
  <c r="AJ249" i="95"/>
  <c r="AK68" i="95"/>
  <c r="AO57" i="95"/>
  <c r="AL35" i="95"/>
  <c r="AL149" i="95"/>
  <c r="AJ121" i="95"/>
  <c r="AO140" i="95"/>
  <c r="AK71" i="95"/>
  <c r="AP12" i="95"/>
  <c r="AT246" i="95"/>
  <c r="AO93" i="95"/>
  <c r="AM245" i="95"/>
  <c r="AM106" i="95"/>
  <c r="AJ53" i="95"/>
  <c r="AM159" i="95"/>
  <c r="AO86" i="95"/>
  <c r="AO122" i="95"/>
  <c r="AK27" i="95"/>
  <c r="AQ103" i="95"/>
  <c r="AJ234" i="95"/>
  <c r="AQ283" i="95"/>
  <c r="AS122" i="95"/>
  <c r="AR282" i="95"/>
  <c r="AL374" i="95"/>
  <c r="AL43" i="95"/>
  <c r="AP269" i="95"/>
  <c r="AO43" i="95"/>
  <c r="AQ468" i="95"/>
  <c r="AK153" i="95"/>
  <c r="AI289" i="95"/>
  <c r="AP110" i="95"/>
  <c r="AJ188" i="95"/>
  <c r="AS68" i="95"/>
  <c r="AP52" i="95"/>
  <c r="AR36" i="95"/>
  <c r="AQ52" i="95"/>
  <c r="AN18" i="95"/>
  <c r="AJ104" i="95"/>
  <c r="AJ44" i="95"/>
  <c r="AP133" i="95"/>
  <c r="AP171" i="95"/>
  <c r="AR303" i="95"/>
  <c r="AM132" i="95"/>
  <c r="AR201" i="95"/>
  <c r="AO409" i="95"/>
  <c r="AP43" i="95"/>
  <c r="AK456" i="95"/>
  <c r="AJ128" i="95"/>
  <c r="AT152" i="95"/>
  <c r="AR51" i="95"/>
  <c r="AS156" i="95"/>
  <c r="AO276" i="95"/>
  <c r="AR130" i="95"/>
  <c r="AQ204" i="95"/>
  <c r="AS109" i="95"/>
  <c r="AT28" i="95"/>
  <c r="AP157" i="95"/>
  <c r="AK55" i="95"/>
  <c r="AT38" i="95"/>
  <c r="AO21" i="95"/>
  <c r="AP59" i="95"/>
  <c r="AN214" i="95"/>
  <c r="AM281" i="95"/>
  <c r="AS282" i="95"/>
  <c r="AJ245" i="95"/>
  <c r="AJ299" i="95"/>
  <c r="AP100" i="95"/>
  <c r="AK145" i="95"/>
  <c r="AP732" i="95"/>
  <c r="AM55" i="95"/>
  <c r="AK980" i="95"/>
  <c r="AT437" i="95"/>
  <c r="AP570" i="95"/>
  <c r="AO517" i="95"/>
  <c r="AN457" i="95"/>
  <c r="AL403" i="95"/>
  <c r="AR558" i="95"/>
  <c r="AS830" i="95"/>
  <c r="AT716" i="95"/>
  <c r="AL400" i="95"/>
  <c r="AJ231" i="95"/>
  <c r="AM409" i="95"/>
  <c r="AL534" i="95"/>
  <c r="AR639" i="95"/>
  <c r="AO1026" i="95"/>
  <c r="AJ173" i="95"/>
  <c r="AK721" i="95"/>
  <c r="AR665" i="95"/>
  <c r="AS1073" i="95"/>
  <c r="AK316" i="95"/>
  <c r="AR183" i="95"/>
  <c r="AJ651" i="95"/>
  <c r="AQ496" i="95"/>
  <c r="AQ380" i="95"/>
  <c r="AJ327" i="95"/>
  <c r="AJ247" i="95"/>
  <c r="AN243" i="95"/>
  <c r="AK365" i="95"/>
  <c r="AK900" i="95"/>
  <c r="AL492" i="95"/>
  <c r="AM522" i="95"/>
  <c r="AR577" i="95"/>
  <c r="AR442" i="95"/>
  <c r="AK431" i="95"/>
  <c r="AN207" i="95"/>
  <c r="AM820" i="95"/>
  <c r="AJ144" i="95"/>
  <c r="AK691" i="95"/>
  <c r="AL264" i="95"/>
  <c r="AK332" i="95"/>
  <c r="AM475" i="95"/>
  <c r="AN523" i="95"/>
  <c r="AR387" i="95"/>
  <c r="AS426" i="95"/>
  <c r="AT339" i="95"/>
  <c r="AJ450" i="95"/>
  <c r="AI258" i="95"/>
  <c r="AS487" i="95"/>
  <c r="AO601" i="95"/>
  <c r="AM391" i="95"/>
  <c r="AO68" i="95"/>
  <c r="AJ21" i="95"/>
  <c r="AQ548" i="95"/>
  <c r="AM563" i="95"/>
  <c r="AS389" i="95"/>
  <c r="AJ309" i="95"/>
  <c r="AR802" i="95"/>
  <c r="AR611" i="95"/>
  <c r="AK534" i="95"/>
  <c r="AO355" i="95"/>
  <c r="AO102" i="95"/>
  <c r="AS333" i="95"/>
  <c r="AM228" i="95"/>
  <c r="AT29" i="95"/>
  <c r="AR702" i="95"/>
  <c r="AJ324" i="95"/>
  <c r="AM234" i="95"/>
  <c r="AL161" i="95"/>
  <c r="AT327" i="95"/>
  <c r="AP273" i="95"/>
  <c r="AR431" i="95"/>
  <c r="AS278" i="95"/>
  <c r="AS1095" i="95"/>
  <c r="AN295" i="95"/>
  <c r="AN355" i="95"/>
  <c r="AR560" i="95"/>
  <c r="AO226" i="95"/>
  <c r="AS669" i="95"/>
  <c r="AK317" i="95"/>
  <c r="AT81" i="95"/>
  <c r="AT791" i="95"/>
  <c r="AK613" i="95"/>
  <c r="AK378" i="95"/>
  <c r="AN174" i="95"/>
  <c r="AT479" i="95"/>
  <c r="AS287" i="95"/>
  <c r="AL537" i="95"/>
  <c r="AP279" i="95"/>
  <c r="AN149" i="95"/>
  <c r="AR489" i="95"/>
  <c r="AK478" i="95"/>
  <c r="AL404" i="95"/>
  <c r="AL588" i="95"/>
  <c r="AP49" i="95"/>
  <c r="AO474" i="95"/>
  <c r="AQ514" i="95"/>
  <c r="AJ149" i="95"/>
  <c r="AL269" i="95"/>
  <c r="AN477" i="95"/>
  <c r="AM381" i="95"/>
  <c r="AL220" i="95"/>
  <c r="AP222" i="95"/>
  <c r="AT384" i="95"/>
  <c r="AL323" i="95"/>
  <c r="AM224" i="95"/>
  <c r="AN548" i="95"/>
  <c r="AT354" i="95"/>
  <c r="AM91" i="95"/>
  <c r="AQ151" i="95"/>
  <c r="AM112" i="95"/>
  <c r="AQ356" i="95"/>
  <c r="AT255" i="95"/>
  <c r="AK185" i="95"/>
  <c r="AP160" i="95"/>
  <c r="AT15" i="95"/>
  <c r="AO301" i="95"/>
  <c r="AT441" i="95"/>
  <c r="AQ291" i="95"/>
  <c r="AP465" i="95"/>
  <c r="AR496" i="95"/>
  <c r="AK191" i="95"/>
  <c r="AM449" i="95"/>
  <c r="AK148" i="95"/>
  <c r="AS251" i="95"/>
  <c r="AT307" i="95"/>
  <c r="AJ406" i="95"/>
  <c r="AL414" i="95"/>
  <c r="AQ171" i="95"/>
  <c r="AJ321" i="95"/>
  <c r="AM190" i="95"/>
  <c r="AT161" i="95"/>
  <c r="AK356" i="95"/>
  <c r="AJ445" i="95"/>
  <c r="AP177" i="95"/>
  <c r="AS247" i="95"/>
  <c r="AP75" i="95"/>
  <c r="AR333" i="95"/>
  <c r="AS455" i="95"/>
  <c r="AT569" i="95"/>
  <c r="AP424" i="95"/>
  <c r="AS27" i="95"/>
  <c r="AL227" i="95"/>
  <c r="AP114" i="95"/>
  <c r="AI271" i="95"/>
  <c r="AR524" i="95"/>
  <c r="AS390" i="95"/>
  <c r="AQ97" i="95"/>
  <c r="AN278" i="95"/>
  <c r="AP121" i="95"/>
  <c r="AQ199" i="95"/>
  <c r="AP387" i="95"/>
  <c r="AM185" i="95"/>
  <c r="AJ139" i="95"/>
  <c r="AN58" i="95"/>
  <c r="AT219" i="95"/>
  <c r="AM39" i="95"/>
  <c r="AT138" i="95"/>
  <c r="AK433" i="95"/>
  <c r="AO508" i="95"/>
  <c r="AR515" i="95"/>
  <c r="AT42" i="95"/>
  <c r="AQ64" i="95"/>
  <c r="AK416" i="95"/>
  <c r="AM146" i="95"/>
  <c r="AL396" i="95"/>
  <c r="AO267" i="95"/>
  <c r="AR244" i="95"/>
  <c r="AM72" i="95"/>
  <c r="AR469" i="95"/>
  <c r="AT77" i="95"/>
  <c r="AT592" i="95"/>
  <c r="AQ613" i="95"/>
  <c r="AN231" i="95"/>
  <c r="AS541" i="95"/>
  <c r="AP256" i="95"/>
  <c r="AO247" i="95"/>
  <c r="AK463" i="95"/>
  <c r="AK159" i="95"/>
  <c r="AK277" i="95"/>
  <c r="AK562" i="95"/>
  <c r="AM406" i="95"/>
  <c r="AT91" i="95"/>
  <c r="AR17" i="95"/>
  <c r="AK331" i="95"/>
  <c r="AT329" i="95"/>
  <c r="AK676" i="95"/>
  <c r="AT109" i="95"/>
  <c r="AQ143" i="95"/>
  <c r="AK173" i="95"/>
  <c r="AO142" i="95"/>
  <c r="AJ261" i="95"/>
  <c r="AM440" i="95"/>
  <c r="AP173" i="95"/>
  <c r="AP255" i="95"/>
  <c r="AS469" i="95"/>
  <c r="AT571" i="95"/>
  <c r="AP428" i="95"/>
  <c r="AN13" i="95"/>
  <c r="AP87" i="95"/>
  <c r="AK160" i="95"/>
  <c r="AM171" i="95"/>
  <c r="AK312" i="95"/>
  <c r="AN578" i="95"/>
  <c r="AK219" i="95"/>
  <c r="AS98" i="95"/>
  <c r="AR197" i="95"/>
  <c r="AP156" i="95"/>
  <c r="AK63" i="95"/>
  <c r="AP521" i="95"/>
  <c r="AT343" i="95"/>
  <c r="AN568" i="95"/>
  <c r="AM531" i="95"/>
  <c r="AN274" i="95"/>
  <c r="AP447" i="95"/>
  <c r="AM204" i="95"/>
  <c r="AS75" i="95"/>
  <c r="AO237" i="95"/>
  <c r="AS724" i="95"/>
  <c r="AP183" i="95"/>
  <c r="AR292" i="95"/>
  <c r="AL68" i="95"/>
  <c r="AS39" i="95"/>
  <c r="AL319" i="95"/>
  <c r="AM273" i="95"/>
  <c r="AK198" i="95"/>
  <c r="AJ371" i="95"/>
  <c r="AN289" i="95"/>
  <c r="AP246" i="95"/>
  <c r="AI252" i="95"/>
  <c r="AL127" i="95"/>
  <c r="AK22" i="95"/>
  <c r="AQ58" i="95"/>
  <c r="AT211" i="95"/>
  <c r="AP239" i="95"/>
  <c r="AS320" i="95"/>
  <c r="AO216" i="95"/>
  <c r="AR75" i="95"/>
  <c r="AL55" i="95"/>
  <c r="AN25" i="95"/>
  <c r="AQ110" i="95"/>
  <c r="AO251" i="95"/>
  <c r="AO156" i="95"/>
  <c r="AM308" i="95"/>
  <c r="AT106" i="95"/>
  <c r="AJ54" i="95"/>
  <c r="AQ39" i="95"/>
  <c r="AT40" i="95"/>
  <c r="AQ53" i="95"/>
  <c r="AT12" i="95"/>
  <c r="AN351" i="95"/>
  <c r="AO104" i="95"/>
  <c r="AQ59" i="95"/>
  <c r="AP184" i="95"/>
  <c r="AL198" i="95"/>
  <c r="AR63" i="95"/>
  <c r="AO168" i="95"/>
  <c r="AT357" i="95"/>
  <c r="AM18" i="95"/>
  <c r="AO103" i="95"/>
  <c r="AK126" i="95"/>
  <c r="AJ14" i="95"/>
  <c r="AK89" i="95"/>
  <c r="AL41" i="95"/>
  <c r="AS185" i="95"/>
  <c r="AJ81" i="95"/>
  <c r="AR83" i="95"/>
  <c r="AJ171" i="95"/>
  <c r="AQ390" i="95"/>
  <c r="AS164" i="95"/>
  <c r="AJ146" i="95"/>
  <c r="AJ322" i="95"/>
  <c r="AN81" i="95"/>
  <c r="AL345" i="95"/>
  <c r="AN189" i="95"/>
  <c r="AS140" i="95"/>
  <c r="AS317" i="95"/>
  <c r="AR140" i="95"/>
  <c r="AM220" i="95"/>
  <c r="AP42" i="95"/>
  <c r="AL16" i="95"/>
  <c r="AR65" i="95"/>
  <c r="AN17" i="95"/>
  <c r="AK48" i="95"/>
  <c r="AJ130" i="95"/>
  <c r="AK75" i="95"/>
  <c r="AM16" i="95"/>
  <c r="AK324" i="95"/>
  <c r="AN146" i="95"/>
  <c r="AK111" i="95"/>
  <c r="AM181" i="95"/>
  <c r="AT264" i="95"/>
  <c r="AS176" i="95"/>
  <c r="AR109" i="95"/>
  <c r="AM248" i="95"/>
  <c r="AJ157" i="95"/>
  <c r="AT135" i="95"/>
  <c r="AT154" i="95"/>
  <c r="AT37" i="95"/>
  <c r="AK62" i="95"/>
  <c r="AK32" i="95"/>
  <c r="AK225" i="95"/>
  <c r="AT79" i="95"/>
  <c r="AQ100" i="95"/>
  <c r="AN28" i="95"/>
  <c r="AT137" i="95"/>
  <c r="AK72" i="95"/>
  <c r="AL266" i="95"/>
  <c r="AR191" i="95"/>
  <c r="AN88" i="95"/>
  <c r="AL981" i="95"/>
  <c r="AO706" i="95"/>
  <c r="AS404" i="95"/>
  <c r="AK981" i="95"/>
  <c r="AQ434" i="95"/>
  <c r="AN721" i="95"/>
  <c r="AP423" i="95"/>
  <c r="AI466" i="95"/>
  <c r="AN1006" i="95"/>
  <c r="AK854" i="95"/>
  <c r="AR593" i="95"/>
  <c r="AP847" i="95"/>
  <c r="AM500" i="95"/>
  <c r="AO296" i="95"/>
  <c r="AM984" i="95"/>
  <c r="AO857" i="95"/>
  <c r="AM966" i="95"/>
  <c r="AT480" i="95"/>
  <c r="AM701" i="95"/>
  <c r="AT334" i="95"/>
  <c r="AP286" i="95"/>
  <c r="AR1025" i="95"/>
  <c r="AQ699" i="95"/>
  <c r="AQ316" i="95"/>
  <c r="AT816" i="95"/>
  <c r="AT50" i="95"/>
  <c r="AS948" i="95"/>
  <c r="AI1065" i="95"/>
  <c r="AQ240" i="95"/>
  <c r="AL803" i="95"/>
  <c r="AN194" i="95"/>
  <c r="AS705" i="95"/>
  <c r="AT623" i="95"/>
  <c r="AR652" i="95"/>
  <c r="AT304" i="95"/>
  <c r="AJ280" i="95"/>
  <c r="AL192" i="95"/>
  <c r="AN1037" i="95"/>
  <c r="AO662" i="95"/>
  <c r="AN356" i="95"/>
  <c r="AQ309" i="95"/>
  <c r="AR574" i="95"/>
  <c r="AL418" i="95"/>
  <c r="AP323" i="95"/>
  <c r="AO229" i="95"/>
  <c r="AP538" i="95"/>
  <c r="AK661" i="95"/>
  <c r="AJ88" i="95"/>
  <c r="AS38" i="95"/>
  <c r="AT233" i="95"/>
  <c r="AT660" i="95"/>
  <c r="AR317" i="95"/>
  <c r="AM655" i="95"/>
  <c r="AQ345" i="95"/>
  <c r="AM26" i="95"/>
  <c r="AS483" i="95"/>
  <c r="AK315" i="95"/>
  <c r="AO340" i="95"/>
  <c r="AO217" i="95"/>
  <c r="AQ447" i="95"/>
  <c r="AM336" i="95"/>
  <c r="AM169" i="95"/>
  <c r="AJ582" i="95"/>
  <c r="AR476" i="95"/>
  <c r="AS422" i="95"/>
  <c r="AR398" i="95"/>
  <c r="AR348" i="95"/>
  <c r="AR281" i="95"/>
  <c r="AM497" i="95"/>
  <c r="AP356" i="95"/>
  <c r="AO192" i="95"/>
  <c r="AS363" i="95"/>
  <c r="AK784" i="95"/>
  <c r="AR400" i="95"/>
  <c r="AP454" i="95"/>
  <c r="AJ642" i="95"/>
  <c r="AP649" i="95"/>
  <c r="AO956" i="95"/>
  <c r="AN398" i="95"/>
  <c r="AK435" i="95"/>
  <c r="AQ499" i="95"/>
  <c r="AS429" i="95"/>
  <c r="AL552" i="95"/>
  <c r="AN216" i="95"/>
  <c r="AO540" i="95"/>
  <c r="AK513" i="95"/>
  <c r="AO449" i="95"/>
  <c r="AP441" i="95"/>
  <c r="AO702" i="95"/>
  <c r="AJ526" i="95"/>
  <c r="AN326" i="95"/>
  <c r="AS90" i="95"/>
  <c r="AK512" i="95"/>
  <c r="AP958" i="95"/>
  <c r="AO665" i="95"/>
  <c r="AM329" i="95"/>
  <c r="AP611" i="95"/>
  <c r="AT710" i="95"/>
  <c r="AS125" i="95"/>
  <c r="AM436" i="95"/>
  <c r="AK739" i="95"/>
  <c r="AJ384" i="95"/>
  <c r="AM156" i="95"/>
  <c r="AR342" i="95"/>
  <c r="AR690" i="95"/>
  <c r="AT678" i="95"/>
  <c r="AO160" i="95"/>
  <c r="AK81" i="95"/>
  <c r="AL994" i="95"/>
  <c r="AP327" i="95"/>
  <c r="AP429" i="95"/>
  <c r="AQ572" i="95"/>
  <c r="AQ597" i="95"/>
  <c r="AM418" i="95"/>
  <c r="AM469" i="95"/>
  <c r="AL723" i="95"/>
  <c r="AJ719" i="95"/>
  <c r="AL154" i="95"/>
  <c r="AM389" i="95"/>
  <c r="AN553" i="95"/>
  <c r="AL213" i="95"/>
  <c r="AT114" i="95"/>
  <c r="AS56" i="95"/>
  <c r="AK619" i="95"/>
  <c r="AK184" i="95"/>
  <c r="AI436" i="95"/>
  <c r="AQ515" i="95"/>
  <c r="AR231" i="95"/>
  <c r="AT181" i="95"/>
  <c r="AQ155" i="95"/>
  <c r="AR335" i="95"/>
  <c r="AJ193" i="95"/>
  <c r="AM366" i="95"/>
  <c r="AJ200" i="95"/>
  <c r="AN349" i="95"/>
  <c r="AJ300" i="95"/>
  <c r="AM439" i="95"/>
  <c r="AT570" i="95"/>
  <c r="AJ201" i="95"/>
  <c r="AM458" i="95"/>
  <c r="AP118" i="95"/>
  <c r="AR612" i="95"/>
  <c r="AO497" i="95"/>
  <c r="AT575" i="95"/>
  <c r="AJ438" i="95"/>
  <c r="AP221" i="95"/>
  <c r="AJ148" i="95"/>
  <c r="AM376" i="95"/>
  <c r="AO407" i="95"/>
  <c r="AL340" i="95"/>
  <c r="AT458" i="95"/>
  <c r="AS250" i="95"/>
  <c r="AR257" i="95"/>
  <c r="AO28" i="95"/>
  <c r="AM423" i="95"/>
  <c r="AJ41" i="95"/>
  <c r="AT206" i="95"/>
  <c r="AQ302" i="95"/>
  <c r="AJ105" i="95"/>
  <c r="AK333" i="95"/>
  <c r="AK330" i="95"/>
  <c r="AJ452" i="95"/>
  <c r="AP409" i="95"/>
  <c r="AO13" i="95"/>
  <c r="AT328" i="95"/>
  <c r="AP180" i="95"/>
  <c r="AQ430" i="95"/>
  <c r="AS63" i="95"/>
  <c r="AS253" i="95"/>
  <c r="AT75" i="95"/>
  <c r="AT579" i="95"/>
  <c r="AQ303" i="95"/>
  <c r="AS191" i="95"/>
  <c r="AN179" i="95"/>
  <c r="AN387" i="95"/>
  <c r="AS465" i="95"/>
  <c r="AM567" i="95"/>
  <c r="AQ375" i="95"/>
  <c r="AN321" i="95"/>
  <c r="AT183" i="95"/>
  <c r="AJ236" i="95"/>
  <c r="AN292" i="95"/>
  <c r="AT261" i="95"/>
  <c r="AN329" i="95"/>
  <c r="AQ232" i="95"/>
  <c r="AN133" i="95"/>
  <c r="AT457" i="95"/>
  <c r="AR106" i="95"/>
  <c r="AR405" i="95"/>
  <c r="AT31" i="95"/>
  <c r="AO568" i="95"/>
  <c r="AS34" i="95"/>
  <c r="AQ278" i="95"/>
  <c r="AK442" i="95"/>
  <c r="AL546" i="95"/>
  <c r="AP288" i="95"/>
  <c r="AP304" i="95"/>
  <c r="AJ474" i="95"/>
  <c r="AN148" i="95"/>
  <c r="AO472" i="95"/>
  <c r="AS21" i="95"/>
  <c r="AI591" i="95"/>
  <c r="AO333" i="95"/>
  <c r="AT414" i="95"/>
  <c r="AK395" i="95"/>
  <c r="AO70" i="95"/>
  <c r="AR409" i="95"/>
  <c r="AR178" i="95"/>
  <c r="AM511" i="95"/>
  <c r="AL250" i="95"/>
  <c r="AP224" i="95"/>
  <c r="AI19" i="95"/>
  <c r="AL196" i="95"/>
  <c r="AQ310" i="95"/>
  <c r="AP728" i="95"/>
  <c r="AS569" i="95"/>
  <c r="AN154" i="95"/>
  <c r="AS498" i="95"/>
  <c r="AO570" i="95"/>
  <c r="AN389" i="95"/>
  <c r="AR518" i="95"/>
  <c r="AK328" i="95"/>
  <c r="AL228" i="95"/>
  <c r="AJ127" i="95"/>
  <c r="AK305" i="95"/>
  <c r="AN596" i="95"/>
  <c r="AN559" i="95"/>
  <c r="AR238" i="95"/>
  <c r="AS152" i="95"/>
  <c r="AN84" i="95"/>
  <c r="AP469" i="95"/>
  <c r="AK525" i="95"/>
  <c r="AQ366" i="95"/>
  <c r="AN198" i="95"/>
  <c r="AM528" i="95"/>
  <c r="AO242" i="95"/>
  <c r="AT337" i="95"/>
  <c r="AS430" i="95"/>
  <c r="AO366" i="95"/>
  <c r="AN201" i="95"/>
  <c r="AP137" i="95"/>
  <c r="AR29" i="95"/>
  <c r="AM108" i="95"/>
  <c r="AL211" i="95"/>
  <c r="AO81" i="95"/>
  <c r="AO136" i="95"/>
  <c r="AM23" i="95"/>
  <c r="AR218" i="95"/>
  <c r="AK64" i="95"/>
  <c r="AJ38" i="95"/>
  <c r="AK41" i="95"/>
  <c r="AR214" i="95"/>
  <c r="AK283" i="95"/>
  <c r="AQ61" i="95"/>
  <c r="AT33" i="95"/>
  <c r="AR422" i="95"/>
  <c r="AS45" i="95"/>
  <c r="AS325" i="95"/>
  <c r="AQ154" i="95"/>
  <c r="AL502" i="95"/>
  <c r="AP228" i="95"/>
  <c r="AK195" i="95"/>
  <c r="AN226" i="95"/>
  <c r="AO69" i="95"/>
  <c r="AT196" i="95"/>
  <c r="AL145" i="95"/>
  <c r="AM45" i="95"/>
  <c r="AL92" i="95"/>
  <c r="AS127" i="95"/>
  <c r="AJ126" i="95"/>
  <c r="AS481" i="95"/>
  <c r="AM200" i="95"/>
  <c r="AJ211" i="95"/>
  <c r="AL158" i="95"/>
  <c r="AL71" i="95"/>
  <c r="AJ176" i="95"/>
  <c r="AJ329" i="95"/>
  <c r="AL163" i="95"/>
  <c r="AJ76" i="95"/>
  <c r="AL53" i="95"/>
  <c r="AS28" i="95"/>
  <c r="AM44" i="95"/>
  <c r="AJ163" i="95"/>
  <c r="AI49" i="95"/>
  <c r="AQ158" i="95"/>
  <c r="AP377" i="95"/>
  <c r="AO210" i="95"/>
  <c r="AM161" i="95"/>
  <c r="AN310" i="95"/>
  <c r="AI293" i="95"/>
  <c r="AQ96" i="95"/>
  <c r="AM207" i="95"/>
  <c r="AO45" i="95"/>
  <c r="AO175" i="95"/>
  <c r="AL36" i="95"/>
  <c r="AR185" i="95"/>
  <c r="AN130" i="95"/>
  <c r="AP103" i="95"/>
  <c r="AR170" i="95"/>
  <c r="AM110" i="95"/>
  <c r="AP119" i="95"/>
  <c r="AM93" i="95"/>
  <c r="AM76" i="95"/>
  <c r="AT253" i="95"/>
  <c r="AK162" i="95"/>
  <c r="AP102" i="95"/>
  <c r="AQ203" i="95"/>
  <c r="AJ310" i="95"/>
  <c r="AQ17" i="95"/>
  <c r="AK288" i="95"/>
  <c r="AN324" i="95"/>
  <c r="AS92" i="95"/>
  <c r="AN86" i="95"/>
  <c r="AO179" i="95"/>
  <c r="AL67" i="95"/>
  <c r="AK43" i="95"/>
  <c r="AN38" i="95"/>
  <c r="AP50" i="95"/>
  <c r="AQ15" i="95"/>
  <c r="AR94" i="95"/>
  <c r="AP41" i="95"/>
  <c r="AQ74" i="95"/>
  <c r="AR340" i="95"/>
  <c r="AT85" i="95"/>
  <c r="AM362" i="95"/>
  <c r="AR148" i="95"/>
  <c r="AK251" i="95"/>
  <c r="AJ141" i="95"/>
  <c r="AL312" i="95"/>
  <c r="AN52" i="95"/>
  <c r="AL85" i="95"/>
  <c r="AL94" i="95"/>
  <c r="AP123" i="95"/>
  <c r="AM88" i="95"/>
  <c r="AO235" i="95"/>
  <c r="AP298" i="95"/>
  <c r="AO218" i="95"/>
  <c r="AO150" i="95"/>
  <c r="AM97" i="95"/>
  <c r="AN54" i="95"/>
  <c r="AM31" i="95"/>
  <c r="AS26" i="95"/>
  <c r="AR91" i="95"/>
  <c r="AP26" i="95"/>
  <c r="AI101" i="95"/>
  <c r="AJ305" i="95"/>
  <c r="AT144" i="95"/>
  <c r="AQ102" i="95"/>
  <c r="AK336" i="95"/>
  <c r="AO82" i="95"/>
  <c r="AP93" i="95"/>
  <c r="AT127" i="95"/>
  <c r="AT784" i="95"/>
  <c r="AP848" i="95"/>
  <c r="AR295" i="95"/>
  <c r="AO697" i="95"/>
  <c r="AK235" i="95"/>
  <c r="AO456" i="95"/>
  <c r="AS1062" i="95"/>
  <c r="AN427" i="95"/>
  <c r="AK544" i="95"/>
  <c r="AK394" i="95"/>
  <c r="AM206" i="95"/>
  <c r="AO170" i="95"/>
  <c r="AS663" i="95"/>
  <c r="AT612" i="95"/>
  <c r="AT293" i="95"/>
  <c r="AQ49" i="95"/>
  <c r="AR1054" i="95"/>
  <c r="AO1018" i="95"/>
  <c r="AN485" i="95"/>
  <c r="AN138" i="95"/>
  <c r="AK220" i="95"/>
  <c r="AQ687" i="95"/>
  <c r="AN455" i="95"/>
  <c r="AR270" i="95"/>
  <c r="AR338" i="95"/>
  <c r="AT1090" i="95"/>
  <c r="AP962" i="95"/>
  <c r="AO829" i="95"/>
  <c r="AN237" i="95"/>
  <c r="AL1066" i="95"/>
  <c r="AT251" i="95"/>
  <c r="AP756" i="95"/>
  <c r="AS203" i="95"/>
  <c r="AP10" i="95"/>
  <c r="AQ285" i="95"/>
  <c r="AS395" i="95"/>
  <c r="AT202" i="95"/>
  <c r="AS126" i="95"/>
  <c r="AT96" i="95"/>
  <c r="AS563" i="95"/>
  <c r="AP605" i="95"/>
  <c r="AL496" i="95"/>
  <c r="AK838" i="95"/>
  <c r="AJ1005" i="95"/>
  <c r="AL1016" i="95"/>
  <c r="AR516" i="95"/>
  <c r="AR124" i="95"/>
  <c r="AN325" i="95"/>
  <c r="AL419" i="95"/>
  <c r="AK200" i="95"/>
  <c r="AJ385" i="95"/>
  <c r="AS584" i="95"/>
  <c r="AT447" i="95"/>
  <c r="AK358" i="95"/>
  <c r="AQ328" i="95"/>
  <c r="AQ450" i="95"/>
  <c r="AT643" i="95"/>
  <c r="AK596" i="95"/>
  <c r="AO431" i="95"/>
  <c r="AQ194" i="95"/>
  <c r="AK275" i="95"/>
  <c r="AQ129" i="95"/>
  <c r="AL237" i="95"/>
  <c r="AK86" i="95"/>
  <c r="AQ542" i="95"/>
  <c r="AQ629" i="95"/>
  <c r="AP170" i="95"/>
  <c r="AQ512" i="95"/>
  <c r="AJ172" i="95"/>
  <c r="AR172" i="95"/>
  <c r="AS268" i="95"/>
  <c r="AQ737" i="95"/>
  <c r="AS139" i="95"/>
  <c r="AN927" i="95"/>
  <c r="AI502" i="95"/>
  <c r="AT476" i="95"/>
  <c r="AO611" i="95"/>
  <c r="AR402" i="95"/>
  <c r="AJ195" i="95"/>
  <c r="AI212" i="95"/>
  <c r="AO495" i="95"/>
  <c r="AP425" i="95"/>
  <c r="AK602" i="95"/>
  <c r="AP712" i="95"/>
  <c r="AQ498" i="95"/>
  <c r="AM63" i="95"/>
  <c r="AS396" i="95"/>
  <c r="AQ29" i="95"/>
  <c r="AT921" i="95"/>
  <c r="AO348" i="95"/>
  <c r="AM14" i="95"/>
  <c r="AR693" i="95"/>
  <c r="AP892" i="95"/>
  <c r="AK252" i="95"/>
  <c r="AT561" i="95"/>
  <c r="AS400" i="95"/>
  <c r="AQ678" i="95"/>
  <c r="AP335" i="95"/>
  <c r="AO274" i="95"/>
  <c r="AL376" i="95"/>
  <c r="AS234" i="95"/>
  <c r="AS82" i="95"/>
  <c r="AL88" i="95"/>
  <c r="AJ537" i="95"/>
  <c r="AN315" i="95"/>
  <c r="AK132" i="95"/>
  <c r="AN95" i="95"/>
  <c r="AO249" i="95"/>
  <c r="AT89" i="95"/>
  <c r="AQ405" i="95"/>
  <c r="AR505" i="95"/>
  <c r="AR618" i="95"/>
  <c r="AS486" i="95"/>
  <c r="AJ131" i="95"/>
  <c r="AS294" i="95"/>
  <c r="AJ260" i="95"/>
  <c r="AK87" i="95"/>
  <c r="AL665" i="95"/>
  <c r="AL421" i="95"/>
  <c r="AN464" i="95"/>
  <c r="AL25" i="95"/>
  <c r="AJ219" i="95"/>
  <c r="AL337" i="95"/>
  <c r="AR276" i="95"/>
  <c r="AL507" i="95"/>
  <c r="AR289" i="95"/>
  <c r="AI29" i="95"/>
  <c r="AO227" i="95"/>
  <c r="AQ184" i="95"/>
  <c r="AL222" i="95"/>
  <c r="AK83" i="95"/>
  <c r="AK35" i="95"/>
  <c r="AR208" i="95"/>
  <c r="AJ168" i="95"/>
  <c r="AR42" i="95"/>
  <c r="AK313" i="95"/>
  <c r="AR98" i="95"/>
  <c r="AL136" i="95"/>
  <c r="AM25" i="95"/>
  <c r="AN97" i="95"/>
  <c r="AM276" i="95"/>
  <c r="AN266" i="95"/>
  <c r="AL428" i="95"/>
  <c r="AJ103" i="95"/>
  <c r="AN16" i="95"/>
  <c r="AM139" i="95"/>
  <c r="AS514" i="95"/>
  <c r="AT377" i="95"/>
  <c r="AT151" i="95"/>
  <c r="AJ97" i="95"/>
  <c r="AR177" i="95"/>
  <c r="AQ132" i="95"/>
  <c r="AJ71" i="95"/>
  <c r="AJ82" i="95"/>
  <c r="AT215" i="95"/>
  <c r="AM225" i="95"/>
  <c r="AS192" i="95"/>
  <c r="AJ162" i="95"/>
  <c r="AK410" i="95"/>
  <c r="AN316" i="95"/>
  <c r="AO245" i="95"/>
  <c r="AO364" i="95"/>
  <c r="AO374" i="95"/>
  <c r="AI438" i="95"/>
  <c r="AP448" i="95"/>
  <c r="AM484" i="95"/>
  <c r="AN90" i="95"/>
  <c r="AT78" i="95"/>
  <c r="AO212" i="95"/>
  <c r="AP45" i="95"/>
  <c r="AN105" i="95"/>
  <c r="AL28" i="95"/>
  <c r="AO614" i="95"/>
  <c r="AJ75" i="95"/>
  <c r="AJ388" i="95"/>
  <c r="AR434" i="95"/>
  <c r="AO466" i="95"/>
  <c r="AQ396" i="95"/>
  <c r="AN606" i="95"/>
  <c r="AR134" i="95"/>
  <c r="AL252" i="95"/>
  <c r="AK388" i="95"/>
  <c r="AO95" i="95"/>
  <c r="AO420" i="95"/>
  <c r="AR494" i="95"/>
  <c r="AQ71" i="95"/>
  <c r="AJ40" i="95"/>
  <c r="AJ614" i="95"/>
  <c r="AL504" i="95"/>
  <c r="AN242" i="95"/>
  <c r="AR213" i="95"/>
  <c r="AJ17" i="95"/>
  <c r="AR88" i="95"/>
  <c r="AM506" i="95"/>
  <c r="AO85" i="95"/>
  <c r="AP154" i="95"/>
  <c r="AO304" i="95"/>
  <c r="AO430" i="95"/>
  <c r="AQ534" i="95"/>
  <c r="AP192" i="95"/>
  <c r="AR86" i="95"/>
  <c r="AJ165" i="95"/>
  <c r="AN395" i="95"/>
  <c r="AJ152" i="95"/>
  <c r="AQ437" i="95"/>
  <c r="AO199" i="95"/>
  <c r="AN229" i="95"/>
  <c r="AK61" i="95"/>
  <c r="AK134" i="95"/>
  <c r="AN374" i="95"/>
  <c r="AJ292" i="95"/>
  <c r="AQ427" i="95"/>
  <c r="AS385" i="95"/>
  <c r="AP318" i="95"/>
  <c r="AN269" i="95"/>
  <c r="AM183" i="95"/>
  <c r="AT283" i="95"/>
  <c r="AO373" i="95"/>
  <c r="AQ570" i="95"/>
  <c r="AN863" i="95"/>
  <c r="AN584" i="95"/>
  <c r="AQ460" i="95"/>
  <c r="AM121" i="95"/>
  <c r="AN31" i="95"/>
  <c r="AQ299" i="95"/>
  <c r="AO67" i="95"/>
  <c r="AS97" i="95"/>
  <c r="AQ265" i="95"/>
  <c r="AQ554" i="95"/>
  <c r="AL221" i="95"/>
  <c r="AR71" i="95"/>
  <c r="AP55" i="95"/>
  <c r="AK255" i="95"/>
  <c r="AO19" i="95"/>
  <c r="AN164" i="95"/>
  <c r="AP158" i="95"/>
  <c r="AL261" i="95"/>
  <c r="AM144" i="95"/>
  <c r="AM125" i="95"/>
  <c r="AK116" i="95"/>
  <c r="AL391" i="95"/>
  <c r="AK261" i="95"/>
  <c r="AN141" i="95"/>
  <c r="AQ144" i="95"/>
  <c r="AR247" i="95"/>
  <c r="AS131" i="95"/>
  <c r="AP113" i="95"/>
  <c r="AK37" i="95"/>
  <c r="AN50" i="95"/>
  <c r="AK31" i="95"/>
  <c r="AR103" i="95"/>
  <c r="AM114" i="95"/>
  <c r="AQ185" i="95"/>
  <c r="AL215" i="95"/>
  <c r="AT241" i="95"/>
  <c r="AR253" i="95"/>
  <c r="AL334" i="95"/>
  <c r="AS112" i="95"/>
  <c r="AM179" i="95"/>
  <c r="AM21" i="95"/>
  <c r="AK36" i="95"/>
  <c r="AM51" i="95"/>
  <c r="AM28" i="95"/>
  <c r="AR80" i="95"/>
  <c r="AO115" i="95"/>
  <c r="AN339" i="95"/>
  <c r="AK178" i="95"/>
  <c r="AT198" i="95"/>
  <c r="AS144" i="95"/>
  <c r="AM267" i="95"/>
  <c r="AS198" i="95"/>
  <c r="AT228" i="95"/>
  <c r="AS183" i="95"/>
  <c r="AS194" i="95"/>
  <c r="AT387" i="95"/>
  <c r="AT159" i="95"/>
  <c r="AL308" i="95"/>
  <c r="AM122" i="95"/>
  <c r="AI69" i="95"/>
  <c r="AL114" i="95"/>
  <c r="AM68" i="95"/>
  <c r="AJ45" i="95"/>
  <c r="AN39" i="95"/>
  <c r="AS88" i="95"/>
  <c r="AK258" i="95"/>
  <c r="AT20" i="95"/>
  <c r="AL39" i="95"/>
  <c r="AM12" i="95"/>
  <c r="AR68" i="95"/>
  <c r="AS101" i="95"/>
  <c r="AJ373" i="95"/>
  <c r="AP206" i="95"/>
  <c r="AO169" i="95"/>
  <c r="AP73" i="95"/>
  <c r="AR28" i="95"/>
  <c r="AN159" i="95"/>
  <c r="AN49" i="95"/>
  <c r="AQ223" i="95"/>
  <c r="AN126" i="95"/>
  <c r="AP218" i="95"/>
  <c r="AM95" i="95"/>
  <c r="AM15" i="95"/>
  <c r="AI25" i="95"/>
  <c r="AR120" i="95"/>
  <c r="AJ136" i="95"/>
  <c r="AP435" i="95"/>
  <c r="AP61" i="95"/>
  <c r="AJ96" i="95"/>
  <c r="AP116" i="95"/>
  <c r="AQ26" i="95"/>
  <c r="AQ286" i="95"/>
  <c r="AQ270" i="95"/>
  <c r="AS351" i="95"/>
  <c r="AQ612" i="95"/>
  <c r="AK772" i="95"/>
  <c r="AN65" i="95"/>
  <c r="AT773" i="95"/>
  <c r="AJ308" i="95"/>
  <c r="AP615" i="95"/>
  <c r="AS391" i="95"/>
  <c r="AO444" i="95"/>
  <c r="AS1034" i="95"/>
  <c r="AR100" i="95"/>
  <c r="AT967" i="95"/>
  <c r="AO710" i="95"/>
  <c r="AJ702" i="95"/>
  <c r="AS223" i="95"/>
  <c r="AP482" i="95"/>
  <c r="AL1020" i="95"/>
  <c r="AS866" i="95"/>
  <c r="AO401" i="95"/>
  <c r="AQ466" i="95"/>
  <c r="AN833" i="95"/>
  <c r="AJ936" i="95"/>
  <c r="AM1010" i="95"/>
  <c r="AR1068" i="95"/>
  <c r="AO108" i="95"/>
  <c r="AN415" i="95"/>
  <c r="AR514" i="95"/>
  <c r="AL385" i="95"/>
  <c r="AM332" i="95"/>
  <c r="AS392" i="95"/>
  <c r="AP449" i="95"/>
  <c r="AN246" i="95"/>
  <c r="AP516" i="95"/>
  <c r="AR662" i="95"/>
  <c r="AL1026" i="95"/>
  <c r="AR818" i="95"/>
  <c r="AO485" i="95"/>
  <c r="AM194" i="95"/>
  <c r="AJ167" i="95"/>
  <c r="AN390" i="95"/>
  <c r="AT971" i="95"/>
  <c r="AS240" i="95"/>
  <c r="AM627" i="95"/>
  <c r="AP232" i="95"/>
  <c r="AS484" i="95"/>
  <c r="AM486" i="95"/>
  <c r="AT641" i="95"/>
  <c r="AL38" i="95"/>
  <c r="AS235" i="95"/>
  <c r="AL1083" i="95"/>
  <c r="AT294" i="95"/>
  <c r="AM461" i="95"/>
  <c r="AO153" i="95"/>
  <c r="AN629" i="95"/>
  <c r="AR230" i="95"/>
  <c r="AR544" i="95"/>
  <c r="AQ993" i="95"/>
  <c r="AK499" i="95"/>
  <c r="AO367" i="95"/>
  <c r="AL589" i="95"/>
  <c r="AS478" i="95"/>
  <c r="AT432" i="95"/>
  <c r="AJ46" i="95"/>
  <c r="AM605" i="95"/>
  <c r="AP92" i="95"/>
  <c r="AO360" i="95"/>
  <c r="AQ196" i="95"/>
  <c r="AQ384" i="95"/>
  <c r="AO371" i="95"/>
  <c r="AM293" i="95"/>
  <c r="AP88" i="95"/>
  <c r="AP263" i="95"/>
  <c r="AT9" i="95"/>
  <c r="AT684" i="95"/>
  <c r="AM213" i="95"/>
  <c r="AT699" i="95"/>
  <c r="AP380" i="95"/>
  <c r="AK437" i="95"/>
  <c r="AO475" i="95"/>
  <c r="AL812" i="95"/>
  <c r="AO289" i="95"/>
  <c r="AJ895" i="95"/>
  <c r="AJ298" i="95"/>
  <c r="AO586" i="95"/>
  <c r="AM343" i="95"/>
  <c r="AM717" i="95"/>
  <c r="AJ147" i="95"/>
  <c r="AK323" i="95"/>
  <c r="AO600" i="95"/>
  <c r="AS365" i="95"/>
  <c r="AL548" i="95"/>
  <c r="AS737" i="95"/>
  <c r="AS58" i="95"/>
  <c r="AS369" i="95"/>
  <c r="AM814" i="95"/>
  <c r="AM766" i="95"/>
  <c r="AL117" i="95"/>
  <c r="AK326" i="95"/>
  <c r="AQ552" i="95"/>
  <c r="AO123" i="95"/>
  <c r="AT721" i="95"/>
  <c r="AL133" i="95"/>
  <c r="AO318" i="95"/>
  <c r="AQ284" i="95"/>
  <c r="AJ694" i="95"/>
  <c r="AS634" i="95"/>
  <c r="AQ532" i="95"/>
  <c r="AN508" i="95"/>
  <c r="AO571" i="95"/>
  <c r="AT80" i="95"/>
  <c r="AS747" i="95"/>
  <c r="AT220" i="95"/>
  <c r="AP1069" i="95"/>
  <c r="AS358" i="95"/>
  <c r="AK411" i="95"/>
  <c r="AT22" i="95"/>
  <c r="AO709" i="95"/>
  <c r="AS48" i="95"/>
  <c r="AL532" i="95"/>
  <c r="AO565" i="95"/>
  <c r="AO429" i="95"/>
  <c r="AM779" i="95"/>
  <c r="AM351" i="95"/>
  <c r="AN418" i="95"/>
  <c r="AM599" i="95"/>
  <c r="AQ290" i="95"/>
  <c r="AR200" i="95"/>
  <c r="AS370" i="95"/>
  <c r="AQ78" i="95"/>
  <c r="AN538" i="95"/>
  <c r="AR112" i="95"/>
  <c r="AM468" i="95"/>
  <c r="AR84" i="95"/>
  <c r="AO135" i="95"/>
  <c r="AP169" i="95"/>
  <c r="AM152" i="95"/>
  <c r="AJ204" i="95"/>
  <c r="AT664" i="95"/>
  <c r="AN1084" i="95"/>
  <c r="AK385" i="95"/>
  <c r="AT199" i="95"/>
  <c r="AO284" i="95"/>
  <c r="AR173" i="95"/>
  <c r="AT473" i="95"/>
  <c r="AS309" i="95"/>
  <c r="AS434" i="95"/>
  <c r="AN367" i="95"/>
  <c r="AL313" i="95"/>
  <c r="AP23" i="95"/>
  <c r="AN120" i="95"/>
  <c r="AK155" i="95"/>
  <c r="AJ56" i="95"/>
  <c r="AO172" i="95"/>
  <c r="AJ427" i="95"/>
  <c r="AL147" i="95"/>
  <c r="AJ25" i="95"/>
  <c r="AN233" i="95"/>
  <c r="AK482" i="95"/>
  <c r="AL223" i="95"/>
  <c r="AN443" i="95"/>
  <c r="AT167" i="95"/>
  <c r="AO604" i="95"/>
  <c r="AJ264" i="95"/>
  <c r="AR279" i="95"/>
  <c r="AQ377" i="95"/>
  <c r="AM328" i="95"/>
  <c r="AI195" i="95"/>
  <c r="AS618" i="95"/>
  <c r="AL87" i="95"/>
  <c r="AP243" i="95"/>
  <c r="AL139" i="95"/>
  <c r="AO41" i="95"/>
  <c r="AO152" i="95"/>
  <c r="AR90" i="95"/>
  <c r="AL175" i="95"/>
  <c r="AT314" i="95"/>
  <c r="AL503" i="95"/>
  <c r="AR211" i="95"/>
  <c r="AQ213" i="95"/>
  <c r="AP17" i="95"/>
  <c r="AQ145" i="95"/>
  <c r="AJ296" i="95"/>
  <c r="AM425" i="95"/>
  <c r="AN341" i="95"/>
  <c r="AN602" i="95"/>
  <c r="AQ327" i="95"/>
  <c r="AK150" i="95"/>
  <c r="AP370" i="95"/>
  <c r="AP16" i="95"/>
  <c r="AI305" i="95"/>
  <c r="AR439" i="95"/>
  <c r="AM547" i="95"/>
  <c r="AT352" i="95"/>
  <c r="AL267" i="95"/>
  <c r="AR168" i="95"/>
  <c r="AM188" i="95"/>
  <c r="AR240" i="95"/>
  <c r="AM428" i="95"/>
  <c r="AK58" i="95"/>
  <c r="AL304" i="95"/>
  <c r="AJ319" i="95"/>
  <c r="AK267" i="95"/>
  <c r="AP403" i="95"/>
  <c r="AL520" i="95"/>
  <c r="AN592" i="95"/>
  <c r="AR555" i="95"/>
  <c r="AM383" i="95"/>
  <c r="AN590" i="95"/>
  <c r="AR215" i="95"/>
  <c r="AK664" i="95"/>
  <c r="AT247" i="95"/>
  <c r="AM514" i="95"/>
  <c r="AS303" i="95"/>
  <c r="AP190" i="95"/>
  <c r="AQ431" i="95"/>
  <c r="AJ367" i="95"/>
  <c r="AT225" i="95"/>
  <c r="AM538" i="95"/>
  <c r="AM489" i="95"/>
  <c r="AK417" i="95"/>
  <c r="AL540" i="95"/>
  <c r="AJ369" i="95"/>
  <c r="AS419" i="95"/>
  <c r="AP353" i="95"/>
  <c r="AM431" i="95"/>
  <c r="AT176" i="95"/>
  <c r="AQ379" i="95"/>
  <c r="AO66" i="95"/>
  <c r="AS544" i="95"/>
  <c r="AP366" i="95"/>
  <c r="AL226" i="95"/>
  <c r="AS457" i="95"/>
  <c r="AM416" i="95"/>
  <c r="AP212" i="95"/>
  <c r="AP267" i="95"/>
  <c r="AR235" i="95"/>
  <c r="AN12" i="95"/>
  <c r="AO198" i="95"/>
  <c r="AP101" i="95"/>
  <c r="AR95" i="95"/>
  <c r="AT520" i="95"/>
  <c r="AL381" i="95"/>
  <c r="AM98" i="95"/>
  <c r="AL307" i="95"/>
  <c r="AK205" i="95"/>
  <c r="AM81" i="95"/>
  <c r="AK190" i="95"/>
  <c r="AQ115" i="95"/>
  <c r="AK42" i="95"/>
  <c r="AI141" i="95"/>
  <c r="AO257" i="95"/>
  <c r="AN265" i="95"/>
  <c r="AT344" i="95"/>
  <c r="AK403" i="95"/>
  <c r="AL134" i="95"/>
  <c r="AS46" i="95"/>
  <c r="AN63" i="95"/>
  <c r="AR60" i="95"/>
  <c r="AO42" i="95"/>
  <c r="AL33" i="95"/>
  <c r="AM135" i="95"/>
  <c r="AN135" i="95"/>
  <c r="AJ169" i="95"/>
  <c r="AJ270" i="95"/>
  <c r="AO147" i="95"/>
  <c r="AK135" i="95"/>
  <c r="AJ93" i="95"/>
  <c r="AS372" i="95"/>
  <c r="AJ232" i="95"/>
  <c r="AN241" i="95"/>
  <c r="AJ313" i="95"/>
  <c r="AK226" i="95"/>
  <c r="AM251" i="95"/>
  <c r="AT299" i="95"/>
  <c r="AO44" i="95"/>
  <c r="AP31" i="95"/>
  <c r="AK115" i="95"/>
  <c r="AK122" i="95"/>
  <c r="AN169" i="95"/>
  <c r="AK149" i="95"/>
  <c r="AL20" i="95"/>
  <c r="AR143" i="95"/>
  <c r="AL189" i="95"/>
  <c r="AJ273" i="95"/>
  <c r="AR139" i="95"/>
  <c r="AM101" i="95"/>
  <c r="AO141" i="95"/>
  <c r="AP44" i="95"/>
  <c r="AR104" i="95"/>
  <c r="AI18" i="95"/>
  <c r="AS174" i="95"/>
  <c r="AK254" i="95"/>
  <c r="AK166" i="95"/>
  <c r="AN303" i="95"/>
  <c r="AM314" i="95"/>
  <c r="AT98" i="95"/>
  <c r="AJ30" i="95"/>
  <c r="AR204" i="95"/>
  <c r="AJ83" i="95"/>
  <c r="AS272" i="95"/>
  <c r="AS157" i="95"/>
  <c r="AT90" i="95"/>
  <c r="AO72" i="95"/>
  <c r="AL54" i="95"/>
  <c r="AS115" i="95"/>
  <c r="AN9" i="95"/>
  <c r="AP107" i="95"/>
  <c r="AS60" i="95"/>
  <c r="AR145" i="95"/>
  <c r="AS291" i="95"/>
  <c r="AK140" i="95"/>
  <c r="AQ149" i="95"/>
  <c r="AO32" i="95"/>
  <c r="AS181" i="95"/>
  <c r="AO145" i="95"/>
  <c r="AJ362" i="95"/>
  <c r="AS196" i="95"/>
  <c r="AL148" i="95"/>
  <c r="AQ65" i="95"/>
  <c r="AR47" i="95"/>
  <c r="AT125" i="95"/>
  <c r="AO208" i="95"/>
  <c r="AJ52" i="95"/>
  <c r="AK234" i="95"/>
  <c r="AJ108" i="95"/>
  <c r="AN34" i="95"/>
  <c r="AJ33" i="95"/>
  <c r="AL34" i="95"/>
  <c r="AM67" i="95"/>
  <c r="AT87" i="95"/>
  <c r="AQ269" i="95"/>
  <c r="AJ186" i="95"/>
  <c r="AL297" i="95"/>
  <c r="AR294" i="95"/>
  <c r="AP272" i="95"/>
  <c r="AK103" i="95"/>
  <c r="AL195" i="95"/>
  <c r="AK282" i="95"/>
  <c r="AM62" i="95"/>
  <c r="AT453" i="95"/>
  <c r="AS143" i="95"/>
  <c r="AS59" i="95"/>
  <c r="AM173" i="95"/>
  <c r="AQ264" i="95"/>
  <c r="AL245" i="95"/>
  <c r="AI307" i="95"/>
  <c r="AS74" i="95"/>
  <c r="AJ196" i="95"/>
  <c r="AP25" i="95"/>
  <c r="AK222" i="95"/>
  <c r="AK82" i="95"/>
  <c r="AT141" i="95"/>
  <c r="AM9" i="95"/>
  <c r="AT213" i="95"/>
  <c r="AL82" i="95"/>
  <c r="AT170" i="95"/>
  <c r="AJ102" i="95"/>
  <c r="AK44" i="95"/>
  <c r="AQ298" i="95"/>
  <c r="AR138" i="95"/>
  <c r="AI1046" i="95"/>
  <c r="AI701" i="95"/>
  <c r="AQ224" i="95"/>
  <c r="AQ536" i="95"/>
  <c r="AJ826" i="95"/>
  <c r="AN546" i="95"/>
  <c r="AQ1061" i="95"/>
  <c r="AP30" i="95"/>
  <c r="AJ1049" i="95"/>
  <c r="AS504" i="95"/>
  <c r="AN221" i="95"/>
  <c r="AP248" i="95"/>
  <c r="AN151" i="95"/>
  <c r="AQ341" i="95"/>
  <c r="AP549" i="95"/>
  <c r="AR477" i="95"/>
  <c r="AM365" i="95"/>
  <c r="AJ57" i="95"/>
  <c r="AM466" i="95"/>
  <c r="AM435" i="95"/>
  <c r="AR472" i="95"/>
  <c r="AN436" i="95"/>
  <c r="AT685" i="95"/>
  <c r="AL278" i="95"/>
  <c r="AK700" i="95"/>
  <c r="AS734" i="95"/>
  <c r="AQ526" i="95"/>
  <c r="AM632" i="95"/>
  <c r="AM751" i="95"/>
  <c r="AR462" i="95"/>
  <c r="AN566" i="95"/>
  <c r="AP258" i="95"/>
  <c r="AJ740" i="95"/>
  <c r="AM712" i="95"/>
  <c r="AP247" i="95"/>
  <c r="AO932" i="95"/>
  <c r="AI682" i="95"/>
  <c r="AQ168" i="95"/>
  <c r="AL152" i="95"/>
  <c r="AT463" i="95"/>
  <c r="AT599" i="95"/>
  <c r="AJ347" i="95"/>
  <c r="AO359" i="95"/>
  <c r="AI48" i="95"/>
  <c r="AT607" i="95"/>
  <c r="AQ624" i="95"/>
  <c r="AL115" i="95"/>
  <c r="AO83" i="95"/>
  <c r="AT189" i="95"/>
  <c r="AM526" i="95"/>
  <c r="AK141" i="95"/>
  <c r="AK209" i="95"/>
  <c r="AK208" i="95"/>
  <c r="AO131" i="95"/>
  <c r="AM149" i="95"/>
  <c r="AR407" i="95"/>
  <c r="AJ619" i="95"/>
  <c r="AO426" i="95"/>
  <c r="AO14" i="95"/>
  <c r="AL241" i="95"/>
  <c r="AS331" i="95"/>
  <c r="AJ523" i="95"/>
  <c r="AJ419" i="95"/>
  <c r="AQ348" i="95"/>
  <c r="AL238" i="95"/>
  <c r="AJ293" i="95"/>
  <c r="AQ16" i="95"/>
  <c r="AR465" i="95"/>
  <c r="AO590" i="95"/>
  <c r="AN116" i="95"/>
  <c r="AP148" i="95"/>
  <c r="AM280" i="95"/>
  <c r="AS158" i="95"/>
  <c r="AP40" i="95"/>
  <c r="AQ1031" i="95"/>
  <c r="AN435" i="95"/>
  <c r="AJ158" i="95"/>
  <c r="AQ46" i="95"/>
  <c r="AO596" i="95"/>
  <c r="AQ256" i="95"/>
  <c r="AN736" i="95"/>
  <c r="AK404" i="95"/>
  <c r="AP127" i="95"/>
  <c r="AT65" i="95"/>
  <c r="AO112" i="95"/>
  <c r="AP305" i="95"/>
  <c r="AO176" i="95"/>
  <c r="AN239" i="95"/>
  <c r="AN528" i="95"/>
  <c r="AM130" i="95"/>
  <c r="AR536" i="95"/>
  <c r="AJ404" i="95"/>
  <c r="AS476" i="95"/>
  <c r="AI73" i="95"/>
  <c r="AQ138" i="95"/>
  <c r="AI16" i="95"/>
  <c r="AL358" i="95"/>
  <c r="AQ73" i="95"/>
  <c r="AN288" i="95"/>
  <c r="AT205" i="95"/>
  <c r="AM78" i="95"/>
  <c r="AP60" i="95"/>
  <c r="AL73" i="95"/>
  <c r="AP249" i="95"/>
  <c r="AP147" i="95"/>
  <c r="AJ225" i="95"/>
  <c r="AT341" i="95"/>
  <c r="AL153" i="95"/>
  <c r="AT10" i="95"/>
  <c r="AS238" i="95"/>
  <c r="AQ209" i="95"/>
  <c r="AS17" i="95"/>
  <c r="AT190" i="95"/>
  <c r="AO306" i="95"/>
  <c r="AP289" i="95"/>
  <c r="AR312" i="95"/>
  <c r="AK101" i="95"/>
  <c r="AM131" i="95"/>
  <c r="AK246" i="95"/>
  <c r="AT56" i="95"/>
  <c r="AR182" i="95"/>
  <c r="AP163" i="95"/>
  <c r="AS204" i="95"/>
  <c r="AO55" i="95"/>
  <c r="AT168" i="95"/>
  <c r="AO33" i="95"/>
  <c r="AI209" i="95"/>
  <c r="AM66" i="95"/>
  <c r="AK280" i="95"/>
  <c r="AP319" i="95"/>
  <c r="AM150" i="95"/>
  <c r="AO317" i="95"/>
  <c r="AK23" i="95"/>
  <c r="AR127" i="95"/>
  <c r="AQ67" i="95"/>
  <c r="AM202" i="95"/>
  <c r="AM232" i="95"/>
  <c r="AS135" i="95"/>
  <c r="AP51" i="95"/>
  <c r="AT71" i="95"/>
  <c r="AN56" i="95"/>
  <c r="AK146" i="95"/>
  <c r="AI17" i="95"/>
  <c r="AT373" i="95"/>
  <c r="AT203" i="95"/>
  <c r="AR268" i="95"/>
  <c r="AO298" i="95"/>
  <c r="AR394" i="95"/>
  <c r="AP264" i="95"/>
  <c r="AR21" i="95"/>
  <c r="AT25" i="95"/>
  <c r="AQ72" i="95"/>
  <c r="AQ292" i="95"/>
  <c r="AK94" i="95"/>
  <c r="AT224" i="95"/>
  <c r="AS201" i="95"/>
  <c r="AS258" i="95"/>
  <c r="AS57" i="95"/>
  <c r="AS54" i="95"/>
  <c r="AO88" i="95"/>
  <c r="AP109" i="95"/>
  <c r="AS133" i="95"/>
  <c r="AL45" i="95"/>
  <c r="AP27" i="95"/>
  <c r="AK593" i="95"/>
  <c r="AO1080" i="95"/>
  <c r="AN817" i="95"/>
  <c r="AS531" i="95"/>
  <c r="AJ893" i="95"/>
  <c r="AJ352" i="95"/>
  <c r="AS525" i="95"/>
  <c r="AS285" i="95"/>
  <c r="AS962" i="95"/>
  <c r="AO680" i="95"/>
  <c r="AL208" i="95"/>
  <c r="AQ581" i="95"/>
  <c r="AM304" i="95"/>
  <c r="AM323" i="95"/>
  <c r="AS532" i="95"/>
  <c r="AS857" i="95"/>
  <c r="AO599" i="95"/>
  <c r="AK390" i="95"/>
  <c r="AS703" i="95"/>
  <c r="AT107" i="95"/>
  <c r="AO388" i="95"/>
  <c r="AS286" i="95"/>
  <c r="AS96" i="95"/>
  <c r="AS995" i="95"/>
  <c r="AO849" i="95"/>
  <c r="AI407" i="95"/>
  <c r="AQ412" i="95"/>
  <c r="AN376" i="95"/>
  <c r="AJ398" i="95"/>
  <c r="AJ301" i="95"/>
  <c r="AN308" i="95"/>
  <c r="AL426" i="95"/>
  <c r="AM930" i="95"/>
  <c r="AK352" i="95"/>
  <c r="AJ325" i="95"/>
  <c r="AP430" i="95"/>
  <c r="AL12" i="95"/>
  <c r="AK67" i="95"/>
  <c r="AQ772" i="95"/>
  <c r="AO528" i="95"/>
  <c r="AT625" i="95"/>
  <c r="AN142" i="95"/>
  <c r="AJ359" i="95"/>
  <c r="AJ387" i="95"/>
  <c r="AT461" i="95"/>
  <c r="AI153" i="95"/>
  <c r="AT886" i="95"/>
  <c r="AP606" i="95"/>
  <c r="AN291" i="95"/>
  <c r="AL748" i="95"/>
  <c r="AM493" i="95"/>
  <c r="AN82" i="95"/>
  <c r="AJ700" i="95"/>
  <c r="AQ971" i="95"/>
  <c r="AL467" i="95"/>
  <c r="AO183" i="95"/>
  <c r="AL317" i="95"/>
  <c r="AO372" i="95"/>
  <c r="AS211" i="95"/>
  <c r="AJ36" i="95"/>
  <c r="AP64" i="95"/>
  <c r="AK228" i="95"/>
  <c r="AO815" i="95"/>
  <c r="AP155" i="95"/>
  <c r="AK154" i="95"/>
  <c r="AP151" i="95"/>
  <c r="AJ497" i="95"/>
  <c r="AN651" i="95"/>
  <c r="AS222" i="95"/>
  <c r="AN488" i="95"/>
  <c r="AL429" i="95"/>
  <c r="AS85" i="95"/>
  <c r="AN446" i="95"/>
  <c r="AQ76" i="95"/>
  <c r="AR225" i="95"/>
  <c r="AM317" i="95"/>
  <c r="AS150" i="95"/>
  <c r="AR297" i="95"/>
  <c r="AM154" i="95"/>
  <c r="AL271" i="95"/>
  <c r="AN338" i="95"/>
  <c r="AO165" i="95"/>
  <c r="AN203" i="95"/>
  <c r="AP166" i="95"/>
  <c r="AN29" i="95"/>
  <c r="AJ318" i="95"/>
  <c r="AT595" i="95"/>
  <c r="AO228" i="95"/>
  <c r="AS899" i="95"/>
  <c r="AP526" i="95"/>
  <c r="AT550" i="95"/>
  <c r="AO451" i="95"/>
  <c r="AM34" i="95"/>
  <c r="AL49" i="95"/>
  <c r="AN112" i="95"/>
  <c r="AR316" i="95"/>
  <c r="AR254" i="95"/>
  <c r="AO358" i="95"/>
  <c r="AK193" i="95"/>
  <c r="AK15" i="95"/>
  <c r="AL272" i="95"/>
  <c r="AR311" i="95"/>
  <c r="AS424" i="95"/>
  <c r="AM71" i="95"/>
  <c r="AR205" i="95"/>
  <c r="AR128" i="95"/>
  <c r="AQ164" i="95"/>
  <c r="AN217" i="95"/>
  <c r="AO143" i="95"/>
  <c r="AJ73" i="95"/>
  <c r="AO137" i="95"/>
  <c r="AJ16" i="95"/>
  <c r="AQ318" i="95"/>
  <c r="AM160" i="95"/>
  <c r="AR123" i="95"/>
  <c r="AK227" i="95"/>
  <c r="AJ379" i="95"/>
  <c r="AO130" i="95"/>
  <c r="AP124" i="95"/>
  <c r="AT445" i="95"/>
  <c r="AP478" i="95"/>
  <c r="AK284" i="95"/>
  <c r="AS145" i="95"/>
  <c r="AS91" i="95"/>
  <c r="AL165" i="95"/>
  <c r="AL99" i="95"/>
  <c r="AK46" i="95"/>
  <c r="AO89" i="95"/>
  <c r="AN57" i="95"/>
  <c r="AR146" i="95"/>
  <c r="AJ37" i="95"/>
  <c r="AQ109" i="95"/>
  <c r="AS111" i="95"/>
  <c r="AR161" i="95"/>
  <c r="AK69" i="95"/>
  <c r="AP22" i="95"/>
  <c r="AR22" i="95"/>
  <c r="AM56" i="95"/>
  <c r="AN184" i="95"/>
  <c r="AP271" i="95"/>
  <c r="AJ241" i="95"/>
  <c r="AT111" i="95"/>
  <c r="AQ249" i="95"/>
  <c r="AT139" i="95"/>
  <c r="AP39" i="95"/>
  <c r="AJ22" i="95"/>
  <c r="AJ112" i="95"/>
  <c r="AP202" i="95"/>
  <c r="AL423" i="95"/>
  <c r="AQ45" i="95"/>
  <c r="AP168" i="95"/>
  <c r="AR217" i="95"/>
  <c r="AQ219" i="95"/>
  <c r="AJ284" i="95"/>
  <c r="AL79" i="95"/>
  <c r="AS118" i="95"/>
  <c r="AP223" i="95"/>
  <c r="AN37" i="95"/>
  <c r="AJ154" i="95"/>
  <c r="AM90" i="95"/>
  <c r="AS307" i="95"/>
  <c r="AO116" i="95"/>
  <c r="AT240" i="95"/>
  <c r="AL263" i="95"/>
  <c r="AM80" i="95"/>
  <c r="AP72" i="95"/>
  <c r="AN67" i="95"/>
  <c r="AN111" i="95"/>
  <c r="AS123" i="95"/>
  <c r="AS47" i="95"/>
  <c r="AK186" i="95"/>
  <c r="AL262" i="95"/>
  <c r="AJ63" i="95"/>
  <c r="AM229" i="95"/>
  <c r="AL326" i="95"/>
  <c r="AI23" i="95"/>
  <c r="AQ174" i="95"/>
  <c r="AR283" i="95"/>
  <c r="AJ269" i="95"/>
  <c r="AM335" i="95"/>
  <c r="AS935" i="95"/>
  <c r="AR997" i="95"/>
  <c r="AJ473" i="95"/>
  <c r="AO362" i="95"/>
  <c r="AM734" i="95"/>
  <c r="AQ507" i="95"/>
  <c r="AL735" i="95"/>
  <c r="AN359" i="95"/>
  <c r="AS609" i="95"/>
  <c r="AM931" i="95"/>
  <c r="AN876" i="95"/>
  <c r="AM1005" i="95"/>
  <c r="AI446" i="95"/>
  <c r="AN912" i="95"/>
  <c r="AO646" i="95"/>
  <c r="AR81" i="95"/>
  <c r="AL1024" i="95"/>
  <c r="AO171" i="95"/>
  <c r="AP191" i="95"/>
  <c r="AT732" i="95"/>
  <c r="AI504" i="95"/>
  <c r="AJ528" i="95"/>
  <c r="AK272" i="95"/>
  <c r="AL525" i="95"/>
  <c r="AI314" i="95"/>
  <c r="AM455" i="95"/>
  <c r="AM729" i="95"/>
  <c r="AN524" i="95"/>
  <c r="AP692" i="95"/>
  <c r="AP657" i="95"/>
  <c r="AP566" i="95"/>
  <c r="AT547" i="95"/>
  <c r="AM517" i="95"/>
  <c r="AL212" i="95"/>
  <c r="AJ380" i="95"/>
  <c r="AS590" i="95"/>
  <c r="AP302" i="95"/>
  <c r="AM148" i="95"/>
  <c r="AT39" i="95"/>
  <c r="AS675" i="95"/>
  <c r="AS666" i="95"/>
  <c r="AS206" i="95"/>
  <c r="AT340" i="95"/>
  <c r="AL484" i="95"/>
  <c r="AL460" i="95"/>
  <c r="AL622" i="95"/>
  <c r="AT126" i="95"/>
  <c r="AN585" i="95"/>
  <c r="AN470" i="95"/>
  <c r="AK464" i="95"/>
  <c r="AK304" i="95"/>
  <c r="AT581" i="95"/>
  <c r="AK85" i="95"/>
  <c r="AJ499" i="95"/>
  <c r="AS120" i="95"/>
  <c r="AT13" i="95"/>
  <c r="AM414" i="95"/>
  <c r="AQ319" i="95"/>
  <c r="AN531" i="95"/>
  <c r="AI34" i="95"/>
  <c r="AR133" i="95"/>
  <c r="AJ349" i="95"/>
  <c r="AL125" i="95"/>
  <c r="AK557" i="95"/>
  <c r="AS186" i="95"/>
  <c r="AL180" i="95"/>
  <c r="AT36" i="95"/>
  <c r="AL366" i="95"/>
  <c r="AI395" i="95"/>
  <c r="AM85" i="95"/>
  <c r="AR351" i="95"/>
  <c r="AN330" i="95"/>
  <c r="AS301" i="95"/>
  <c r="AQ10" i="95"/>
  <c r="AN160" i="95"/>
  <c r="AK110" i="95"/>
  <c r="AQ60" i="95"/>
  <c r="AM289" i="95"/>
  <c r="AL247" i="95"/>
  <c r="AO381" i="95"/>
  <c r="AO250" i="95"/>
  <c r="AR887" i="95"/>
  <c r="AK503" i="95"/>
  <c r="AN450" i="95"/>
  <c r="AS459" i="95"/>
  <c r="AM127" i="95"/>
  <c r="AR184" i="95"/>
  <c r="AQ91" i="95"/>
  <c r="AN177" i="95"/>
  <c r="AK118" i="95"/>
  <c r="AK113" i="95"/>
  <c r="AR485" i="95"/>
  <c r="AN368" i="95"/>
  <c r="AI461" i="95"/>
  <c r="AK182" i="95"/>
  <c r="AR229" i="95"/>
  <c r="AM192" i="95"/>
  <c r="AO11" i="95"/>
  <c r="AO17" i="95"/>
  <c r="AT128" i="95"/>
  <c r="AP63" i="95"/>
  <c r="AK199" i="95"/>
  <c r="AT92" i="95"/>
  <c r="AP276" i="95"/>
  <c r="AM155" i="95"/>
  <c r="AK147" i="95"/>
  <c r="AS16" i="95"/>
  <c r="AN202" i="95"/>
  <c r="AT27" i="95"/>
  <c r="AP18" i="95"/>
  <c r="AL14" i="95"/>
  <c r="AJ258" i="95"/>
  <c r="AM315" i="95"/>
  <c r="AS110" i="95"/>
  <c r="AN150" i="95"/>
  <c r="AR221" i="95"/>
  <c r="AR32" i="95"/>
  <c r="AQ182" i="95"/>
  <c r="AR14" i="95"/>
  <c r="AJ98" i="95"/>
  <c r="AO200" i="95"/>
  <c r="AM58" i="95"/>
  <c r="AQ201" i="95"/>
  <c r="AL459" i="95"/>
  <c r="AM216" i="95"/>
  <c r="AT359" i="95"/>
  <c r="AR154" i="95"/>
  <c r="AQ107" i="95"/>
  <c r="AT309" i="95"/>
  <c r="AI44" i="95"/>
  <c r="AT287" i="95"/>
  <c r="AT182" i="95"/>
  <c r="AP136" i="95"/>
  <c r="AK19" i="95"/>
  <c r="AL48" i="95"/>
  <c r="AL10" i="95"/>
  <c r="AL47" i="95"/>
  <c r="AJ107" i="95"/>
  <c r="AK130" i="95"/>
  <c r="AS202" i="95"/>
  <c r="AO309" i="95"/>
  <c r="AP14" i="95"/>
  <c r="AT48" i="95"/>
  <c r="AO230" i="95"/>
  <c r="AQ113" i="95"/>
  <c r="AQ417" i="95"/>
  <c r="AT60" i="95"/>
  <c r="AQ191" i="95"/>
  <c r="AR69" i="95"/>
  <c r="AK10" i="95"/>
  <c r="AQ51" i="95"/>
  <c r="AK248" i="95"/>
  <c r="AR61" i="95"/>
  <c r="AO126" i="95"/>
  <c r="AK175" i="95"/>
  <c r="AN27" i="95"/>
  <c r="AS99" i="95"/>
  <c r="AT17" i="95"/>
  <c r="AS37" i="95"/>
  <c r="AM957" i="95"/>
  <c r="AS759" i="95"/>
  <c r="AJ424" i="95"/>
  <c r="AK909" i="95"/>
  <c r="AR304" i="95"/>
  <c r="AQ904" i="95"/>
  <c r="AL341" i="95"/>
  <c r="AL598" i="95"/>
  <c r="AQ25" i="95"/>
  <c r="AQ694" i="95"/>
  <c r="AT171" i="95"/>
  <c r="AJ570" i="95"/>
  <c r="AR296" i="95"/>
  <c r="AS718" i="95"/>
  <c r="AJ180" i="95"/>
  <c r="AT286" i="95"/>
  <c r="AS80" i="95"/>
  <c r="AN542" i="95"/>
  <c r="AR285" i="95"/>
  <c r="AP861" i="95"/>
  <c r="AK659" i="95"/>
  <c r="AK406" i="95"/>
  <c r="AN96" i="95"/>
  <c r="AS207" i="95"/>
  <c r="AP401" i="95"/>
  <c r="AS259" i="95"/>
  <c r="AN751" i="95"/>
  <c r="AP99" i="95"/>
  <c r="AO352" i="95"/>
  <c r="AS501" i="95"/>
  <c r="AR77" i="95"/>
  <c r="AI778" i="95"/>
  <c r="AN170" i="95"/>
  <c r="AL597" i="95"/>
  <c r="AT134" i="95"/>
  <c r="AJ277" i="95"/>
  <c r="AT410" i="95"/>
  <c r="AK183" i="95"/>
  <c r="AO578" i="95"/>
  <c r="AI162" i="95"/>
  <c r="AT398" i="95"/>
  <c r="AP550" i="95"/>
  <c r="AN648" i="95"/>
  <c r="AM266" i="95"/>
  <c r="AP562" i="95"/>
  <c r="AR284" i="95"/>
  <c r="AL383" i="95"/>
  <c r="AO287" i="95"/>
  <c r="AO827" i="95"/>
  <c r="AO286" i="95"/>
  <c r="AL27" i="95"/>
  <c r="AS213" i="95"/>
  <c r="AR534" i="95"/>
  <c r="AO189" i="95"/>
  <c r="AK245" i="95"/>
  <c r="AS197" i="95"/>
  <c r="AN495" i="95"/>
  <c r="AN235" i="95"/>
  <c r="AI41" i="95"/>
  <c r="AS224" i="95"/>
  <c r="AN598" i="95"/>
  <c r="AJ402" i="95"/>
  <c r="AM166" i="95"/>
  <c r="AM342" i="95"/>
  <c r="AK128" i="95"/>
  <c r="AK206" i="95"/>
  <c r="AM86" i="95"/>
  <c r="AJ11" i="95"/>
  <c r="AI328" i="95"/>
  <c r="AR23" i="95"/>
  <c r="AS607" i="95"/>
  <c r="AN614" i="95"/>
  <c r="AN200" i="95"/>
  <c r="AK351" i="95"/>
  <c r="AM370" i="95"/>
  <c r="AN440" i="95"/>
  <c r="AQ294" i="95"/>
  <c r="AP523" i="95"/>
  <c r="AS332" i="95"/>
  <c r="AT755" i="95"/>
  <c r="AP564" i="95"/>
  <c r="AP379" i="95"/>
  <c r="AK412" i="95"/>
  <c r="AL277" i="95"/>
  <c r="AK91" i="95"/>
  <c r="AP11" i="95"/>
  <c r="AK369" i="95"/>
  <c r="AL65" i="95"/>
  <c r="AP153" i="95"/>
  <c r="AQ234" i="95"/>
  <c r="AM143" i="95"/>
  <c r="AR9" i="95"/>
  <c r="AO574" i="95"/>
  <c r="AN394" i="95"/>
  <c r="AJ285" i="95"/>
  <c r="AK137" i="95"/>
  <c r="AR18" i="95"/>
  <c r="AP28" i="95"/>
  <c r="AR529" i="95"/>
  <c r="AM352" i="95"/>
  <c r="AT248" i="95"/>
  <c r="AS124" i="95"/>
  <c r="AK95" i="95"/>
  <c r="AN283" i="95"/>
  <c r="AK211" i="95"/>
  <c r="AJ143" i="95"/>
  <c r="AO113" i="95"/>
  <c r="AP371" i="95"/>
  <c r="AM217" i="95"/>
  <c r="AJ48" i="95"/>
  <c r="AM191" i="95"/>
  <c r="AR66" i="95"/>
  <c r="AJ206" i="95"/>
  <c r="AJ13" i="95"/>
  <c r="AS283" i="95"/>
  <c r="AN136" i="95"/>
  <c r="AT490" i="95"/>
  <c r="AI163" i="95"/>
  <c r="AL42" i="95"/>
  <c r="AS528" i="95"/>
  <c r="AQ300" i="95"/>
  <c r="AP96" i="95"/>
  <c r="AP104" i="95"/>
  <c r="AT19" i="95"/>
  <c r="AO30" i="95"/>
  <c r="AR152" i="95"/>
  <c r="AM53" i="95"/>
  <c r="AT34" i="95"/>
  <c r="AM142" i="95"/>
  <c r="AO465" i="95"/>
  <c r="AO60" i="95"/>
  <c r="AN15" i="95"/>
  <c r="AK90" i="95"/>
  <c r="AN83" i="95"/>
  <c r="AP159" i="95"/>
  <c r="AO159" i="95"/>
  <c r="AO106" i="95"/>
  <c r="AM92" i="95"/>
  <c r="AK142" i="95"/>
  <c r="AS177" i="95"/>
  <c r="AO332" i="95"/>
  <c r="AS260" i="95"/>
  <c r="AL56" i="95"/>
  <c r="AQ66" i="95"/>
  <c r="AM40" i="95"/>
  <c r="AS19" i="95"/>
  <c r="AL11" i="95"/>
  <c r="AR101" i="95"/>
  <c r="AN272" i="95"/>
  <c r="AS155" i="95"/>
  <c r="AN80" i="95"/>
  <c r="AR323" i="95"/>
  <c r="AL51" i="95"/>
  <c r="AS311" i="95"/>
  <c r="AR99" i="95"/>
  <c r="AT268" i="95"/>
  <c r="AJ118" i="95"/>
  <c r="AR50" i="95"/>
  <c r="AO206" i="95"/>
  <c r="AP95" i="95"/>
  <c r="AK16" i="95"/>
  <c r="AN401" i="95"/>
  <c r="AR16" i="95"/>
  <c r="AL130" i="95"/>
  <c r="AN10" i="95"/>
  <c r="AS66" i="95"/>
  <c r="AL100" i="95"/>
  <c r="AQ111" i="95"/>
  <c r="AJ59" i="95"/>
  <c r="AM42" i="95"/>
  <c r="AQ133" i="95"/>
  <c r="AO162" i="95"/>
  <c r="AJ9" i="95"/>
  <c r="AR13" i="95"/>
  <c r="AK136" i="95"/>
  <c r="AN119" i="95"/>
  <c r="AR670" i="95"/>
  <c r="AQ1064" i="95"/>
  <c r="AI747" i="95"/>
  <c r="AN1050" i="95"/>
  <c r="AT464" i="95"/>
  <c r="AM630" i="95"/>
  <c r="AP303" i="95"/>
  <c r="AO555" i="95"/>
  <c r="AO679" i="95"/>
  <c r="AO316" i="95"/>
  <c r="AK856" i="95"/>
  <c r="AS861" i="95"/>
  <c r="AT951" i="95"/>
  <c r="AP359" i="95"/>
  <c r="AM162" i="95"/>
  <c r="AR82" i="95"/>
  <c r="AL638" i="95"/>
  <c r="AK271" i="95"/>
  <c r="AP415" i="95"/>
  <c r="AO448" i="95"/>
  <c r="AS249" i="95"/>
  <c r="AR1006" i="95"/>
  <c r="AO427" i="95"/>
  <c r="AT346" i="95"/>
  <c r="AT370" i="95"/>
  <c r="AS72" i="95"/>
  <c r="AQ89" i="95"/>
  <c r="AT576" i="95"/>
  <c r="AQ355" i="95"/>
  <c r="AO109" i="95"/>
  <c r="AL722" i="95"/>
  <c r="AQ462" i="95"/>
  <c r="AM10" i="95"/>
  <c r="AM386" i="95"/>
  <c r="AN496" i="95"/>
  <c r="AR378" i="95"/>
  <c r="AM611" i="95"/>
  <c r="AP637" i="95"/>
  <c r="AS162" i="95"/>
  <c r="AS217" i="95"/>
  <c r="AL431" i="95"/>
  <c r="AR89" i="95"/>
  <c r="AT503" i="95"/>
  <c r="AR162" i="95"/>
  <c r="AS316" i="95"/>
  <c r="AL491" i="95"/>
  <c r="AI673" i="95"/>
  <c r="AM338" i="95"/>
  <c r="AL289" i="95"/>
  <c r="AT593" i="95"/>
  <c r="AK170" i="95"/>
  <c r="AT116" i="95"/>
  <c r="AT676" i="95"/>
  <c r="AS403" i="95"/>
  <c r="AN299" i="95"/>
  <c r="AQ388" i="95"/>
  <c r="AQ32" i="95"/>
  <c r="AK492" i="95"/>
  <c r="AR440" i="95"/>
  <c r="AN104" i="95"/>
  <c r="AQ178" i="95"/>
  <c r="AS128" i="95"/>
  <c r="AL412" i="95"/>
  <c r="AS102" i="95"/>
  <c r="AI167" i="95"/>
  <c r="AO51" i="95"/>
  <c r="AP476" i="95"/>
  <c r="AT364" i="95"/>
  <c r="AT318" i="95"/>
  <c r="AM203" i="95"/>
  <c r="AL253" i="95"/>
  <c r="AN208" i="95"/>
  <c r="AN72" i="95"/>
  <c r="AT466" i="95"/>
  <c r="AS79" i="95"/>
  <c r="AK11" i="95"/>
  <c r="AT73" i="95"/>
  <c r="AK628" i="95"/>
  <c r="AL557" i="95"/>
  <c r="AO580" i="95"/>
  <c r="AR325" i="95"/>
  <c r="AS119" i="95"/>
  <c r="AN66" i="95"/>
  <c r="AT136" i="95"/>
  <c r="AS178" i="95"/>
  <c r="AP462" i="95"/>
  <c r="AL242" i="95"/>
  <c r="AR357" i="95"/>
  <c r="AN543" i="95"/>
  <c r="AT226" i="95"/>
  <c r="AK496" i="95"/>
  <c r="AM105" i="95"/>
  <c r="AR557" i="95"/>
  <c r="AS339" i="95"/>
  <c r="AP67" i="95"/>
  <c r="AT112" i="95"/>
  <c r="AN297" i="95"/>
  <c r="AK70" i="95"/>
  <c r="AM197" i="95"/>
  <c r="AL254" i="95"/>
  <c r="AJ89" i="95"/>
  <c r="AQ41" i="95"/>
  <c r="AK540" i="95"/>
  <c r="AQ28" i="95"/>
  <c r="AQ208" i="95"/>
  <c r="AK236" i="95"/>
  <c r="AK296" i="95"/>
  <c r="AO119" i="95"/>
  <c r="AT30" i="95"/>
  <c r="AP77" i="95"/>
  <c r="AM153" i="95"/>
  <c r="AR160" i="95"/>
  <c r="AL225" i="95"/>
  <c r="AO259" i="95"/>
  <c r="AR74" i="95"/>
  <c r="AM129" i="95"/>
  <c r="AK65" i="95"/>
  <c r="AL355" i="95"/>
  <c r="AT449" i="95"/>
  <c r="AO87" i="95"/>
  <c r="AL315" i="95"/>
  <c r="AJ302" i="95"/>
  <c r="AQ105" i="95"/>
  <c r="AJ222" i="95"/>
  <c r="AN45" i="95"/>
  <c r="AT97" i="95"/>
  <c r="AJ145" i="95"/>
  <c r="AR54" i="95"/>
  <c r="AS160" i="95"/>
  <c r="AL143" i="95"/>
  <c r="AT278" i="95"/>
  <c r="AM441" i="95"/>
  <c r="AR463" i="95"/>
  <c r="AI210" i="95"/>
  <c r="AK25" i="95"/>
  <c r="AQ48" i="95"/>
  <c r="AS77" i="95"/>
  <c r="AQ70" i="95"/>
  <c r="AJ43" i="95"/>
  <c r="AJ32" i="95"/>
  <c r="AL60" i="95"/>
  <c r="AR256" i="95"/>
  <c r="AT178" i="95"/>
  <c r="AR144" i="95"/>
  <c r="AL156" i="95"/>
  <c r="AM279" i="95"/>
  <c r="AL200" i="95"/>
  <c r="AO264" i="95"/>
  <c r="AK33" i="95"/>
  <c r="AQ237" i="95"/>
  <c r="AR164" i="95"/>
  <c r="AN248" i="95"/>
  <c r="AT389" i="95"/>
  <c r="AM259" i="95"/>
  <c r="AO105" i="95"/>
  <c r="AS114" i="95"/>
  <c r="AJ243" i="95"/>
  <c r="AL186" i="95"/>
  <c r="AM38" i="95"/>
  <c r="AJ23" i="95"/>
  <c r="AP48" i="95"/>
  <c r="AQ1096" i="95"/>
  <c r="AQ282" i="95"/>
  <c r="AR369" i="95"/>
  <c r="AK760" i="95"/>
  <c r="AQ338" i="95"/>
  <c r="AM986" i="95"/>
  <c r="AK765" i="95"/>
  <c r="AQ646" i="95"/>
  <c r="AQ584" i="95"/>
  <c r="AK480" i="95"/>
  <c r="AL977" i="95"/>
  <c r="AN1028" i="95"/>
  <c r="AK213" i="95"/>
  <c r="AM73" i="95"/>
  <c r="AP471" i="95"/>
  <c r="AN298" i="95"/>
  <c r="AM412" i="95"/>
  <c r="AN218" i="95"/>
  <c r="AL322" i="95"/>
  <c r="AP411" i="95"/>
  <c r="AO272" i="95"/>
  <c r="AK558" i="95"/>
  <c r="AK808" i="95"/>
  <c r="AO490" i="95"/>
  <c r="AJ543" i="95"/>
  <c r="AI585" i="95"/>
  <c r="AS440" i="95"/>
  <c r="AS239" i="95"/>
  <c r="AM164" i="95"/>
  <c r="AS726" i="95"/>
  <c r="AK476" i="95"/>
  <c r="AO595" i="95"/>
  <c r="AL144" i="95"/>
  <c r="AS69" i="95"/>
  <c r="AL388" i="95"/>
  <c r="AL743" i="95"/>
  <c r="AQ331" i="95"/>
  <c r="AI250" i="95"/>
  <c r="AR186" i="95"/>
  <c r="AQ564" i="95"/>
  <c r="AK270" i="95"/>
  <c r="AK359" i="95"/>
  <c r="AK452" i="95"/>
  <c r="AQ342" i="95"/>
  <c r="AS210" i="95"/>
  <c r="AM319" i="95"/>
  <c r="AS184" i="95"/>
  <c r="AM41" i="95"/>
  <c r="AT41" i="95"/>
  <c r="AL140" i="95"/>
  <c r="AQ519" i="95"/>
  <c r="AN61" i="95"/>
  <c r="AP270" i="95"/>
  <c r="AO246" i="95"/>
  <c r="AR459" i="95"/>
  <c r="AS173" i="95"/>
  <c r="AO291" i="95"/>
  <c r="AR509" i="95"/>
  <c r="AS467" i="95"/>
  <c r="AT509" i="95"/>
  <c r="AN152" i="95"/>
  <c r="AL468" i="95"/>
  <c r="AO263" i="95"/>
  <c r="AO312" i="95"/>
  <c r="AS357" i="95"/>
  <c r="AQ461" i="95"/>
  <c r="AQ153" i="95"/>
  <c r="AK217" i="95"/>
  <c r="AN156" i="95"/>
  <c r="AO442" i="95"/>
  <c r="AN573" i="95"/>
  <c r="AS407" i="95"/>
  <c r="AQ422" i="95"/>
  <c r="AS373" i="95"/>
  <c r="AJ197" i="95"/>
  <c r="AR34" i="95"/>
  <c r="AJ238" i="95"/>
  <c r="AN277" i="95"/>
  <c r="AT93" i="95"/>
  <c r="AM321" i="95"/>
  <c r="AQ20" i="95"/>
  <c r="AS71" i="95"/>
  <c r="AO256" i="95"/>
  <c r="AJ50" i="95"/>
  <c r="AK260" i="95"/>
  <c r="AP150" i="95"/>
  <c r="AT193" i="95"/>
  <c r="AP317" i="95"/>
  <c r="AP374" i="95"/>
  <c r="AJ365" i="95"/>
  <c r="AM176" i="95"/>
  <c r="AL29" i="95"/>
  <c r="AJ370" i="95"/>
  <c r="AN403" i="95"/>
  <c r="AR392" i="95"/>
  <c r="AM443" i="95"/>
  <c r="AO504" i="95"/>
  <c r="AJ556" i="95"/>
  <c r="AQ218" i="95"/>
  <c r="AT365" i="95"/>
  <c r="AK93" i="95"/>
  <c r="AM212" i="95"/>
  <c r="AL224" i="95"/>
  <c r="AM297" i="95"/>
  <c r="AP15" i="95"/>
  <c r="AM13" i="95"/>
  <c r="AT43" i="95"/>
  <c r="AS154" i="95"/>
  <c r="AJ151" i="95"/>
  <c r="AJ227" i="95"/>
  <c r="AR110" i="95"/>
  <c r="AT180" i="95"/>
  <c r="AP56" i="95"/>
  <c r="AQ27" i="95"/>
  <c r="AO457" i="95"/>
  <c r="AJ90" i="95"/>
  <c r="AM32" i="95"/>
  <c r="AJ283" i="95"/>
  <c r="AL398" i="95"/>
  <c r="AK192" i="95"/>
  <c r="AM178" i="95"/>
  <c r="AL17" i="95"/>
  <c r="AJ117" i="95"/>
  <c r="AL283" i="95"/>
  <c r="AJ203" i="95"/>
  <c r="AO197" i="95"/>
  <c r="AK300" i="95"/>
  <c r="AJ20" i="95"/>
  <c r="AO52" i="95"/>
  <c r="AQ94" i="95"/>
  <c r="AS179" i="95"/>
  <c r="AJ114" i="95"/>
  <c r="AR321" i="95"/>
  <c r="AQ162" i="95"/>
  <c r="AL173" i="95"/>
  <c r="AJ79" i="95"/>
  <c r="AK52" i="95"/>
  <c r="AR165" i="95"/>
  <c r="AI20" i="95"/>
  <c r="AL83" i="95"/>
  <c r="AL109" i="95"/>
  <c r="AS10" i="95"/>
  <c r="AP54" i="95"/>
  <c r="AM184" i="95"/>
  <c r="AN267" i="95"/>
  <c r="AI40" i="95"/>
  <c r="AM472" i="95"/>
  <c r="AN22" i="95"/>
  <c r="AL338" i="95"/>
  <c r="AT94" i="95"/>
  <c r="AL197" i="95"/>
  <c r="AJ47" i="95"/>
  <c r="AT157" i="95"/>
  <c r="AP81" i="95"/>
  <c r="AP79" i="95"/>
  <c r="AQ35" i="95"/>
  <c r="AK66" i="95"/>
  <c r="AN93" i="95"/>
  <c r="AT252" i="95"/>
  <c r="AQ177" i="95"/>
  <c r="AR261" i="95"/>
  <c r="AQ241" i="95"/>
  <c r="AL126" i="95"/>
  <c r="AM111" i="95"/>
  <c r="AT23" i="95"/>
  <c r="AQ187" i="95"/>
  <c r="AO39" i="95"/>
  <c r="AR10" i="95"/>
  <c r="AR49" i="95"/>
  <c r="AM35" i="95"/>
  <c r="AJ91" i="95"/>
  <c r="AJ35" i="95"/>
  <c r="AL411" i="95"/>
  <c r="AT46" i="95"/>
  <c r="AN186" i="95"/>
  <c r="AR41" i="95"/>
  <c r="AT74" i="95"/>
  <c r="AN987" i="95"/>
  <c r="AQ879" i="95"/>
  <c r="AS820" i="95"/>
  <c r="AK1003" i="95"/>
  <c r="AM521" i="95"/>
  <c r="AI842" i="95"/>
  <c r="AQ382" i="95"/>
  <c r="AM953" i="95"/>
  <c r="AP13" i="95"/>
  <c r="AN1008" i="95"/>
  <c r="AO898" i="95"/>
  <c r="AQ615" i="95"/>
  <c r="AR353" i="95"/>
  <c r="AT1047" i="95"/>
  <c r="AQ101" i="95"/>
  <c r="AP308" i="95"/>
  <c r="AQ594" i="95"/>
  <c r="AT163" i="95"/>
  <c r="AR827" i="95"/>
  <c r="AR507" i="95"/>
  <c r="AJ465" i="95"/>
  <c r="AO454" i="95"/>
  <c r="AK349" i="95"/>
  <c r="AN333" i="95"/>
  <c r="AR298" i="95"/>
  <c r="AS1060" i="95"/>
  <c r="AR38" i="95"/>
  <c r="AR561" i="95"/>
  <c r="AI156" i="95"/>
  <c r="AL943" i="95"/>
  <c r="AR373" i="95"/>
  <c r="AR259" i="95"/>
  <c r="AR401" i="95"/>
  <c r="AP539" i="95"/>
  <c r="AM568" i="95"/>
  <c r="AL84" i="95"/>
  <c r="AM340" i="95"/>
  <c r="AS505" i="95"/>
  <c r="AJ448" i="95"/>
  <c r="AS433" i="95"/>
  <c r="AS62" i="95"/>
  <c r="AO290" i="95"/>
  <c r="AO875" i="95"/>
  <c r="AO1083" i="95"/>
  <c r="AO625" i="95"/>
  <c r="AQ364" i="95"/>
  <c r="AL728" i="95"/>
  <c r="AR424" i="95"/>
  <c r="AL282" i="95"/>
  <c r="AT235" i="95"/>
  <c r="AP282" i="95"/>
  <c r="AN360" i="95"/>
  <c r="AK454" i="95"/>
  <c r="AN185" i="95"/>
  <c r="AP140" i="95"/>
  <c r="AJ109" i="95"/>
  <c r="AM512" i="95"/>
  <c r="AQ295" i="95"/>
  <c r="AQ172" i="95"/>
  <c r="AP346" i="95"/>
  <c r="AL19" i="95"/>
  <c r="AM89" i="95"/>
  <c r="AK947" i="95"/>
  <c r="AM311" i="95"/>
  <c r="AQ361" i="95"/>
  <c r="AT603" i="95"/>
  <c r="AQ231" i="95"/>
  <c r="AQ68" i="95"/>
  <c r="AK100" i="95"/>
  <c r="AI390" i="95"/>
  <c r="AL446" i="95"/>
  <c r="AJ237" i="95"/>
  <c r="AM260" i="95"/>
  <c r="AO592" i="95"/>
  <c r="AS345" i="95"/>
  <c r="AS12" i="95"/>
  <c r="AO375" i="95"/>
  <c r="AM382" i="95"/>
  <c r="AQ242" i="95"/>
  <c r="AT469" i="95"/>
  <c r="AP225" i="95"/>
  <c r="AL442" i="95"/>
  <c r="AN358" i="95"/>
  <c r="AL181" i="95"/>
  <c r="AT274" i="95"/>
  <c r="AR364" i="95"/>
  <c r="AK123" i="95"/>
  <c r="AL306" i="95"/>
  <c r="AN206" i="95"/>
  <c r="AN249" i="95"/>
  <c r="AL494" i="95"/>
  <c r="AN123" i="95"/>
  <c r="AM47" i="95"/>
  <c r="AO393" i="95"/>
  <c r="AQ186" i="95"/>
  <c r="AN540" i="95"/>
  <c r="AQ75" i="95"/>
  <c r="AI71" i="95"/>
  <c r="AL348" i="95"/>
  <c r="AR79" i="95"/>
  <c r="AT289" i="95"/>
  <c r="AP19" i="95"/>
  <c r="AM292" i="95"/>
  <c r="AN101" i="95"/>
  <c r="AO50" i="95"/>
  <c r="AQ393" i="95"/>
  <c r="AS410" i="95"/>
  <c r="AN280" i="95"/>
  <c r="AR166" i="95"/>
  <c r="AQ301" i="95"/>
  <c r="AP320" i="95"/>
  <c r="AM241" i="95"/>
  <c r="AO194" i="95"/>
  <c r="AO244" i="95"/>
  <c r="AO125" i="95"/>
  <c r="AJ199" i="95"/>
  <c r="AJ68" i="95"/>
  <c r="AT143" i="95"/>
  <c r="AJ174" i="95"/>
  <c r="AN46" i="95"/>
  <c r="AN79" i="95"/>
  <c r="AK310" i="95"/>
  <c r="AL63" i="95"/>
  <c r="AS95" i="95"/>
  <c r="AN183" i="95"/>
  <c r="AO155" i="95"/>
  <c r="AQ82" i="95"/>
  <c r="AN144" i="95"/>
  <c r="AR45" i="95"/>
  <c r="AK257" i="95"/>
  <c r="AP527" i="95"/>
  <c r="AQ99" i="95"/>
  <c r="AO294" i="95"/>
  <c r="AK319" i="95"/>
  <c r="AL81" i="95"/>
  <c r="AR108" i="95"/>
  <c r="AP70" i="95"/>
  <c r="AR11" i="95"/>
  <c r="AT35" i="95"/>
  <c r="AK238" i="95"/>
  <c r="AT55" i="95"/>
  <c r="AP91" i="95"/>
  <c r="AM239" i="95"/>
  <c r="AL251" i="95"/>
  <c r="AJ92" i="95"/>
  <c r="AP306" i="95"/>
  <c r="AK302" i="95"/>
  <c r="AK380" i="95"/>
  <c r="AN244" i="95"/>
  <c r="AQ261" i="95"/>
  <c r="AQ40" i="95"/>
  <c r="AR223" i="95"/>
  <c r="AQ108" i="95"/>
  <c r="AP85" i="95"/>
  <c r="AO15" i="95"/>
  <c r="AN89" i="95"/>
  <c r="AP254" i="95"/>
  <c r="AT52" i="95"/>
  <c r="AP84" i="95"/>
  <c r="AT44" i="95"/>
  <c r="AT608" i="95"/>
  <c r="AK967" i="95"/>
  <c r="AL810" i="95"/>
  <c r="AM175" i="95"/>
  <c r="AP790" i="95"/>
  <c r="AL1015" i="95"/>
  <c r="AP281" i="95"/>
  <c r="AT356" i="95"/>
  <c r="AI669" i="95"/>
  <c r="AJ703" i="95"/>
  <c r="AO642" i="95"/>
  <c r="AS221" i="95"/>
  <c r="AQ1056" i="95"/>
  <c r="AJ947" i="95"/>
  <c r="AS1039" i="95"/>
  <c r="AM218" i="95"/>
  <c r="AO1072" i="95"/>
  <c r="AO191" i="95"/>
  <c r="AS100" i="95"/>
  <c r="AS623" i="95"/>
  <c r="AN353" i="95"/>
  <c r="AS232" i="95"/>
  <c r="AQ258" i="95"/>
  <c r="AN36" i="95"/>
  <c r="AT402" i="95"/>
  <c r="AK650" i="95"/>
  <c r="AK172" i="95"/>
  <c r="AR1044" i="95"/>
  <c r="AQ418" i="95"/>
  <c r="AM442" i="95"/>
  <c r="AL571" i="95"/>
  <c r="AI529" i="95"/>
  <c r="AP970" i="95"/>
  <c r="AP660" i="95"/>
  <c r="AS593" i="95"/>
  <c r="AT385" i="95"/>
  <c r="AT192" i="95"/>
  <c r="AR609" i="95"/>
  <c r="AS512" i="95"/>
  <c r="AP307" i="95"/>
  <c r="AS40" i="95"/>
  <c r="AS328" i="95"/>
  <c r="AQ621" i="95"/>
  <c r="AK77" i="95"/>
  <c r="AT272" i="95"/>
  <c r="AL420" i="95"/>
  <c r="AT601" i="95"/>
  <c r="AO337" i="95"/>
  <c r="AM403" i="95"/>
  <c r="AP513" i="95"/>
  <c r="AL201" i="95"/>
  <c r="AR232" i="95"/>
  <c r="AP161" i="95"/>
  <c r="AQ323" i="95"/>
  <c r="AR26" i="95"/>
  <c r="AN452" i="95"/>
  <c r="AM172" i="95"/>
  <c r="AK516" i="95"/>
  <c r="AL309" i="95"/>
  <c r="AP131" i="95"/>
  <c r="AT64" i="95"/>
  <c r="AK367" i="95"/>
  <c r="AK79" i="95"/>
  <c r="AO266" i="95"/>
  <c r="AP295" i="95"/>
  <c r="AK507" i="95"/>
  <c r="AN582" i="95"/>
  <c r="AQ44" i="95"/>
  <c r="AR37" i="95"/>
  <c r="AR156" i="95"/>
  <c r="AK30" i="95"/>
  <c r="AN1048" i="95"/>
  <c r="AS612" i="95"/>
  <c r="AO225" i="95"/>
  <c r="AP211" i="95"/>
  <c r="AM354" i="95"/>
  <c r="AI171" i="95"/>
  <c r="AT291" i="95"/>
  <c r="AK194" i="95"/>
  <c r="AQ167" i="95"/>
  <c r="AL101" i="95"/>
  <c r="AS169" i="95"/>
  <c r="AQ933" i="95"/>
  <c r="AR237" i="95"/>
  <c r="AJ111" i="95"/>
  <c r="AK372" i="95"/>
  <c r="AK163" i="95"/>
  <c r="AT672" i="95"/>
  <c r="AL305" i="95"/>
  <c r="AQ175" i="95"/>
  <c r="AJ789" i="95"/>
  <c r="AQ334" i="95"/>
  <c r="AS700" i="95"/>
  <c r="AQ518" i="95"/>
  <c r="AR59" i="95"/>
  <c r="AK438" i="95"/>
  <c r="AM256" i="95"/>
  <c r="AJ29" i="95"/>
  <c r="AO436" i="95"/>
  <c r="AQ483" i="95"/>
  <c r="AR58" i="95"/>
  <c r="AJ191" i="95"/>
  <c r="AK202" i="95"/>
  <c r="AS245" i="95"/>
  <c r="AR129" i="95"/>
  <c r="AR236" i="95"/>
  <c r="AO59" i="95"/>
  <c r="AN100" i="95"/>
  <c r="AN512" i="95"/>
  <c r="AJ66" i="95"/>
  <c r="AS444" i="95"/>
  <c r="AN580" i="95"/>
  <c r="AN300" i="95"/>
  <c r="AO219" i="95"/>
  <c r="AM358" i="95"/>
  <c r="AR411" i="95"/>
  <c r="AL86" i="95"/>
  <c r="AS116" i="95"/>
  <c r="AJ120" i="95"/>
  <c r="AN115" i="95"/>
  <c r="AK165" i="95"/>
  <c r="AP367" i="95"/>
  <c r="AL178" i="95"/>
  <c r="AJ18" i="95"/>
  <c r="AJ240" i="95"/>
  <c r="AT118" i="95"/>
  <c r="AQ98" i="95"/>
  <c r="AK109" i="95"/>
  <c r="AR397" i="95"/>
  <c r="AI237" i="95"/>
  <c r="AN257" i="95"/>
  <c r="AN87" i="95"/>
  <c r="AK124" i="95"/>
  <c r="AO47" i="95"/>
  <c r="AP198" i="95"/>
  <c r="AM242" i="95"/>
  <c r="AL170" i="95"/>
  <c r="AQ432" i="95"/>
  <c r="AK274" i="95"/>
  <c r="AT108" i="95"/>
  <c r="AR136" i="95"/>
  <c r="AP35" i="95"/>
  <c r="AS25" i="95"/>
  <c r="AL296" i="95"/>
  <c r="AJ28" i="95"/>
  <c r="AS78" i="95"/>
  <c r="AL31" i="95"/>
  <c r="AK97" i="95"/>
  <c r="AJ250" i="95"/>
  <c r="AJ998" i="95"/>
  <c r="AP845" i="95"/>
  <c r="AN677" i="95"/>
  <c r="AL574" i="95"/>
  <c r="AN463" i="95"/>
  <c r="AR1021" i="95"/>
  <c r="AR408" i="95"/>
  <c r="AM673" i="95"/>
  <c r="AT498" i="95"/>
  <c r="AN399" i="95"/>
  <c r="AJ518" i="95"/>
  <c r="AP623" i="95"/>
  <c r="AR349" i="95"/>
  <c r="AL771" i="95"/>
  <c r="AO387" i="95"/>
  <c r="AO121" i="95"/>
  <c r="AJ575" i="95"/>
  <c r="AN472" i="95"/>
  <c r="AT54" i="95"/>
  <c r="AO25" i="95"/>
  <c r="AM84" i="95"/>
  <c r="AR157" i="95"/>
  <c r="AQ202" i="95"/>
  <c r="AP20" i="95"/>
  <c r="AL392" i="95"/>
  <c r="AL52" i="95"/>
  <c r="AS394" i="95"/>
  <c r="AS298" i="95"/>
  <c r="AL61" i="95"/>
  <c r="AO435" i="95"/>
  <c r="AP412" i="95"/>
  <c r="AJ478" i="95"/>
  <c r="AM145" i="95"/>
  <c r="AT82" i="95"/>
  <c r="AR107" i="95"/>
  <c r="AQ205" i="95"/>
  <c r="AL110" i="95"/>
  <c r="AN23" i="95"/>
  <c r="AL231" i="95"/>
  <c r="AK196" i="95"/>
  <c r="AO285" i="95"/>
  <c r="AL30" i="95"/>
  <c r="AO201" i="95"/>
  <c r="AM147" i="95"/>
  <c r="AT86" i="95"/>
  <c r="AQ33" i="95"/>
  <c r="AS252" i="95"/>
  <c r="AL116" i="95"/>
  <c r="AS277" i="95"/>
  <c r="AN199" i="95"/>
  <c r="AO144" i="95"/>
  <c r="AJ233" i="95"/>
  <c r="AS290" i="95"/>
  <c r="AQ34" i="95"/>
  <c r="AQ253" i="95"/>
  <c r="AK291" i="95"/>
  <c r="AK39" i="95"/>
  <c r="AT172" i="95"/>
  <c r="AK266" i="95"/>
  <c r="AI64" i="95"/>
  <c r="AN131" i="95"/>
  <c r="AJ439" i="95"/>
  <c r="AL23" i="95"/>
  <c r="AO736" i="95"/>
  <c r="AO588" i="95"/>
  <c r="AS374" i="95"/>
  <c r="AT681" i="95"/>
  <c r="AN634" i="95"/>
  <c r="AS649" i="95"/>
  <c r="AK108" i="95"/>
  <c r="AS587" i="95"/>
  <c r="AM373" i="95"/>
  <c r="AS338" i="95"/>
  <c r="AO944" i="95"/>
  <c r="AT760" i="95"/>
  <c r="AQ368" i="95"/>
  <c r="AJ890" i="95"/>
  <c r="AI97" i="95"/>
  <c r="AN522" i="95"/>
  <c r="AJ31" i="95"/>
  <c r="AN536" i="95"/>
  <c r="AQ229" i="95"/>
  <c r="AI478" i="95"/>
  <c r="AM334" i="95"/>
  <c r="AP362" i="95"/>
  <c r="AO390" i="95"/>
  <c r="AO120" i="95"/>
  <c r="AO56" i="95"/>
  <c r="AK188" i="95"/>
  <c r="AJ314" i="95"/>
  <c r="AJ599" i="95"/>
  <c r="AL439" i="95"/>
  <c r="AK263" i="95"/>
  <c r="AP57" i="95"/>
  <c r="AJ170" i="95"/>
  <c r="AT265" i="95"/>
  <c r="AM243" i="95"/>
  <c r="AK138" i="95"/>
  <c r="AN363" i="95"/>
  <c r="AO75" i="95"/>
  <c r="AJ39" i="95"/>
  <c r="AT117" i="95"/>
  <c r="AJ129" i="95"/>
  <c r="AN212" i="95"/>
  <c r="AO111" i="95"/>
  <c r="AL77" i="95"/>
  <c r="AM30" i="95"/>
  <c r="AJ69" i="95"/>
  <c r="AS231" i="95"/>
  <c r="AJ133" i="95"/>
  <c r="AO283" i="95"/>
  <c r="AP38" i="95"/>
  <c r="AL132" i="95"/>
  <c r="AL78" i="95"/>
  <c r="AO37" i="95"/>
  <c r="AO385" i="95"/>
  <c r="AO61" i="95"/>
  <c r="AS86" i="95"/>
  <c r="AT217" i="95"/>
  <c r="AQ63" i="95"/>
  <c r="AN21" i="95"/>
  <c r="AJ119" i="95"/>
  <c r="AR151" i="95"/>
  <c r="AS420" i="95"/>
  <c r="AL274" i="95"/>
  <c r="AK269" i="95"/>
  <c r="AR92" i="95"/>
  <c r="AM848" i="95"/>
  <c r="AR791" i="95"/>
  <c r="AN44" i="95"/>
  <c r="AJ134" i="95"/>
  <c r="AR419" i="95"/>
  <c r="AN560" i="95"/>
  <c r="AJ850" i="95"/>
  <c r="AO518" i="95"/>
  <c r="AS276" i="95"/>
  <c r="AN392" i="95"/>
  <c r="AO288" i="95"/>
  <c r="AN121" i="95"/>
  <c r="AK379" i="95"/>
  <c r="AI522" i="95"/>
  <c r="AN134" i="95"/>
  <c r="AM11" i="95"/>
  <c r="AP364" i="95"/>
  <c r="AN420" i="95"/>
  <c r="AT415" i="95"/>
  <c r="AT302" i="95"/>
  <c r="AO73" i="95"/>
  <c r="AK360" i="95"/>
  <c r="AN576" i="95"/>
  <c r="AS463" i="95"/>
  <c r="AJ356" i="95"/>
  <c r="AN205" i="95"/>
  <c r="AI268" i="95"/>
  <c r="AJ530" i="95"/>
  <c r="AM330" i="95"/>
  <c r="AP106" i="95"/>
  <c r="AQ93" i="95"/>
  <c r="AS713" i="95"/>
  <c r="AS406" i="95"/>
  <c r="AK346" i="95"/>
  <c r="AS42" i="95"/>
  <c r="AK54" i="95"/>
  <c r="AN137" i="95"/>
  <c r="AJ49" i="95"/>
  <c r="AO97" i="95"/>
  <c r="AJ214" i="95"/>
  <c r="AP71" i="95"/>
  <c r="AP144" i="95"/>
  <c r="AN132" i="95"/>
  <c r="AJ521" i="95"/>
  <c r="AJ291" i="95"/>
  <c r="AM79" i="95"/>
  <c r="AP90" i="95"/>
  <c r="AL22" i="95"/>
  <c r="AL482" i="95"/>
  <c r="AS257" i="95"/>
  <c r="AN73" i="95"/>
  <c r="AR125" i="95"/>
  <c r="AT131" i="95"/>
  <c r="AK243" i="95"/>
  <c r="AS55" i="95"/>
  <c r="AT113" i="95"/>
  <c r="AN110" i="95"/>
  <c r="AQ117" i="95"/>
  <c r="AR53" i="95"/>
  <c r="AS148" i="95"/>
  <c r="AN210" i="95"/>
  <c r="AM236" i="95"/>
  <c r="AJ101" i="95"/>
  <c r="AM49" i="95"/>
  <c r="AM69" i="95"/>
  <c r="AJ882" i="95"/>
  <c r="AT995" i="95"/>
  <c r="AM74" i="95"/>
  <c r="AI372" i="95"/>
  <c r="AP68" i="95"/>
  <c r="AT852" i="95"/>
  <c r="AK287" i="95"/>
  <c r="AO307" i="95"/>
  <c r="AS261" i="95"/>
  <c r="AR190" i="95"/>
  <c r="AQ119" i="95"/>
  <c r="AP368" i="95"/>
  <c r="AK455" i="95"/>
  <c r="AN572" i="95"/>
  <c r="AT72" i="95"/>
  <c r="AR198" i="95"/>
  <c r="AN26" i="95"/>
  <c r="AJ559" i="95"/>
  <c r="AT200" i="95"/>
  <c r="AN461" i="95"/>
  <c r="AN499" i="95"/>
  <c r="AK391" i="95"/>
  <c r="AN600" i="95"/>
  <c r="AJ74" i="95"/>
  <c r="AI394" i="95"/>
  <c r="AP493" i="95"/>
  <c r="AK436" i="95"/>
  <c r="AR159" i="95"/>
  <c r="AR532" i="95"/>
  <c r="AS215" i="95"/>
  <c r="AR583" i="95"/>
  <c r="AQ217" i="95"/>
  <c r="AP162" i="95"/>
  <c r="AS472" i="95"/>
  <c r="AI155" i="95"/>
  <c r="AL286" i="95"/>
  <c r="AP253" i="95"/>
  <c r="AM50" i="95"/>
  <c r="AK114" i="95"/>
  <c r="AP108" i="95"/>
  <c r="AR76" i="95"/>
  <c r="AQ127" i="95"/>
  <c r="AT26" i="95"/>
  <c r="AN232" i="95"/>
  <c r="AO213" i="95"/>
  <c r="AK14" i="95"/>
  <c r="AS11" i="95"/>
  <c r="AK102" i="95"/>
  <c r="AL93" i="95"/>
  <c r="AO18" i="95"/>
  <c r="AT433" i="95"/>
  <c r="AP65" i="95"/>
  <c r="AJ138" i="95"/>
  <c r="AO26" i="95"/>
  <c r="AT254" i="95"/>
  <c r="AJ86" i="95"/>
  <c r="AL97" i="95"/>
  <c r="AN68" i="95"/>
  <c r="AS33" i="95"/>
  <c r="AQ79" i="95"/>
  <c r="AP138" i="95"/>
  <c r="AM392" i="95"/>
  <c r="AS136" i="95"/>
  <c r="AQ69" i="95"/>
  <c r="AP58" i="95"/>
  <c r="AP283" i="95"/>
  <c r="AM503" i="95"/>
  <c r="AJ70" i="95"/>
  <c r="AR87" i="95"/>
  <c r="AS961" i="95"/>
  <c r="AL904" i="95"/>
  <c r="AM231" i="95"/>
  <c r="AN636" i="95"/>
  <c r="AT16" i="95"/>
  <c r="AJ337" i="95"/>
  <c r="AO211" i="95"/>
  <c r="AQ228" i="95"/>
  <c r="AO602" i="95"/>
  <c r="AT532" i="95"/>
  <c r="AP563" i="95"/>
  <c r="AP839" i="95"/>
  <c r="AJ1082" i="95"/>
  <c r="AR446" i="95"/>
  <c r="AM255" i="95"/>
  <c r="AR264" i="95"/>
  <c r="AM27" i="95"/>
  <c r="AT67" i="95"/>
  <c r="AS172" i="95"/>
  <c r="AM264" i="95"/>
  <c r="AN644" i="95"/>
  <c r="AN240" i="95"/>
  <c r="AT99" i="95"/>
  <c r="AR488" i="95"/>
  <c r="AT61" i="95"/>
  <c r="AT539" i="95"/>
  <c r="AJ183" i="95"/>
  <c r="AS256" i="95"/>
  <c r="AO335" i="95"/>
  <c r="AO16" i="95"/>
  <c r="AM520" i="95"/>
  <c r="AO29" i="95"/>
  <c r="AQ559" i="95"/>
  <c r="AT597" i="95"/>
  <c r="AT51" i="95"/>
  <c r="AM77" i="95"/>
  <c r="AN256" i="95"/>
  <c r="AI46" i="95"/>
  <c r="AS50" i="95"/>
  <c r="AN77" i="95"/>
  <c r="AJ19" i="95"/>
  <c r="AO91" i="95"/>
  <c r="AM189" i="95"/>
  <c r="AQ125" i="95"/>
  <c r="AK112" i="95"/>
  <c r="AQ112" i="95"/>
  <c r="AS81" i="95"/>
  <c r="AR117" i="95"/>
  <c r="AM326" i="95"/>
  <c r="AL89" i="95"/>
  <c r="AL9" i="95"/>
  <c r="AP199" i="95"/>
  <c r="AN251" i="95"/>
  <c r="AP97" i="95"/>
  <c r="AL70" i="95"/>
  <c r="AR188" i="95"/>
  <c r="AL72" i="95"/>
  <c r="AP443" i="95"/>
  <c r="AO38" i="95"/>
  <c r="AN32" i="95"/>
  <c r="AQ254" i="95"/>
  <c r="AQ160" i="95"/>
  <c r="AQ37" i="95"/>
  <c r="AO9" i="95"/>
  <c r="AQ665" i="95"/>
  <c r="AN293" i="95"/>
  <c r="AJ873" i="95"/>
  <c r="AL469" i="95"/>
  <c r="AP328" i="95"/>
  <c r="AR93" i="95"/>
  <c r="AM309" i="95"/>
  <c r="AJ640" i="95"/>
  <c r="AO391" i="95"/>
  <c r="AS461" i="95"/>
  <c r="AL369" i="95"/>
  <c r="AT361" i="95"/>
  <c r="AT191" i="95"/>
  <c r="AS660" i="95"/>
  <c r="AI589" i="95"/>
  <c r="AS296" i="95"/>
  <c r="AO342" i="95"/>
  <c r="AT336" i="95"/>
  <c r="AM116" i="95"/>
  <c r="AI39" i="95"/>
  <c r="AL179" i="95"/>
  <c r="AN570" i="95"/>
  <c r="AP237" i="95"/>
  <c r="AM688" i="95"/>
  <c r="AL260" i="95"/>
  <c r="AQ453" i="95"/>
  <c r="AQ233" i="95"/>
  <c r="AM182" i="95"/>
  <c r="AL389" i="95"/>
  <c r="AN30" i="95"/>
  <c r="AQ18" i="95"/>
  <c r="AM268" i="95"/>
  <c r="AO10" i="95"/>
  <c r="AK237" i="95"/>
  <c r="AT124" i="95"/>
  <c r="AO101" i="95"/>
  <c r="AJ178" i="95"/>
  <c r="AR206" i="95"/>
  <c r="AM221" i="95"/>
  <c r="AL321" i="95"/>
  <c r="AJ281" i="95"/>
  <c r="AL563" i="95"/>
  <c r="AO90" i="95"/>
  <c r="AK28" i="95"/>
  <c r="AT156" i="95"/>
  <c r="AO558" i="95"/>
  <c r="AJ355" i="95"/>
  <c r="AN311" i="95"/>
  <c r="AO363" i="95"/>
  <c r="AI166" i="95"/>
  <c r="AM214" i="95"/>
  <c r="AL64" i="95"/>
  <c r="AL146" i="95"/>
  <c r="AT57" i="95"/>
  <c r="AP347" i="95"/>
  <c r="AR25" i="95"/>
  <c r="AT266" i="95"/>
  <c r="AT201" i="95"/>
  <c r="AM283" i="95"/>
  <c r="AP215" i="95"/>
  <c r="AJ255" i="95"/>
  <c r="AO48" i="95"/>
  <c r="AP210" i="95"/>
  <c r="AQ1025" i="95"/>
  <c r="AT468" i="95"/>
  <c r="AO820" i="95"/>
  <c r="AP129" i="95"/>
  <c r="AO492" i="95"/>
  <c r="AJ354" i="95"/>
  <c r="AM170" i="95"/>
  <c r="AM296" i="95"/>
  <c r="AT21" i="95"/>
  <c r="AQ392" i="95"/>
  <c r="AT149" i="95"/>
  <c r="AL230" i="95"/>
  <c r="AO582" i="95"/>
  <c r="AN323" i="95"/>
  <c r="AO281" i="95"/>
  <c r="AQ353" i="95"/>
  <c r="AM115" i="95"/>
  <c r="AN259" i="95"/>
  <c r="AK133" i="95"/>
  <c r="AL107" i="95"/>
  <c r="AQ170" i="95"/>
  <c r="AT70" i="95"/>
  <c r="AN40" i="95"/>
  <c r="AK74" i="95"/>
  <c r="AM312" i="95"/>
  <c r="AL95" i="95"/>
  <c r="AQ188" i="95"/>
  <c r="AM57" i="95"/>
  <c r="AO470" i="95"/>
  <c r="AS36" i="95"/>
  <c r="AK92" i="95"/>
  <c r="AS553" i="95"/>
  <c r="AL739" i="95"/>
  <c r="AJ84" i="95"/>
  <c r="AP268" i="95"/>
  <c r="AJ588" i="95"/>
  <c r="AK725" i="95"/>
  <c r="AT587" i="95"/>
  <c r="AT177" i="95"/>
  <c r="AM222" i="95"/>
  <c r="AL91" i="95"/>
  <c r="AK45" i="95"/>
  <c r="AJ353" i="95"/>
  <c r="AM380" i="95"/>
  <c r="AS241" i="95"/>
  <c r="AS138" i="95"/>
  <c r="AO572" i="95"/>
  <c r="AP172" i="95"/>
  <c r="AK273" i="95"/>
  <c r="AN122" i="95"/>
  <c r="AS23" i="95"/>
  <c r="AL193" i="95"/>
  <c r="AN234" i="95"/>
  <c r="AQ21" i="95"/>
  <c r="AS76" i="95"/>
  <c r="AT295" i="95"/>
  <c r="AQ123" i="95"/>
  <c r="AT320" i="95"/>
  <c r="AT103" i="95"/>
  <c r="AQ281" i="95"/>
  <c r="AJ263" i="95"/>
  <c r="AT49" i="95"/>
  <c r="AO915" i="95"/>
  <c r="AM1080" i="95"/>
  <c r="AN665" i="95"/>
  <c r="AM82" i="95"/>
  <c r="AP675" i="95"/>
  <c r="AL332" i="95"/>
  <c r="AQ173" i="95"/>
  <c r="AJ551" i="95"/>
  <c r="AJ248" i="95"/>
  <c r="AQ86" i="95"/>
  <c r="AM99" i="95"/>
  <c r="AJ323" i="95"/>
  <c r="AS246" i="95"/>
  <c r="AP293" i="95"/>
  <c r="AQ124" i="95"/>
  <c r="AN118" i="95"/>
  <c r="AI183" i="95"/>
  <c r="AR97" i="95"/>
  <c r="AO31" i="95"/>
  <c r="AS20" i="95"/>
  <c r="AR263" i="95"/>
  <c r="AL265" i="95"/>
  <c r="AK13" i="95"/>
  <c r="AJ100" i="95"/>
  <c r="AJ429" i="95"/>
  <c r="AQ235" i="95"/>
  <c r="AS262" i="95"/>
  <c r="AT174" i="95"/>
  <c r="AJ179" i="95"/>
  <c r="AP66" i="95"/>
  <c r="AK791" i="95"/>
  <c r="AM350" i="95"/>
  <c r="AT933" i="95"/>
  <c r="AO234" i="95"/>
  <c r="AL536" i="95"/>
  <c r="AK60" i="95"/>
  <c r="AM464" i="95"/>
  <c r="AK408" i="95"/>
  <c r="AS279" i="95"/>
  <c r="AR35" i="95"/>
  <c r="AL194" i="95"/>
  <c r="AI393" i="95"/>
  <c r="AN223" i="95"/>
  <c r="AT100" i="95"/>
  <c r="AK240" i="95"/>
  <c r="AN197" i="95"/>
  <c r="AQ130" i="95"/>
  <c r="AL259" i="95"/>
  <c r="AP76" i="95"/>
  <c r="AP149" i="95"/>
  <c r="AK76" i="95"/>
  <c r="AR286" i="95"/>
  <c r="AQ38" i="95"/>
  <c r="AT101" i="95"/>
  <c r="AR96" i="95"/>
  <c r="AO40" i="95"/>
  <c r="AR384" i="95"/>
  <c r="AJ426" i="95"/>
  <c r="AQ939" i="95"/>
  <c r="AP684" i="95"/>
  <c r="AJ633" i="95"/>
  <c r="AO577" i="95"/>
  <c r="AQ226" i="95"/>
  <c r="AR604" i="95"/>
  <c r="AK542" i="95"/>
  <c r="AM210" i="95"/>
  <c r="AK610" i="95"/>
  <c r="AS264" i="95"/>
  <c r="AS441" i="95"/>
  <c r="AT455" i="95"/>
  <c r="AP111" i="95"/>
  <c r="AN175" i="95"/>
  <c r="AM301" i="95"/>
  <c r="AS165" i="95"/>
  <c r="AM64" i="95"/>
  <c r="AR40" i="95"/>
  <c r="AP36" i="95"/>
  <c r="AR171" i="95"/>
  <c r="AO65" i="95"/>
  <c r="AT129" i="95"/>
  <c r="AO303" i="95"/>
  <c r="AK38" i="95"/>
  <c r="AT281" i="95"/>
  <c r="AQ198" i="95"/>
  <c r="AM107" i="95"/>
  <c r="AI148" i="95"/>
  <c r="AJ80" i="95"/>
  <c r="AL659" i="95"/>
  <c r="AI1066" i="95"/>
  <c r="AM628" i="95"/>
  <c r="AP217" i="95"/>
  <c r="AR102" i="95"/>
  <c r="AJ729" i="95"/>
  <c r="AS310" i="95"/>
  <c r="AL350" i="95"/>
  <c r="AJ194" i="95"/>
  <c r="AM606" i="95"/>
  <c r="AO295" i="95"/>
  <c r="AR911" i="95"/>
  <c r="AJ122" i="95"/>
  <c r="AQ12" i="95"/>
  <c r="AS377" i="95"/>
  <c r="AN53" i="95"/>
  <c r="AI42" i="95"/>
  <c r="AM20" i="95"/>
  <c r="AS225" i="95"/>
  <c r="AN113" i="95"/>
  <c r="AP117" i="95"/>
  <c r="AQ289" i="95"/>
  <c r="AK169" i="95"/>
  <c r="AT277" i="95"/>
  <c r="AO62" i="95"/>
  <c r="AL112" i="95"/>
  <c r="AQ36" i="95"/>
  <c r="AS602" i="95"/>
  <c r="AJ326" i="95"/>
  <c r="AS941" i="95"/>
  <c r="AL203" i="95"/>
  <c r="AP933" i="95"/>
  <c r="AQ370" i="95"/>
  <c r="AL438" i="95"/>
  <c r="AQ493" i="95"/>
  <c r="AP959" i="95"/>
  <c r="AQ142" i="95"/>
  <c r="AR174" i="95"/>
  <c r="AL713" i="95"/>
  <c r="AN163" i="95"/>
  <c r="AT153" i="95"/>
  <c r="AR105" i="95"/>
  <c r="AS70" i="95"/>
  <c r="AO80" i="95"/>
  <c r="AK158" i="95"/>
  <c r="AR350" i="95"/>
  <c r="AQ157" i="95"/>
  <c r="AQ114" i="95"/>
  <c r="AL111" i="95"/>
  <c r="AN161" i="95"/>
  <c r="AP235" i="95"/>
  <c r="AN172" i="95"/>
  <c r="AN891" i="95"/>
  <c r="AS538" i="95"/>
  <c r="AJ372" i="95"/>
  <c r="AP242" i="95"/>
  <c r="AO278" i="95"/>
  <c r="AL547" i="95"/>
  <c r="AT18" i="95"/>
  <c r="AK386" i="95"/>
  <c r="AQ721" i="95"/>
  <c r="AK125" i="95"/>
  <c r="AT317" i="95"/>
  <c r="AJ26" i="95"/>
  <c r="AR181" i="95"/>
  <c r="AO149" i="95"/>
  <c r="AL123" i="95"/>
  <c r="AR255" i="95"/>
  <c r="AK17" i="95"/>
  <c r="AI301" i="95"/>
  <c r="AT537" i="95"/>
  <c r="AR388" i="95"/>
  <c r="AP176" i="95"/>
  <c r="AP216" i="95"/>
  <c r="AT451" i="95"/>
  <c r="AN220" i="95"/>
  <c r="AO35" i="95"/>
  <c r="AL40" i="95"/>
  <c r="AR219" i="95"/>
  <c r="AM118" i="95"/>
  <c r="AM226" i="95"/>
  <c r="AS106" i="95"/>
  <c r="AO293" i="95"/>
  <c r="AR271" i="95"/>
  <c r="AN180" i="95"/>
  <c r="AK104" i="95"/>
  <c r="AR137" i="95"/>
  <c r="AM826" i="95"/>
  <c r="AT1096" i="95"/>
  <c r="AJ256" i="95"/>
  <c r="AM109" i="95"/>
  <c r="AJ202" i="95"/>
  <c r="AN275" i="95"/>
  <c r="AM134" i="95"/>
  <c r="AT305" i="95"/>
  <c r="AP558" i="95"/>
  <c r="AS335" i="95"/>
  <c r="AT296" i="95"/>
  <c r="AL105" i="95"/>
  <c r="AI520" i="95"/>
  <c r="AL58" i="95"/>
  <c r="AK117" i="95"/>
  <c r="AO54" i="95"/>
  <c r="AP74" i="95"/>
  <c r="AL96" i="95"/>
  <c r="AQ80" i="95"/>
  <c r="AN42" i="95"/>
  <c r="AL257" i="95"/>
  <c r="AJ408" i="95"/>
  <c r="AR288" i="95"/>
  <c r="AL493" i="95"/>
  <c r="AT84" i="95"/>
  <c r="AT105" i="95"/>
  <c r="AR248" i="95"/>
  <c r="AT577" i="95"/>
  <c r="AP280" i="95"/>
  <c r="AS168" i="95"/>
  <c r="AO214" i="95"/>
  <c r="AS29" i="95"/>
  <c r="AP179" i="95"/>
  <c r="AM480" i="95"/>
  <c r="AM61" i="95"/>
  <c r="AR262" i="95"/>
  <c r="AM300" i="95"/>
  <c r="AP376" i="95"/>
  <c r="AO139" i="95"/>
  <c r="AO777" i="95"/>
  <c r="AO559" i="95"/>
  <c r="AL239" i="95"/>
  <c r="AL270" i="95"/>
  <c r="AJ55" i="95"/>
  <c r="AL279" i="95"/>
  <c r="AT119" i="95"/>
  <c r="AL32" i="95"/>
  <c r="AL13" i="95"/>
  <c r="AT366" i="95"/>
  <c r="AS637" i="95"/>
  <c r="AP195" i="95"/>
  <c r="AO453" i="95"/>
  <c r="AK241" i="95"/>
  <c r="AS175" i="95"/>
  <c r="AJ142" i="95"/>
  <c r="AK515" i="95"/>
  <c r="AR467" i="95"/>
  <c r="AJ228" i="95"/>
  <c r="AN273" i="95"/>
  <c r="AS61" i="95"/>
  <c r="AP296" i="95"/>
  <c r="AM19" i="95"/>
  <c r="AM988" i="95"/>
  <c r="AK231" i="95"/>
  <c r="AO268" i="95"/>
  <c r="AK295" i="95"/>
  <c r="AL138" i="95"/>
  <c r="AL395" i="95"/>
  <c r="AJ94" i="95"/>
  <c r="AL209" i="95"/>
  <c r="AR116" i="95"/>
  <c r="AR118" i="95"/>
  <c r="AM265" i="95"/>
  <c r="AR52" i="95"/>
  <c r="AO174" i="95"/>
  <c r="AO27" i="95"/>
  <c r="AI3" i="95" l="1"/>
  <c r="AU163" i="95"/>
  <c r="AU874" i="95"/>
  <c r="AU408" i="95"/>
  <c r="AU589" i="95"/>
  <c r="AU842" i="95"/>
  <c r="AU1037" i="95"/>
  <c r="AU929" i="95"/>
  <c r="AU701" i="95"/>
  <c r="AU891" i="95"/>
  <c r="AU41" i="95"/>
  <c r="AU438" i="95"/>
  <c r="AU880" i="95"/>
  <c r="AU466" i="95"/>
  <c r="AU755" i="95"/>
  <c r="AU992" i="95"/>
  <c r="AU768" i="95"/>
  <c r="AU499" i="95"/>
  <c r="AU74" i="95"/>
  <c r="AU465" i="95"/>
  <c r="AU412" i="95"/>
  <c r="AU186" i="95"/>
  <c r="AU696" i="95"/>
  <c r="AU158" i="95"/>
  <c r="AU720" i="95"/>
  <c r="AU869" i="95"/>
  <c r="AU298" i="95"/>
  <c r="AU83" i="95"/>
  <c r="AU147" i="95"/>
  <c r="AU827" i="95"/>
  <c r="AU657" i="95"/>
  <c r="AU376" i="95"/>
  <c r="AU983" i="95"/>
  <c r="AU99" i="95"/>
  <c r="AU885" i="95"/>
  <c r="AU216" i="95"/>
  <c r="AU363" i="95"/>
  <c r="AU463" i="95"/>
  <c r="AU53" i="95"/>
  <c r="AU45" i="95"/>
  <c r="AU208" i="95"/>
  <c r="AU371" i="95"/>
  <c r="AU13" i="95"/>
  <c r="AU766" i="95"/>
  <c r="AU947" i="95"/>
  <c r="AU744" i="95"/>
  <c r="AO2" i="95"/>
  <c r="AU695" i="95"/>
  <c r="AN2" i="95"/>
  <c r="AU96" i="95"/>
  <c r="AU834" i="95"/>
  <c r="AU633" i="95"/>
  <c r="AU234" i="95"/>
  <c r="AU554" i="95"/>
  <c r="AU692" i="95"/>
  <c r="AU1029" i="95"/>
  <c r="AU742" i="95"/>
  <c r="AU447" i="95"/>
  <c r="AU801" i="95"/>
  <c r="AU521" i="95"/>
  <c r="AU472" i="95"/>
  <c r="AU30" i="95"/>
  <c r="AU916" i="95"/>
  <c r="AU124" i="95"/>
  <c r="AU402" i="95"/>
  <c r="AU313" i="95"/>
  <c r="AU712" i="95"/>
  <c r="AU586" i="95"/>
  <c r="AU752" i="95"/>
  <c r="AU772" i="95"/>
  <c r="AU1062" i="95"/>
  <c r="AU172" i="95"/>
  <c r="AU70" i="95"/>
  <c r="AU18" i="95"/>
  <c r="AU212" i="95"/>
  <c r="AU370" i="95"/>
  <c r="AU182" i="95"/>
  <c r="AU328" i="95"/>
  <c r="AU72" i="95"/>
  <c r="AU318" i="95"/>
  <c r="AU399" i="95"/>
  <c r="AU724" i="95"/>
  <c r="AU319" i="95"/>
  <c r="AU727" i="95"/>
  <c r="AU894" i="95"/>
  <c r="AU1050" i="95"/>
  <c r="AU520" i="95"/>
  <c r="AU372" i="95"/>
  <c r="AU386" i="95"/>
  <c r="AU297" i="95"/>
  <c r="AU1081" i="95"/>
  <c r="AU687" i="95"/>
  <c r="AU507" i="95"/>
  <c r="AU144" i="95"/>
  <c r="AU779" i="95"/>
  <c r="AU680" i="95"/>
  <c r="AU428" i="95"/>
  <c r="AU38" i="95"/>
  <c r="AU753" i="95"/>
  <c r="AU170" i="95"/>
  <c r="AU1023" i="95"/>
  <c r="AU327" i="95"/>
  <c r="AU37" i="95"/>
  <c r="AU1005" i="95"/>
  <c r="AU844" i="95"/>
  <c r="AU878" i="95"/>
  <c r="AU256" i="95"/>
  <c r="AU441" i="95"/>
  <c r="AU590" i="95"/>
  <c r="AU1056" i="95"/>
  <c r="AU1044" i="95"/>
  <c r="AU535" i="95"/>
  <c r="AU1052" i="95"/>
  <c r="AU838" i="95"/>
  <c r="AU636" i="95"/>
  <c r="AU257" i="95"/>
  <c r="AU180" i="95"/>
  <c r="AU421" i="95"/>
  <c r="AU913" i="95"/>
  <c r="AU608" i="95"/>
  <c r="AU1057" i="95"/>
  <c r="AU789" i="95"/>
  <c r="AU824" i="95"/>
  <c r="AU1013" i="95"/>
  <c r="AU784" i="95"/>
  <c r="AU152" i="95"/>
  <c r="AU1049" i="95"/>
  <c r="AU393" i="95"/>
  <c r="AU394" i="95"/>
  <c r="AU529" i="95"/>
  <c r="AU585" i="95"/>
  <c r="AU314" i="95"/>
  <c r="AU446" i="95"/>
  <c r="AU195" i="95"/>
  <c r="AU43" i="95"/>
  <c r="AU241" i="95"/>
  <c r="AU914" i="95"/>
  <c r="AU563" i="95"/>
  <c r="AU292" i="95"/>
  <c r="AU926" i="95"/>
  <c r="AU684" i="95"/>
  <c r="AU915" i="95"/>
  <c r="AU1072" i="95"/>
  <c r="AU404" i="95"/>
  <c r="AU312" i="95"/>
  <c r="AU788" i="95"/>
  <c r="AU897" i="95"/>
  <c r="AU674" i="95"/>
  <c r="AU278" i="95"/>
  <c r="AU781" i="95"/>
  <c r="AU272" i="95"/>
  <c r="AU188" i="95"/>
  <c r="AU143" i="95"/>
  <c r="AU489" i="95"/>
  <c r="AU293" i="95"/>
  <c r="AU1030" i="95"/>
  <c r="AU994" i="95"/>
  <c r="AU71" i="95"/>
  <c r="AU778" i="95"/>
  <c r="AU1046" i="95"/>
  <c r="AU751" i="95"/>
  <c r="AU839" i="95"/>
  <c r="AU792" i="95"/>
  <c r="AU440" i="95"/>
  <c r="AU725" i="95"/>
  <c r="AU69" i="95"/>
  <c r="AU845" i="95"/>
  <c r="AU698" i="95"/>
  <c r="AU1095" i="95"/>
  <c r="AU100" i="95"/>
  <c r="AU745" i="95"/>
  <c r="AU309" i="95"/>
  <c r="AU250" i="95"/>
  <c r="AU44" i="95"/>
  <c r="AU34" i="95"/>
  <c r="AU407" i="95"/>
  <c r="AU73" i="95"/>
  <c r="AU840" i="95"/>
  <c r="AU700" i="95"/>
  <c r="AU509" i="95"/>
  <c r="AU512" i="95"/>
  <c r="AU435" i="95"/>
  <c r="AU799" i="95"/>
  <c r="AU951" i="95"/>
  <c r="AU1070" i="95"/>
  <c r="AU776" i="95"/>
  <c r="AU311" i="95"/>
  <c r="AU889" i="95"/>
  <c r="AU102" i="95"/>
  <c r="AU882" i="95"/>
  <c r="AU334" i="95"/>
  <c r="AU358" i="95"/>
  <c r="AU29" i="95"/>
  <c r="AU673" i="95"/>
  <c r="AU1087" i="95"/>
  <c r="AU944" i="95"/>
  <c r="AU703" i="95"/>
  <c r="AU1035" i="95"/>
  <c r="AU432" i="95"/>
  <c r="AU748" i="95"/>
  <c r="AU112" i="95"/>
  <c r="AU331" i="95"/>
  <c r="AU669" i="95"/>
  <c r="AU1089" i="95"/>
  <c r="AU316" i="95"/>
  <c r="AU295" i="95"/>
  <c r="AU391" i="95"/>
  <c r="AU866" i="95"/>
  <c r="AU1054" i="95"/>
  <c r="AU559" i="95"/>
  <c r="AU791" i="95"/>
  <c r="AU922" i="95"/>
  <c r="AU302" i="95"/>
  <c r="AU27" i="95"/>
  <c r="AU1084" i="95"/>
  <c r="AU1071" i="95"/>
  <c r="AU780" i="95"/>
  <c r="AU900" i="95"/>
  <c r="AU927" i="95"/>
  <c r="AU1016" i="95"/>
  <c r="AU1063" i="95"/>
  <c r="AU694" i="95"/>
  <c r="AU682" i="95"/>
  <c r="AU289" i="95"/>
  <c r="AU949" i="95"/>
  <c r="AU817" i="95"/>
  <c r="AU769" i="95"/>
  <c r="AU329" i="95"/>
  <c r="AU16" i="95"/>
  <c r="AU1055" i="95"/>
  <c r="AU1074" i="95"/>
  <c r="AU306" i="95"/>
  <c r="AU1085" i="95"/>
  <c r="AU501" i="95"/>
  <c r="AU148" i="95"/>
  <c r="AU153" i="95"/>
  <c r="AU369" i="95"/>
  <c r="AU291" i="95"/>
  <c r="AU436" i="95"/>
  <c r="AU296" i="95"/>
  <c r="AU1067" i="95"/>
  <c r="AU166" i="95"/>
  <c r="AU97" i="95"/>
  <c r="AU156" i="95"/>
  <c r="AU362" i="95"/>
  <c r="AU558" i="95"/>
  <c r="AU699" i="95"/>
  <c r="AU928" i="95"/>
  <c r="AU762" i="95"/>
  <c r="AU42" i="95"/>
  <c r="AU237" i="95"/>
  <c r="AU40" i="95"/>
  <c r="AU406" i="95"/>
  <c r="AU634" i="95"/>
  <c r="AU843" i="95"/>
  <c r="AU448" i="95"/>
  <c r="AU1053" i="95"/>
  <c r="AU462" i="95"/>
  <c r="AU523" i="95"/>
  <c r="AU883" i="95"/>
  <c r="AJ2" i="95"/>
  <c r="AU115" i="95"/>
  <c r="AU324" i="95"/>
  <c r="AU60" i="95"/>
  <c r="AU688" i="95"/>
  <c r="AU17" i="95"/>
  <c r="AU25" i="95"/>
  <c r="AU160" i="95"/>
  <c r="AU22" i="95"/>
  <c r="AU793" i="95"/>
  <c r="AU921" i="95"/>
  <c r="AU268" i="95"/>
  <c r="AU478" i="95"/>
  <c r="AU504" i="95"/>
  <c r="AU683" i="95"/>
  <c r="AU1061" i="95"/>
  <c r="AU873" i="95"/>
  <c r="AU1032" i="95"/>
  <c r="AU269" i="95"/>
  <c r="AU301" i="95"/>
  <c r="AU522" i="95"/>
  <c r="AU20" i="95"/>
  <c r="AU210" i="95"/>
  <c r="AU747" i="95"/>
  <c r="AU23" i="95"/>
  <c r="AU533" i="95"/>
  <c r="AU185" i="95"/>
  <c r="AU919" i="95"/>
  <c r="AU431" i="95"/>
  <c r="AU1088" i="95"/>
  <c r="AU863" i="95"/>
  <c r="AU464" i="95"/>
  <c r="AU749" i="95"/>
  <c r="AU948" i="95"/>
  <c r="AU467" i="95"/>
  <c r="AU349" i="95"/>
  <c r="AU643" i="95"/>
  <c r="AU825" i="95"/>
  <c r="AU816" i="95"/>
  <c r="AU430" i="95"/>
  <c r="AU35" i="95"/>
  <c r="AU57" i="95"/>
  <c r="AU211" i="95"/>
  <c r="AU28" i="95"/>
  <c r="AU26" i="95"/>
  <c r="AU561" i="95"/>
  <c r="AU567" i="95"/>
  <c r="AU731" i="95"/>
  <c r="AU685" i="95"/>
  <c r="AU366" i="95"/>
  <c r="AU270" i="95"/>
  <c r="AU525" i="95"/>
  <c r="AU668" i="95"/>
  <c r="AU415" i="95"/>
  <c r="AU240" i="95"/>
  <c r="AU333" i="95"/>
  <c r="AU860" i="95"/>
  <c r="AU58" i="95"/>
  <c r="AP2" i="95"/>
  <c r="AU433" i="95"/>
  <c r="AU868" i="95"/>
  <c r="AU524" i="95"/>
  <c r="AU352" i="95"/>
  <c r="AU740" i="95"/>
  <c r="AU382" i="95"/>
  <c r="AU110" i="95"/>
  <c r="AU36" i="95"/>
  <c r="AU68" i="95"/>
  <c r="AU1066" i="95"/>
  <c r="AU183" i="95"/>
  <c r="AU46" i="95"/>
  <c r="AU155" i="95"/>
  <c r="AU461" i="95"/>
  <c r="AU141" i="95"/>
  <c r="AU502" i="95"/>
  <c r="AU591" i="95"/>
  <c r="AU259" i="95"/>
  <c r="AU1093" i="95"/>
  <c r="AU1068" i="95"/>
  <c r="AU1012" i="95"/>
  <c r="AU1060" i="95"/>
  <c r="AU59" i="95"/>
  <c r="AU936" i="95"/>
  <c r="AU912" i="95"/>
  <c r="AU594" i="95"/>
  <c r="AU154" i="95"/>
  <c r="AU290" i="95"/>
  <c r="AU1064" i="95"/>
  <c r="AU368" i="95"/>
  <c r="AR2" i="95"/>
  <c r="AU401" i="95"/>
  <c r="AU1059" i="95"/>
  <c r="AU716" i="95"/>
  <c r="AU923" i="95"/>
  <c r="AU702" i="95"/>
  <c r="AU164" i="95"/>
  <c r="AU556" i="95"/>
  <c r="AU398" i="95"/>
  <c r="AU162" i="95"/>
  <c r="AU395" i="95"/>
  <c r="AU48" i="95"/>
  <c r="AU252" i="95"/>
  <c r="AU383" i="95"/>
  <c r="AU413" i="95"/>
  <c r="AU21" i="95"/>
  <c r="AU920" i="95"/>
  <c r="AU997" i="95"/>
  <c r="AU887" i="95"/>
  <c r="AU726" i="95"/>
  <c r="AU560" i="95"/>
  <c r="AU568" i="95"/>
  <c r="AU862" i="95"/>
  <c r="AU802" i="95"/>
  <c r="AU1082" i="95"/>
  <c r="AU1092" i="95"/>
  <c r="AU543" i="95"/>
  <c r="AU132" i="95"/>
  <c r="AU104" i="95"/>
  <c r="AU248" i="95"/>
  <c r="AU969" i="95"/>
  <c r="AU528" i="95"/>
  <c r="AU506" i="95"/>
  <c r="AU881" i="95"/>
  <c r="AU116" i="95"/>
  <c r="AU693" i="95"/>
  <c r="AU667" i="95"/>
  <c r="AU1019" i="95"/>
  <c r="AU157" i="95"/>
  <c r="AU150" i="95"/>
  <c r="AU15" i="95"/>
  <c r="AU832" i="95"/>
  <c r="AU442" i="95"/>
  <c r="AU1008" i="95"/>
  <c r="AU635" i="95"/>
  <c r="AU247" i="95"/>
  <c r="AU375" i="95"/>
  <c r="AU815" i="95"/>
  <c r="AU901" i="95"/>
  <c r="AU587" i="95"/>
  <c r="AU1090" i="95"/>
  <c r="AU498" i="95"/>
  <c r="AU602" i="95"/>
  <c r="AU925" i="95"/>
  <c r="AU361" i="95"/>
  <c r="AU307" i="95"/>
  <c r="AU305" i="95"/>
  <c r="AU1065" i="95"/>
  <c r="AU503" i="95"/>
  <c r="AU604" i="95"/>
  <c r="AU835" i="95"/>
  <c r="AU650" i="95"/>
  <c r="AU194" i="95"/>
  <c r="AU310" i="95"/>
  <c r="AU931" i="95"/>
  <c r="AU592" i="95"/>
  <c r="AU562" i="95"/>
  <c r="AU456" i="95"/>
  <c r="AU101" i="95"/>
  <c r="AU460" i="95"/>
  <c r="AU458" i="95"/>
  <c r="AU532" i="95"/>
  <c r="AU410" i="95"/>
  <c r="AU795" i="95"/>
  <c r="AU671" i="95"/>
  <c r="AU918" i="95"/>
  <c r="AU39" i="95"/>
  <c r="AU64" i="95"/>
  <c r="AU171" i="95"/>
  <c r="AU390" i="95"/>
  <c r="AU167" i="95"/>
  <c r="AU209" i="95"/>
  <c r="AU49" i="95"/>
  <c r="AU19" i="95"/>
  <c r="AU271" i="95"/>
  <c r="AU434" i="95"/>
  <c r="AU66" i="95"/>
  <c r="AU719" i="95"/>
  <c r="AU721" i="95"/>
  <c r="AU717" i="95"/>
  <c r="AU557" i="95"/>
  <c r="AU459" i="95"/>
  <c r="AU396" i="95"/>
  <c r="AU864" i="95"/>
  <c r="AU1069" i="95"/>
  <c r="AU1083" i="95"/>
  <c r="AU867" i="95"/>
  <c r="AU722" i="95"/>
  <c r="AU879" i="95"/>
  <c r="AU1058" i="95"/>
  <c r="AU251" i="95"/>
  <c r="AU1033" i="95"/>
  <c r="AU52" i="95"/>
  <c r="AU946" i="95"/>
  <c r="AU629" i="95"/>
  <c r="AU200" i="95"/>
  <c r="AU174" i="95"/>
  <c r="AU342" i="95"/>
  <c r="AU65" i="95"/>
  <c r="AU534" i="95"/>
  <c r="AU439" i="95"/>
  <c r="AU580" i="95"/>
  <c r="AU1043" i="95"/>
  <c r="AU794" i="95"/>
  <c r="AU1026" i="95"/>
  <c r="AT2" i="95"/>
  <c r="AU1041" i="95"/>
  <c r="AU403" i="95"/>
  <c r="AU932" i="95"/>
  <c r="AU837" i="95"/>
  <c r="AU723" i="95"/>
  <c r="AU597" i="95"/>
  <c r="AU976" i="95"/>
  <c r="AU1079" i="95"/>
  <c r="AU214" i="95"/>
  <c r="AU513" i="95"/>
  <c r="AS2" i="95"/>
  <c r="AU345" i="95"/>
  <c r="AU304" i="95"/>
  <c r="AU761" i="95"/>
  <c r="AU775" i="95"/>
  <c r="AU389" i="95"/>
  <c r="AU841" i="95"/>
  <c r="AU118" i="95"/>
  <c r="AU903" i="95"/>
  <c r="AU199" i="95"/>
  <c r="AU706" i="95"/>
  <c r="AU151" i="95"/>
  <c r="AU714" i="95"/>
  <c r="AU950" i="95"/>
  <c r="AU1040" i="95"/>
  <c r="AU681" i="95"/>
  <c r="AU1007" i="95"/>
  <c r="AU628" i="95"/>
  <c r="AU632" i="95"/>
  <c r="AU808" i="95"/>
  <c r="AU987" i="95"/>
  <c r="AU335" i="95"/>
  <c r="AU288" i="95"/>
  <c r="AU51" i="95"/>
  <c r="AU583" i="95"/>
  <c r="AU145" i="95"/>
  <c r="AU584" i="95"/>
  <c r="AU771" i="95"/>
  <c r="AU409" i="95"/>
  <c r="AU573" i="95"/>
  <c r="AU1009" i="95"/>
  <c r="AU387" i="95"/>
  <c r="AU294" i="95"/>
  <c r="AU666" i="95"/>
  <c r="AU1000" i="95"/>
  <c r="AU253" i="95"/>
  <c r="AU975" i="95"/>
  <c r="AU457" i="95"/>
  <c r="AU995" i="95"/>
  <c r="AU553" i="95"/>
  <c r="AU1086" i="95"/>
  <c r="AU55" i="95"/>
  <c r="AU875" i="95"/>
  <c r="AU888" i="95"/>
  <c r="AU61" i="95"/>
  <c r="AU397" i="95"/>
  <c r="AQ2" i="95"/>
  <c r="AU855" i="95"/>
  <c r="AU470" i="95"/>
  <c r="AL2" i="95"/>
  <c r="AU861" i="95"/>
  <c r="AU198" i="95"/>
  <c r="AU255" i="95"/>
  <c r="AU505" i="95"/>
  <c r="AU443" i="95"/>
  <c r="AU847" i="95"/>
  <c r="AU953" i="95"/>
  <c r="AU917" i="95"/>
  <c r="AU184" i="95"/>
  <c r="AU718" i="95"/>
  <c r="AU508" i="95"/>
  <c r="AU526" i="95"/>
  <c r="AU1020" i="95"/>
  <c r="AU1080" i="95"/>
  <c r="AU715" i="95"/>
  <c r="AU258" i="95"/>
  <c r="AU165" i="95"/>
  <c r="AU678" i="95"/>
  <c r="AU392" i="95"/>
  <c r="AU317" i="95"/>
  <c r="AU785" i="95"/>
  <c r="AU831" i="95"/>
  <c r="AU773" i="95"/>
  <c r="AU911" i="95"/>
  <c r="AU871" i="95"/>
  <c r="AU537" i="95"/>
  <c r="AU729" i="95"/>
  <c r="AU1077" i="95"/>
  <c r="AU332" i="95"/>
  <c r="AU746" i="95"/>
  <c r="AU790" i="95"/>
  <c r="AU770" i="95"/>
  <c r="AU514" i="95"/>
  <c r="AU1011" i="95"/>
  <c r="AU938" i="95"/>
  <c r="AU872" i="95"/>
  <c r="AU261" i="95"/>
  <c r="AU196" i="95"/>
  <c r="AU519" i="95"/>
  <c r="AU202" i="95"/>
  <c r="AU1078" i="95"/>
  <c r="AU197" i="95"/>
  <c r="AU774" i="95"/>
  <c r="AU1002" i="95"/>
  <c r="AU373" i="95"/>
  <c r="AU230" i="95"/>
  <c r="AU84" i="95"/>
  <c r="AU419" i="95"/>
  <c r="AU531" i="95"/>
  <c r="AU829" i="95"/>
  <c r="AU859" i="95"/>
  <c r="AU400" i="95"/>
  <c r="AU384" i="95"/>
  <c r="AU909" i="95"/>
  <c r="AK2" i="95"/>
  <c r="AU267" i="95"/>
  <c r="AM2" i="95"/>
  <c r="AU865" i="95"/>
  <c r="AU846" i="95"/>
  <c r="AU708" i="95"/>
  <c r="AU426" i="95"/>
  <c r="AU991" i="95"/>
  <c r="AU850" i="95"/>
  <c r="AU81" i="95"/>
  <c r="AU416" i="95"/>
  <c r="AU323" i="95"/>
  <c r="AU1018" i="95"/>
  <c r="AU955" i="95"/>
  <c r="AU895" i="95"/>
  <c r="AU203" i="95"/>
  <c r="AU564" i="95"/>
  <c r="AU896" i="95"/>
  <c r="AU178" i="95"/>
  <c r="AU754" i="95"/>
  <c r="AU819" i="95"/>
  <c r="AU984" i="95"/>
  <c r="AU619" i="95"/>
  <c r="AU126" i="95"/>
  <c r="AU952" i="95"/>
  <c r="AU886" i="95"/>
  <c r="AU1025" i="95"/>
  <c r="AU606" i="95"/>
  <c r="AU80" i="95"/>
  <c r="AU571" i="95"/>
  <c r="AU857" i="95"/>
  <c r="AU743" i="95"/>
  <c r="AU577" i="95"/>
  <c r="AU1014" i="95"/>
  <c r="AU177" i="95"/>
  <c r="AU812" i="95"/>
  <c r="AU613" i="95"/>
  <c r="AU223" i="95"/>
  <c r="AU213" i="95"/>
  <c r="AU945" i="95"/>
  <c r="AU201" i="95"/>
  <c r="AU607" i="95"/>
  <c r="AI2" i="95"/>
  <c r="AU24" i="95"/>
  <c r="AU420" i="95"/>
  <c r="AU330" i="95"/>
  <c r="AU77" i="95"/>
  <c r="AU807" i="95"/>
  <c r="AU566" i="95"/>
  <c r="AU990" i="95"/>
  <c r="AU804" i="95"/>
  <c r="AU544" i="95"/>
  <c r="AU437" i="95"/>
  <c r="AU979" i="95"/>
  <c r="AU710" i="95"/>
  <c r="AU907" i="95"/>
  <c r="AU497" i="95"/>
  <c r="AU612" i="95"/>
  <c r="AU67" i="95"/>
  <c r="AU134" i="95"/>
  <c r="AU1076" i="95"/>
  <c r="AU284" i="95"/>
  <c r="AU12" i="95"/>
  <c r="AU1004" i="95"/>
  <c r="AU798" i="95"/>
  <c r="AU783" i="95"/>
  <c r="AU764" i="95"/>
  <c r="AU31" i="95"/>
  <c r="AU429" i="95"/>
  <c r="AU9" i="95"/>
  <c r="AU910" i="95"/>
  <c r="AU958" i="95"/>
  <c r="AU1045" i="95"/>
  <c r="AU631" i="95"/>
  <c r="AU341" i="95"/>
  <c r="AU574" i="95"/>
  <c r="AU670" i="95"/>
  <c r="AU353" i="95"/>
  <c r="AU966" i="95"/>
  <c r="AU656" i="95"/>
  <c r="AU192" i="95"/>
  <c r="AU93" i="95"/>
  <c r="AU510" i="95"/>
  <c r="AU617" i="95"/>
  <c r="AU530" i="95"/>
  <c r="AU941" i="95"/>
  <c r="AU595" i="95"/>
  <c r="AU480" i="95"/>
  <c r="AU176" i="95"/>
  <c r="AU760" i="95"/>
  <c r="AU902" i="95"/>
  <c r="AU260" i="95"/>
  <c r="AU131" i="95"/>
  <c r="AU215" i="95"/>
  <c r="AU133" i="95"/>
  <c r="AU227" i="95"/>
  <c r="AU453" i="95"/>
  <c r="AU647" i="95"/>
  <c r="AU616" i="95"/>
  <c r="AU625" i="95"/>
  <c r="AU908" i="95"/>
  <c r="AU494" i="95"/>
  <c r="AU125" i="95"/>
  <c r="AU972" i="95"/>
  <c r="AU452" i="95"/>
  <c r="AU664" i="95"/>
  <c r="AU646" i="95"/>
  <c r="AU736" i="95"/>
  <c r="AU957" i="95"/>
  <c r="AU942" i="95"/>
  <c r="AU935" i="95"/>
  <c r="AU993" i="95"/>
  <c r="AU870" i="95"/>
  <c r="AU893" i="95"/>
  <c r="AU299" i="95"/>
  <c r="AU639" i="95"/>
  <c r="AU547" i="95"/>
  <c r="AU581" i="95"/>
  <c r="AU856" i="95"/>
  <c r="AU474" i="95"/>
  <c r="AU94" i="95"/>
  <c r="AU809" i="95"/>
  <c r="AU380" i="95"/>
  <c r="AU959" i="95"/>
  <c r="AU803" i="95"/>
  <c r="AU495" i="95"/>
  <c r="AU475" i="95"/>
  <c r="AU113" i="95"/>
  <c r="AU940" i="95"/>
  <c r="AU90" i="95"/>
  <c r="AU235" i="95"/>
  <c r="AU205" i="95"/>
  <c r="AU1021" i="95"/>
  <c r="AL3" i="95"/>
  <c r="AU385" i="95"/>
  <c r="AU280" i="95"/>
  <c r="AU82" i="95"/>
  <c r="AU121" i="95"/>
  <c r="AU243" i="95"/>
  <c r="AU738" i="95"/>
  <c r="AU129" i="95"/>
  <c r="AU351" i="95"/>
  <c r="AU343" i="95"/>
  <c r="AU139" i="95"/>
  <c r="AU750" i="95"/>
  <c r="AU980" i="95"/>
  <c r="AU541" i="95"/>
  <c r="AU1091" i="95"/>
  <c r="AU120" i="95"/>
  <c r="AU741" i="95"/>
  <c r="AU283" i="95"/>
  <c r="AU127" i="95"/>
  <c r="AU967" i="95"/>
  <c r="AU377" i="95"/>
  <c r="AU572" i="95"/>
  <c r="AU245" i="95"/>
  <c r="AU599" i="95"/>
  <c r="AU961" i="95"/>
  <c r="AU108" i="95"/>
  <c r="AU651" i="95"/>
  <c r="AU78" i="95"/>
  <c r="AU924" i="95"/>
  <c r="AU906" i="95"/>
  <c r="AU300" i="95"/>
  <c r="AU338" i="95"/>
  <c r="AU119" i="95"/>
  <c r="AU98" i="95"/>
  <c r="AU231" i="95"/>
  <c r="AU518" i="95"/>
  <c r="AU135" i="95"/>
  <c r="AU481" i="95"/>
  <c r="AS3" i="95"/>
  <c r="AU136" i="95"/>
  <c r="AU50" i="95"/>
  <c r="AU796" i="95"/>
  <c r="AU274" i="95"/>
  <c r="AU836" i="95"/>
  <c r="AU56" i="95"/>
  <c r="AU123" i="95"/>
  <c r="AU734" i="95"/>
  <c r="AU117" i="95"/>
  <c r="AU187" i="95"/>
  <c r="AU449" i="95"/>
  <c r="AU739" i="95"/>
  <c r="AU279" i="95"/>
  <c r="AU285" i="95"/>
  <c r="AU550" i="95"/>
  <c r="AU665" i="95"/>
  <c r="AU321" i="95"/>
  <c r="AU1096" i="95"/>
  <c r="AU1047" i="95"/>
  <c r="AU691" i="95"/>
  <c r="AU539" i="95"/>
  <c r="AU477" i="95"/>
  <c r="AU943" i="95"/>
  <c r="AU87" i="95"/>
  <c r="AU54" i="95"/>
  <c r="AU898" i="95"/>
  <c r="AU939" i="95"/>
  <c r="AU548" i="95"/>
  <c r="AU973" i="95"/>
  <c r="AU137" i="95"/>
  <c r="AU978" i="95"/>
  <c r="AU146" i="95"/>
  <c r="AU218" i="95"/>
  <c r="AU899" i="95"/>
  <c r="AU484" i="95"/>
  <c r="AU622" i="95"/>
  <c r="AP3" i="95"/>
  <c r="AU344" i="95"/>
  <c r="AU598" i="95"/>
  <c r="AU549" i="95"/>
  <c r="AU107" i="95"/>
  <c r="AU242" i="95"/>
  <c r="AU62" i="95"/>
  <c r="AU892" i="95"/>
  <c r="AU763" i="95"/>
  <c r="AU348" i="95"/>
  <c r="AU325" i="95"/>
  <c r="AU1022" i="95"/>
  <c r="AU355" i="95"/>
  <c r="AK3" i="95"/>
  <c r="AU737" i="95"/>
  <c r="AU445" i="95"/>
  <c r="AU569" i="95"/>
  <c r="AU1042" i="95"/>
  <c r="AU427" i="95"/>
  <c r="AU1051" i="95"/>
  <c r="AU266" i="95"/>
  <c r="AU417" i="95"/>
  <c r="AU418" i="95"/>
  <c r="AU777" i="95"/>
  <c r="AU169" i="95"/>
  <c r="AU411" i="95"/>
  <c r="AU238" i="95"/>
  <c r="AU381" i="95"/>
  <c r="AU877" i="95"/>
  <c r="AU732" i="95"/>
  <c r="AU1015" i="95"/>
  <c r="AU111" i="95"/>
  <c r="AU206" i="95"/>
  <c r="AU615" i="95"/>
  <c r="AU179" i="95"/>
  <c r="AU579" i="95"/>
  <c r="AU228" i="95"/>
  <c r="AU273" i="95"/>
  <c r="AU346" i="95"/>
  <c r="AU570" i="95"/>
  <c r="AU627" i="95"/>
  <c r="AU511" i="95"/>
  <c r="AU672" i="95"/>
  <c r="AU254" i="95"/>
  <c r="AU968" i="95"/>
  <c r="AU1094" i="95"/>
  <c r="AU1039" i="95"/>
  <c r="AU600" i="95"/>
  <c r="AU811" i="95"/>
  <c r="AU759" i="95"/>
  <c r="AU1038" i="95"/>
  <c r="AU105" i="95"/>
  <c r="AU965" i="95"/>
  <c r="AU468" i="95"/>
  <c r="AU454" i="95"/>
  <c r="AU805" i="95"/>
  <c r="AU168" i="95"/>
  <c r="AU637" i="95"/>
  <c r="AU689" i="95"/>
  <c r="AU114" i="95"/>
  <c r="AU14" i="95"/>
  <c r="AU490" i="95"/>
  <c r="AU207" i="95"/>
  <c r="AU765" i="95"/>
  <c r="AU469" i="95"/>
  <c r="AU618" i="95"/>
  <c r="AU225" i="95"/>
  <c r="AU308" i="95"/>
  <c r="AU190" i="95"/>
  <c r="AU315" i="95"/>
  <c r="AU450" i="95"/>
  <c r="AU1028" i="95"/>
  <c r="AU974" i="95"/>
  <c r="AU493" i="95"/>
  <c r="AU337" i="95"/>
  <c r="AU728" i="95"/>
  <c r="AU986" i="95"/>
  <c r="AU638" i="95"/>
  <c r="AU851" i="95"/>
  <c r="AU425" i="95"/>
  <c r="AU711" i="95"/>
  <c r="AU350" i="95"/>
  <c r="AU79" i="95"/>
  <c r="AU322" i="95"/>
  <c r="AU662" i="95"/>
  <c r="AU660" i="95"/>
  <c r="AU601" i="95"/>
  <c r="AU621" i="95"/>
  <c r="AU735" i="95"/>
  <c r="AU89" i="95"/>
  <c r="AU545" i="95"/>
  <c r="AU988" i="95"/>
  <c r="AU479" i="95"/>
  <c r="AU189" i="95"/>
  <c r="AU852" i="95"/>
  <c r="AU705" i="95"/>
  <c r="AU828" i="95"/>
  <c r="AU142" i="95"/>
  <c r="AU624" i="95"/>
  <c r="AU848" i="95"/>
  <c r="AU905" i="95"/>
  <c r="AU1024" i="95"/>
  <c r="AU626" i="95"/>
  <c r="AU620" i="95"/>
  <c r="AU357" i="95"/>
  <c r="AU823" i="95"/>
  <c r="AU806" i="95"/>
  <c r="AU204" i="95"/>
  <c r="AU374" i="95"/>
  <c r="AU1036" i="95"/>
  <c r="AU275" i="95"/>
  <c r="AU713" i="95"/>
  <c r="AU954" i="95"/>
  <c r="AU224" i="95"/>
  <c r="AU236" i="95"/>
  <c r="AU88" i="95"/>
  <c r="AU229" i="95"/>
  <c r="AU91" i="95"/>
  <c r="AU640" i="95"/>
  <c r="AU934" i="95"/>
  <c r="AU11" i="95"/>
  <c r="AU217" i="95"/>
  <c r="AU854" i="95"/>
  <c r="AU641" i="95"/>
  <c r="AU970" i="95"/>
  <c r="AU578" i="95"/>
  <c r="AU106" i="95"/>
  <c r="AU33" i="95"/>
  <c r="AU551" i="95"/>
  <c r="AU303" i="95"/>
  <c r="AU648" i="95"/>
  <c r="AO3" i="95"/>
  <c r="AU221" i="95"/>
  <c r="AU122" i="95"/>
  <c r="AU359" i="95"/>
  <c r="AU821" i="95"/>
  <c r="AU336" i="95"/>
  <c r="AU933" i="95"/>
  <c r="AU982" i="95"/>
  <c r="AU320" i="95"/>
  <c r="AU47" i="95"/>
  <c r="AU758" i="95"/>
  <c r="AU985" i="95"/>
  <c r="AU733" i="95"/>
  <c r="AU822" i="95"/>
  <c r="AU281" i="95"/>
  <c r="AU709" i="95"/>
  <c r="AU277" i="95"/>
  <c r="AU516" i="95"/>
  <c r="AU964" i="95"/>
  <c r="AU818" i="95"/>
  <c r="AU128" i="95"/>
  <c r="AU813" i="95"/>
  <c r="AU249" i="95"/>
  <c r="AU488" i="95"/>
  <c r="AU593" i="95"/>
  <c r="AU542" i="95"/>
  <c r="AU326" i="95"/>
  <c r="AU287" i="95"/>
  <c r="AU645" i="95"/>
  <c r="AU191" i="95"/>
  <c r="AU858" i="95"/>
  <c r="AU956" i="95"/>
  <c r="AU455" i="95"/>
  <c r="AU378" i="95"/>
  <c r="AU658" i="95"/>
  <c r="AU661" i="95"/>
  <c r="AU797" i="95"/>
  <c r="AU1017" i="95"/>
  <c r="AU175" i="95"/>
  <c r="AU575" i="95"/>
  <c r="AU103" i="95"/>
  <c r="AU360" i="95"/>
  <c r="AU536" i="95"/>
  <c r="AU219" i="95"/>
  <c r="AR3" i="95"/>
  <c r="AU876" i="95"/>
  <c r="AU263" i="95"/>
  <c r="AU92" i="95"/>
  <c r="AU471" i="95"/>
  <c r="AU767" i="95"/>
  <c r="AU485" i="95"/>
  <c r="AU538" i="95"/>
  <c r="AU649" i="95"/>
  <c r="AM3" i="95"/>
  <c r="AU853" i="95"/>
  <c r="AU379" i="95"/>
  <c r="AU655" i="95"/>
  <c r="AU555" i="95"/>
  <c r="AU339" i="95"/>
  <c r="AU730" i="95"/>
  <c r="AU1010" i="95"/>
  <c r="AU149" i="95"/>
  <c r="AU8" i="95"/>
  <c r="AU193" i="95"/>
  <c r="AU246" i="95"/>
  <c r="AU998" i="95"/>
  <c r="AU981" i="95"/>
  <c r="AU473" i="95"/>
  <c r="AU849" i="95"/>
  <c r="AU388" i="95"/>
  <c r="AU989" i="95"/>
  <c r="AU707" i="95"/>
  <c r="AU233" i="95"/>
  <c r="AU347" i="95"/>
  <c r="AU63" i="95"/>
  <c r="AU1034" i="95"/>
  <c r="AU690" i="95"/>
  <c r="AU476" i="95"/>
  <c r="AU814" i="95"/>
  <c r="AU963" i="95"/>
  <c r="AU276" i="95"/>
  <c r="AU611" i="95"/>
  <c r="AU623" i="95"/>
  <c r="AU76" i="95"/>
  <c r="AU239" i="95"/>
  <c r="AU663" i="95"/>
  <c r="AU86" i="95"/>
  <c r="AU787" i="95"/>
  <c r="AU960" i="95"/>
  <c r="AU414" i="95"/>
  <c r="AT3" i="95"/>
  <c r="AU95" i="95"/>
  <c r="AU782" i="95"/>
  <c r="AU596" i="95"/>
  <c r="AU244" i="95"/>
  <c r="AU286" i="95"/>
  <c r="AU588" i="95"/>
  <c r="AU675" i="95"/>
  <c r="AU138" i="95"/>
  <c r="AU173" i="95"/>
  <c r="AU1001" i="95"/>
  <c r="AN3" i="95"/>
  <c r="AU364" i="95"/>
  <c r="AU232" i="95"/>
  <c r="AU159" i="95"/>
  <c r="AU603" i="95"/>
  <c r="AU1031" i="95"/>
  <c r="AU265" i="95"/>
  <c r="AU644" i="95"/>
  <c r="AU220" i="95"/>
  <c r="AU222" i="95"/>
  <c r="AU161" i="95"/>
  <c r="AU282" i="95"/>
  <c r="AU527" i="95"/>
  <c r="AU85" i="95"/>
  <c r="AU686" i="95"/>
  <c r="AU1048" i="95"/>
  <c r="AU652" i="95"/>
  <c r="AU422" i="95"/>
  <c r="AU487" i="95"/>
  <c r="AU962" i="95"/>
  <c r="AU10" i="95"/>
  <c r="AU367" i="95"/>
  <c r="AU444" i="95"/>
  <c r="AU704" i="95"/>
  <c r="AU904" i="95"/>
  <c r="AU833" i="95"/>
  <c r="AU264" i="95"/>
  <c r="AU610" i="95"/>
  <c r="AU181" i="95"/>
  <c r="AU1075" i="95"/>
  <c r="AU977" i="95"/>
  <c r="AU653" i="95"/>
  <c r="AU679" i="95"/>
  <c r="AU226" i="95"/>
  <c r="AU810" i="95"/>
  <c r="AU356" i="95"/>
  <c r="AU800" i="95"/>
  <c r="AU492" i="95"/>
  <c r="AU496" i="95"/>
  <c r="AU32" i="95"/>
  <c r="AU540" i="95"/>
  <c r="AU642" i="95"/>
  <c r="AU884" i="95"/>
  <c r="AU1003" i="95"/>
  <c r="AU483" i="95"/>
  <c r="AU515" i="95"/>
  <c r="AU1073" i="95"/>
  <c r="AU614" i="95"/>
  <c r="AU996" i="95"/>
  <c r="AJ3" i="95"/>
  <c r="AU999" i="95"/>
  <c r="AU262" i="95"/>
  <c r="AU423" i="95"/>
  <c r="AU1027" i="95"/>
  <c r="AU890" i="95"/>
  <c r="AU826" i="95"/>
  <c r="AU609" i="95"/>
  <c r="AU482" i="95"/>
  <c r="AU491" i="95"/>
  <c r="AU517" i="95"/>
  <c r="AU451" i="95"/>
  <c r="AU677" i="95"/>
  <c r="AU654" i="95"/>
  <c r="AU552" i="95"/>
  <c r="AU140" i="95"/>
  <c r="AU676" i="95"/>
  <c r="AU109" i="95"/>
  <c r="AU565" i="95"/>
  <c r="AU630" i="95"/>
  <c r="AU500" i="95"/>
  <c r="AU486" i="95"/>
  <c r="AU340" i="95"/>
  <c r="AU697" i="95"/>
  <c r="AU971" i="95"/>
  <c r="AU605" i="95"/>
  <c r="AU756" i="95"/>
  <c r="AU354" i="95"/>
  <c r="AU582" i="95"/>
  <c r="AU130" i="95"/>
  <c r="AU546" i="95"/>
  <c r="AU659" i="95"/>
  <c r="AU757" i="95"/>
  <c r="AU930" i="95"/>
  <c r="AU820" i="95"/>
  <c r="AU576" i="95"/>
  <c r="AU365" i="95"/>
  <c r="AU937" i="95"/>
  <c r="AU830" i="95"/>
  <c r="AU786" i="95"/>
  <c r="AU1006" i="95"/>
  <c r="AU424" i="95"/>
  <c r="AU75" i="95"/>
  <c r="AQ3" i="95"/>
  <c r="AU405" i="95"/>
  <c r="G74" i="107" l="1"/>
  <c r="G67" i="107"/>
  <c r="G138" i="107"/>
  <c r="G142" i="107"/>
  <c r="AS4" i="95"/>
  <c r="G20" i="107"/>
  <c r="G45" i="107"/>
  <c r="AP4" i="95"/>
  <c r="G84" i="107"/>
  <c r="AO4" i="95"/>
  <c r="G76" i="107"/>
  <c r="G129" i="107"/>
  <c r="G75" i="107"/>
  <c r="G132" i="107"/>
  <c r="G95" i="107"/>
  <c r="G102" i="107"/>
  <c r="G11" i="107"/>
  <c r="AM4" i="95"/>
  <c r="G16" i="107"/>
  <c r="G87" i="107"/>
  <c r="G100" i="107"/>
  <c r="G62" i="107"/>
  <c r="G30" i="107"/>
  <c r="G110" i="107"/>
  <c r="G86" i="107"/>
  <c r="G164" i="107"/>
  <c r="G149" i="107"/>
  <c r="G61" i="107"/>
  <c r="G159" i="107"/>
  <c r="G139" i="107"/>
  <c r="G133" i="107"/>
  <c r="G51" i="107"/>
  <c r="G153" i="107"/>
  <c r="G123" i="107"/>
  <c r="G27" i="107"/>
  <c r="G29" i="107"/>
  <c r="G81" i="107"/>
  <c r="G157" i="107"/>
  <c r="G9" i="107"/>
  <c r="AK4" i="95"/>
  <c r="AQ4" i="95"/>
  <c r="G42" i="107"/>
  <c r="G58" i="107"/>
  <c r="G26" i="107"/>
  <c r="G112" i="107"/>
  <c r="G19" i="107"/>
  <c r="G50" i="107"/>
  <c r="G163" i="107"/>
  <c r="G101" i="107"/>
  <c r="G156" i="107"/>
  <c r="G90" i="107"/>
  <c r="G43" i="107"/>
  <c r="G161" i="107"/>
  <c r="G165" i="107"/>
  <c r="G65" i="107"/>
  <c r="G104" i="107"/>
  <c r="G80" i="107"/>
  <c r="G130" i="107"/>
  <c r="G162" i="107"/>
  <c r="G35" i="107"/>
  <c r="G13" i="107"/>
  <c r="G97" i="107"/>
  <c r="G137" i="107"/>
  <c r="G107" i="107"/>
  <c r="G14" i="107"/>
  <c r="G64" i="107"/>
  <c r="G91" i="107"/>
  <c r="AJ4" i="95"/>
  <c r="G53" i="107"/>
  <c r="G70" i="107"/>
  <c r="G135" i="107"/>
  <c r="G106" i="107"/>
  <c r="G127" i="107"/>
  <c r="G34" i="107"/>
  <c r="G92" i="107"/>
  <c r="AN4" i="95"/>
  <c r="G154" i="107"/>
  <c r="G166" i="107"/>
  <c r="G25" i="107"/>
  <c r="G158" i="107"/>
  <c r="G28" i="107"/>
  <c r="G44" i="107"/>
  <c r="G136" i="107"/>
  <c r="G72" i="107"/>
  <c r="G146" i="107"/>
  <c r="G33" i="107"/>
  <c r="G116" i="107"/>
  <c r="G151" i="107"/>
  <c r="G126" i="107"/>
  <c r="G24" i="107"/>
  <c r="AR4" i="95"/>
  <c r="G57" i="107"/>
  <c r="G88" i="107"/>
  <c r="G41" i="107"/>
  <c r="G32" i="107"/>
  <c r="G79" i="107"/>
  <c r="G111" i="107"/>
  <c r="G66" i="107"/>
  <c r="G120" i="107"/>
  <c r="G71" i="107"/>
  <c r="G82" i="107"/>
  <c r="G105" i="107"/>
  <c r="G113" i="107"/>
  <c r="G73" i="107"/>
  <c r="G160" i="107"/>
  <c r="G155" i="107"/>
  <c r="G96" i="107"/>
  <c r="G134" i="107"/>
  <c r="G124" i="107"/>
  <c r="G37" i="107"/>
  <c r="G59" i="107"/>
  <c r="G18" i="107"/>
  <c r="G109" i="107"/>
  <c r="G114" i="107"/>
  <c r="G38" i="107"/>
  <c r="G63" i="107"/>
  <c r="G60" i="107"/>
  <c r="G152" i="107"/>
  <c r="G99" i="107"/>
  <c r="G94" i="107"/>
  <c r="G54" i="107"/>
  <c r="G48" i="107"/>
  <c r="G85" i="107"/>
  <c r="G17" i="107"/>
  <c r="G31" i="107"/>
  <c r="G131" i="107"/>
  <c r="AL4" i="95"/>
  <c r="G69" i="107"/>
  <c r="AT4" i="95"/>
  <c r="G89" i="107"/>
  <c r="G83" i="107"/>
  <c r="G125" i="107"/>
  <c r="G108" i="107"/>
  <c r="G144" i="107"/>
  <c r="G145" i="107"/>
  <c r="G49" i="107"/>
  <c r="G21" i="107"/>
  <c r="G8" i="107"/>
  <c r="G93" i="107"/>
  <c r="G40" i="107"/>
  <c r="G118" i="107"/>
  <c r="G68" i="107"/>
  <c r="G148" i="107"/>
  <c r="G128" i="107"/>
  <c r="G122" i="107"/>
  <c r="G12" i="107"/>
  <c r="G47" i="107"/>
  <c r="G150" i="107"/>
  <c r="G52" i="107"/>
  <c r="G115" i="107"/>
  <c r="G147" i="107"/>
  <c r="G103" i="107"/>
  <c r="G143" i="107"/>
  <c r="G15" i="107"/>
  <c r="AU3" i="95"/>
  <c r="D15" i="92" s="1"/>
  <c r="E15" i="92" s="1"/>
  <c r="AW247" i="95" s="1"/>
  <c r="G22" i="107"/>
  <c r="G141" i="107"/>
  <c r="G55" i="107"/>
  <c r="G77" i="107"/>
  <c r="G46" i="107"/>
  <c r="G36" i="107"/>
  <c r="G7" i="107"/>
  <c r="G117" i="107"/>
  <c r="G119" i="107"/>
  <c r="G121" i="107"/>
  <c r="G56" i="107"/>
  <c r="G10" i="107"/>
  <c r="G140" i="107"/>
  <c r="G23" i="107"/>
  <c r="G98" i="107"/>
  <c r="AU2" i="95"/>
  <c r="G78" i="107"/>
  <c r="G39" i="107"/>
  <c r="AW248" i="95" l="1"/>
  <c r="AX248" i="95" s="1"/>
  <c r="AW1101" i="95"/>
  <c r="AX1101" i="95" s="1"/>
  <c r="AW1105" i="95"/>
  <c r="AX1105" i="95" s="1"/>
  <c r="AW1109" i="95"/>
  <c r="AX1109" i="95" s="1"/>
  <c r="AW1112" i="95"/>
  <c r="AX1112" i="95" s="1"/>
  <c r="AW1100" i="95"/>
  <c r="AX1100" i="95" s="1"/>
  <c r="AW1099" i="95"/>
  <c r="AX1099" i="95" s="1"/>
  <c r="AW1097" i="95"/>
  <c r="AX1097" i="95" s="1"/>
  <c r="AW1108" i="95"/>
  <c r="AX1108" i="95" s="1"/>
  <c r="AW1106" i="95"/>
  <c r="AX1106" i="95" s="1"/>
  <c r="AW1117" i="95"/>
  <c r="AX1117" i="95" s="1"/>
  <c r="AW1116" i="95"/>
  <c r="AX1116" i="95" s="1"/>
  <c r="AW1102" i="95"/>
  <c r="AX1102" i="95" s="1"/>
  <c r="AW1110" i="95"/>
  <c r="AX1110" i="95" s="1"/>
  <c r="AW1115" i="95"/>
  <c r="AX1115" i="95" s="1"/>
  <c r="AW1104" i="95"/>
  <c r="AX1104" i="95" s="1"/>
  <c r="AW1111" i="95"/>
  <c r="AX1111" i="95" s="1"/>
  <c r="AW1107" i="95"/>
  <c r="AX1107" i="95" s="1"/>
  <c r="AW1114" i="95"/>
  <c r="AX1114" i="95" s="1"/>
  <c r="AW1098" i="95"/>
  <c r="AX1098" i="95" s="1"/>
  <c r="AW8" i="95"/>
  <c r="G2" i="107"/>
  <c r="G3" i="107"/>
  <c r="D14" i="92"/>
  <c r="AU4" i="95"/>
  <c r="AW389" i="95"/>
  <c r="AW260" i="95"/>
  <c r="AW875" i="95"/>
  <c r="AW1079" i="95"/>
  <c r="AW628" i="95"/>
  <c r="AW775" i="95"/>
  <c r="AW848" i="95"/>
  <c r="AW327" i="95"/>
  <c r="AW868" i="95"/>
  <c r="AW941" i="95"/>
  <c r="AW649" i="95"/>
  <c r="AW1090" i="95"/>
  <c r="AW1064" i="95"/>
  <c r="AW341" i="95"/>
  <c r="AW916" i="95"/>
  <c r="AW1057" i="95"/>
  <c r="AW253" i="95"/>
  <c r="AW716" i="95"/>
  <c r="AW519" i="95"/>
  <c r="AW937" i="95"/>
  <c r="AW1029" i="95"/>
  <c r="AW881" i="95"/>
  <c r="AW695" i="95"/>
  <c r="AW274" i="95"/>
  <c r="AW470" i="95"/>
  <c r="AW215" i="95"/>
  <c r="AW909" i="95"/>
  <c r="AW1073" i="95"/>
  <c r="AW576" i="95"/>
  <c r="AW75" i="95"/>
  <c r="AW1036" i="95"/>
  <c r="AW96" i="95"/>
  <c r="AW829" i="95"/>
  <c r="AW1008" i="95"/>
  <c r="AW583" i="95"/>
  <c r="AW110" i="95"/>
  <c r="AW1001" i="95"/>
  <c r="AW485" i="95"/>
  <c r="AW808" i="95"/>
  <c r="AW1042" i="95"/>
  <c r="AW1049" i="95"/>
  <c r="AW420" i="95"/>
  <c r="AW226" i="95"/>
  <c r="AW103" i="95"/>
  <c r="AW492" i="95"/>
  <c r="AW1015" i="95"/>
  <c r="AW709" i="95"/>
  <c r="AW989" i="95"/>
  <c r="AW427" i="95"/>
  <c r="AW267" i="95"/>
  <c r="AW820" i="95"/>
  <c r="AX820" i="95" s="1"/>
  <c r="AW100" i="95"/>
  <c r="AX100" i="95" s="1"/>
  <c r="AW459" i="95"/>
  <c r="AX459" i="95" s="1"/>
  <c r="AW475" i="95"/>
  <c r="AX475" i="95" s="1"/>
  <c r="AW969" i="95"/>
  <c r="AX969" i="95" s="1"/>
  <c r="AW532" i="95"/>
  <c r="AX532" i="95" s="1"/>
  <c r="AW855" i="95"/>
  <c r="AW789" i="95"/>
  <c r="AW499" i="95"/>
  <c r="AW725" i="95"/>
  <c r="AW895" i="95"/>
  <c r="AW822" i="95"/>
  <c r="AW51" i="95"/>
  <c r="AW795" i="95"/>
  <c r="AX795" i="95" s="1"/>
  <c r="AW280" i="95"/>
  <c r="AX280" i="95" s="1"/>
  <c r="AW764" i="95"/>
  <c r="AX764" i="95" s="1"/>
  <c r="AW917" i="95"/>
  <c r="AX917" i="95" s="1"/>
  <c r="AW1022" i="95"/>
  <c r="AW173" i="95"/>
  <c r="AW593" i="95"/>
  <c r="AW744" i="95"/>
  <c r="AW754" i="95"/>
  <c r="AW164" i="95"/>
  <c r="AW621" i="95"/>
  <c r="AW702" i="95"/>
  <c r="AW523" i="95"/>
  <c r="AX523" i="95" s="1"/>
  <c r="AW1093" i="95"/>
  <c r="AX1093" i="95" s="1"/>
  <c r="AW926" i="95"/>
  <c r="AX926" i="95" s="1"/>
  <c r="AW1045" i="95"/>
  <c r="AX1045" i="95" s="1"/>
  <c r="AW581" i="95"/>
  <c r="AX581" i="95" s="1"/>
  <c r="AW385" i="95"/>
  <c r="AX385" i="95" s="1"/>
  <c r="AW312" i="95"/>
  <c r="AX312" i="95" s="1"/>
  <c r="AW322" i="95"/>
  <c r="AX322" i="95" s="1"/>
  <c r="AW948" i="95"/>
  <c r="AX948" i="95" s="1"/>
  <c r="AW959" i="95"/>
  <c r="AX959" i="95" s="1"/>
  <c r="AW451" i="95"/>
  <c r="AX451" i="95" s="1"/>
  <c r="AW208" i="95"/>
  <c r="AW30" i="95"/>
  <c r="AW902" i="95"/>
  <c r="AW348" i="95"/>
  <c r="AW841" i="95"/>
  <c r="AW975" i="95"/>
  <c r="AW982" i="95"/>
  <c r="AW968" i="95"/>
  <c r="AW888" i="95"/>
  <c r="AW513" i="95"/>
  <c r="AW36" i="95"/>
  <c r="AW556" i="95"/>
  <c r="AW732" i="95"/>
  <c r="AW124" i="95"/>
  <c r="AW377" i="95"/>
  <c r="AX377" i="95" s="1"/>
  <c r="AW877" i="95"/>
  <c r="AX877" i="95" s="1"/>
  <c r="AW214" i="95"/>
  <c r="AX214" i="95" s="1"/>
  <c r="AW799" i="95"/>
  <c r="AX799" i="95" s="1"/>
  <c r="AW639" i="95"/>
  <c r="AX639" i="95" s="1"/>
  <c r="AW564" i="95"/>
  <c r="AX564" i="95" s="1"/>
  <c r="AW413" i="95"/>
  <c r="AX413" i="95" s="1"/>
  <c r="AW151" i="95"/>
  <c r="AX151" i="95" s="1"/>
  <c r="AW613" i="95"/>
  <c r="AX613" i="95" s="1"/>
  <c r="AW771" i="95"/>
  <c r="AX771" i="95" s="1"/>
  <c r="AW209" i="95"/>
  <c r="AX209" i="95" s="1"/>
  <c r="AW453" i="95"/>
  <c r="AX453" i="95" s="1"/>
  <c r="AW424" i="95"/>
  <c r="AX424" i="95" s="1"/>
  <c r="AW1010" i="95"/>
  <c r="AX1010" i="95" s="1"/>
  <c r="AW416" i="95"/>
  <c r="AX416" i="95" s="1"/>
  <c r="AW550" i="95"/>
  <c r="AX550" i="95" s="1"/>
  <c r="AW115" i="95"/>
  <c r="AX115" i="95" s="1"/>
  <c r="AW196" i="95"/>
  <c r="AX196" i="95" s="1"/>
  <c r="AW219" i="95"/>
  <c r="AW405" i="95"/>
  <c r="AW375" i="95"/>
  <c r="AW355" i="95"/>
  <c r="AW681" i="95"/>
  <c r="AW923" i="95"/>
  <c r="AW382" i="95"/>
  <c r="AW600" i="95"/>
  <c r="AW567" i="95"/>
  <c r="AX567" i="95" s="1"/>
  <c r="AW332" i="95"/>
  <c r="AX332" i="95" s="1"/>
  <c r="AW136" i="95"/>
  <c r="AX136" i="95" s="1"/>
  <c r="AW252" i="95"/>
  <c r="AX252" i="95" s="1"/>
  <c r="AW34" i="95"/>
  <c r="AX34" i="95" s="1"/>
  <c r="AW126" i="95"/>
  <c r="AX126" i="95" s="1"/>
  <c r="AW743" i="95"/>
  <c r="AX743" i="95" s="1"/>
  <c r="AW1025" i="95"/>
  <c r="AX1025" i="95" s="1"/>
  <c r="AW1092" i="95"/>
  <c r="AX1092" i="95" s="1"/>
  <c r="AW546" i="95"/>
  <c r="AX546" i="95" s="1"/>
  <c r="AW442" i="95"/>
  <c r="AW656" i="95"/>
  <c r="AW152" i="95"/>
  <c r="AW82" i="95"/>
  <c r="AW675" i="95"/>
  <c r="AW663" i="95"/>
  <c r="AW474" i="95"/>
  <c r="AW455" i="95"/>
  <c r="AX455" i="95" s="1"/>
  <c r="AW142" i="95"/>
  <c r="AX142" i="95" s="1"/>
  <c r="AW604" i="95"/>
  <c r="AX604" i="95" s="1"/>
  <c r="AW148" i="95"/>
  <c r="AX148" i="95" s="1"/>
  <c r="AW565" i="95"/>
  <c r="AX565" i="95" s="1"/>
  <c r="AW898" i="95"/>
  <c r="AX898" i="95" s="1"/>
  <c r="AW465" i="95"/>
  <c r="AX465" i="95" s="1"/>
  <c r="AW508" i="95"/>
  <c r="AX508" i="95" s="1"/>
  <c r="AW176" i="95"/>
  <c r="AX176" i="95" s="1"/>
  <c r="AW676" i="95"/>
  <c r="AX676" i="95" s="1"/>
  <c r="AW721" i="95"/>
  <c r="AX721" i="95" s="1"/>
  <c r="AW935" i="95"/>
  <c r="AX935" i="95" s="1"/>
  <c r="AW104" i="95"/>
  <c r="AX104" i="95" s="1"/>
  <c r="AW507" i="95"/>
  <c r="AX507" i="95" s="1"/>
  <c r="AW56" i="95"/>
  <c r="AX56" i="95" s="1"/>
  <c r="AW467" i="95"/>
  <c r="AX467" i="95" s="1"/>
  <c r="AW449" i="95"/>
  <c r="AW433" i="95"/>
  <c r="AW15" i="95"/>
  <c r="AW145" i="95"/>
  <c r="AW376" i="95"/>
  <c r="AX376" i="95" s="1"/>
  <c r="AW551" i="95"/>
  <c r="AX551" i="95" s="1"/>
  <c r="AW378" i="95"/>
  <c r="AX378" i="95" s="1"/>
  <c r="AW1091" i="95"/>
  <c r="AX1091" i="95" s="1"/>
  <c r="AW94" i="95"/>
  <c r="AX94" i="95" s="1"/>
  <c r="AW329" i="95"/>
  <c r="AX329" i="95" s="1"/>
  <c r="AW95" i="95"/>
  <c r="AX95" i="95" s="1"/>
  <c r="AW295" i="95"/>
  <c r="AX295" i="95" s="1"/>
  <c r="AW630" i="95"/>
  <c r="AX630" i="95" s="1"/>
  <c r="AW388" i="95"/>
  <c r="AX388" i="95" s="1"/>
  <c r="AW1044" i="95"/>
  <c r="AX1044" i="95" s="1"/>
  <c r="AW278" i="95"/>
  <c r="AX278" i="95" s="1"/>
  <c r="AW83" i="95"/>
  <c r="AX83" i="95" s="1"/>
  <c r="AW886" i="95"/>
  <c r="AX886" i="95" s="1"/>
  <c r="AW798" i="95"/>
  <c r="AX798" i="95" s="1"/>
  <c r="AW13" i="95"/>
  <c r="AX13" i="95" s="1"/>
  <c r="AW246" i="95"/>
  <c r="AX246" i="95" s="1"/>
  <c r="AW461" i="95"/>
  <c r="AX461" i="95" s="1"/>
  <c r="AW872" i="95"/>
  <c r="AX872" i="95" s="1"/>
  <c r="AW671" i="95"/>
  <c r="AX671" i="95" s="1"/>
  <c r="AW243" i="95"/>
  <c r="AX243" i="95" s="1"/>
  <c r="AW242" i="95"/>
  <c r="AX242" i="95" s="1"/>
  <c r="AW683" i="95"/>
  <c r="AX683" i="95" s="1"/>
  <c r="AW752" i="95"/>
  <c r="AX752" i="95" s="1"/>
  <c r="AW154" i="95"/>
  <c r="AX154" i="95" s="1"/>
  <c r="AW625" i="95"/>
  <c r="AX625" i="95" s="1"/>
  <c r="AW640" i="95"/>
  <c r="AX640" i="95" s="1"/>
  <c r="AW667" i="95"/>
  <c r="AX667" i="95" s="1"/>
  <c r="AW1026" i="95"/>
  <c r="AX1026" i="95" s="1"/>
  <c r="AW171" i="95"/>
  <c r="AX171" i="95" s="1"/>
  <c r="AW874" i="95"/>
  <c r="AX874" i="95" s="1"/>
  <c r="AW918" i="95"/>
  <c r="AX918" i="95" s="1"/>
  <c r="AW1028" i="95"/>
  <c r="AX1028" i="95" s="1"/>
  <c r="AW1021" i="95"/>
  <c r="AX1021" i="95" s="1"/>
  <c r="AW422" i="95"/>
  <c r="AX422" i="95" s="1"/>
  <c r="AW384" i="95"/>
  <c r="AX384" i="95" s="1"/>
  <c r="AW776" i="95"/>
  <c r="AX776" i="95" s="1"/>
  <c r="AW58" i="95"/>
  <c r="AW201" i="95"/>
  <c r="AW194" i="95"/>
  <c r="AW801" i="95"/>
  <c r="AW240" i="95"/>
  <c r="AW947" i="95"/>
  <c r="AW742" i="95"/>
  <c r="AX742" i="95" s="1"/>
  <c r="AW852" i="95"/>
  <c r="AX852" i="95" s="1"/>
  <c r="AW901" i="95"/>
  <c r="AX901" i="95" s="1"/>
  <c r="AW533" i="95"/>
  <c r="AX533" i="95" s="1"/>
  <c r="AW541" i="95"/>
  <c r="AX541" i="95" s="1"/>
  <c r="AW488" i="95"/>
  <c r="AX488" i="95" s="1"/>
  <c r="AW168" i="95"/>
  <c r="AX168" i="95" s="1"/>
  <c r="AW113" i="95"/>
  <c r="AX113" i="95" s="1"/>
  <c r="AW598" i="95"/>
  <c r="AX598" i="95" s="1"/>
  <c r="AW403" i="95"/>
  <c r="AX403" i="95" s="1"/>
  <c r="AW646" i="95"/>
  <c r="AX646" i="95" s="1"/>
  <c r="AW652" i="95"/>
  <c r="AX652" i="95" s="1"/>
  <c r="AW84" i="95"/>
  <c r="AX84" i="95" s="1"/>
  <c r="AW921" i="95"/>
  <c r="AX921" i="95" s="1"/>
  <c r="AW230" i="95"/>
  <c r="AX230" i="95" s="1"/>
  <c r="AW44" i="95"/>
  <c r="AX44" i="95" s="1"/>
  <c r="AW177" i="95"/>
  <c r="AX177" i="95" s="1"/>
  <c r="AW810" i="95"/>
  <c r="AX810" i="95" s="1"/>
  <c r="AW956" i="95"/>
  <c r="AX956" i="95" s="1"/>
  <c r="AW85" i="95"/>
  <c r="AX85" i="95" s="1"/>
  <c r="AW543" i="95"/>
  <c r="AX543" i="95" s="1"/>
  <c r="AW724" i="95"/>
  <c r="AX724" i="95" s="1"/>
  <c r="AW1003" i="95"/>
  <c r="AX1003" i="95" s="1"/>
  <c r="AW592" i="95"/>
  <c r="AX592" i="95" s="1"/>
  <c r="AW346" i="95"/>
  <c r="AX346" i="95" s="1"/>
  <c r="AW457" i="95"/>
  <c r="AX457" i="95" s="1"/>
  <c r="AW54" i="95"/>
  <c r="AX54" i="95" s="1"/>
  <c r="AW729" i="95"/>
  <c r="AX729" i="95" s="1"/>
  <c r="AW66" i="95"/>
  <c r="AX66" i="95" s="1"/>
  <c r="AW970" i="95"/>
  <c r="AX970" i="95" s="1"/>
  <c r="AW102" i="95"/>
  <c r="AX102" i="95" s="1"/>
  <c r="AW669" i="95"/>
  <c r="AX669" i="95" s="1"/>
  <c r="AW409" i="95"/>
  <c r="AX409" i="95" s="1"/>
  <c r="AW198" i="95"/>
  <c r="AX198" i="95" s="1"/>
  <c r="AW501" i="95"/>
  <c r="AX501" i="95" s="1"/>
  <c r="AW1019" i="95"/>
  <c r="AX1019" i="95" s="1"/>
  <c r="AW397" i="95"/>
  <c r="AX397" i="95" s="1"/>
  <c r="AW276" i="95"/>
  <c r="AX276" i="95" s="1"/>
  <c r="AW1055" i="95"/>
  <c r="AX1055" i="95" s="1"/>
  <c r="AW920" i="95"/>
  <c r="AX920" i="95" s="1"/>
  <c r="AW328" i="95"/>
  <c r="AX328" i="95" s="1"/>
  <c r="AW147" i="95"/>
  <c r="AX147" i="95" s="1"/>
  <c r="AW52" i="95"/>
  <c r="AX52" i="95" s="1"/>
  <c r="AW419" i="95"/>
  <c r="AX419" i="95" s="1"/>
  <c r="AW796" i="95"/>
  <c r="AW545" i="95"/>
  <c r="AW288" i="95"/>
  <c r="AW33" i="95"/>
  <c r="AX33" i="95" s="1"/>
  <c r="AW59" i="95"/>
  <c r="AX59" i="95" s="1"/>
  <c r="AW444" i="95"/>
  <c r="AX444" i="95" s="1"/>
  <c r="AW876" i="95"/>
  <c r="AX876" i="95" s="1"/>
  <c r="AW1030" i="95"/>
  <c r="AX1030" i="95" s="1"/>
  <c r="AW408" i="95"/>
  <c r="AX408" i="95" s="1"/>
  <c r="AW738" i="95"/>
  <c r="AX738" i="95" s="1"/>
  <c r="AW504" i="95"/>
  <c r="AX504" i="95" s="1"/>
  <c r="AW957" i="95"/>
  <c r="AX957" i="95" s="1"/>
  <c r="AW839" i="95"/>
  <c r="AX839" i="95" s="1"/>
  <c r="AW938" i="95"/>
  <c r="AX938" i="95" s="1"/>
  <c r="AW949" i="95"/>
  <c r="AX949" i="95" s="1"/>
  <c r="AW686" i="95"/>
  <c r="AX686" i="95" s="1"/>
  <c r="AW55" i="95"/>
  <c r="AX55" i="95" s="1"/>
  <c r="AW1061" i="95"/>
  <c r="AX1061" i="95" s="1"/>
  <c r="AW856" i="95"/>
  <c r="AX856" i="95" s="1"/>
  <c r="AW825" i="95"/>
  <c r="AX825" i="95" s="1"/>
  <c r="AW612" i="95"/>
  <c r="AX612" i="95" s="1"/>
  <c r="AW446" i="95"/>
  <c r="AX446" i="95" s="1"/>
  <c r="AW281" i="95"/>
  <c r="AW978" i="95"/>
  <c r="AX978" i="95" s="1"/>
  <c r="AW790" i="95"/>
  <c r="AX790" i="95" s="1"/>
  <c r="AW577" i="95"/>
  <c r="AX577" i="95" s="1"/>
  <c r="AW395" i="95"/>
  <c r="AX395" i="95" s="1"/>
  <c r="AW908" i="95"/>
  <c r="AX908" i="95" s="1"/>
  <c r="AW1082" i="95"/>
  <c r="AX1082" i="95" s="1"/>
  <c r="AW934" i="95"/>
  <c r="AX934" i="95" s="1"/>
  <c r="AW777" i="95"/>
  <c r="AX777" i="95" s="1"/>
  <c r="AW566" i="95"/>
  <c r="AX566" i="95" s="1"/>
  <c r="AW1043" i="95"/>
  <c r="AX1043" i="95" s="1"/>
  <c r="AW383" i="95"/>
  <c r="AX383" i="95" s="1"/>
  <c r="AW907" i="95"/>
  <c r="AX907" i="95" s="1"/>
  <c r="AW156" i="95"/>
  <c r="AX156" i="95" s="1"/>
  <c r="AW374" i="95"/>
  <c r="AX374" i="95" s="1"/>
  <c r="AW81" i="95"/>
  <c r="AX81" i="95" s="1"/>
  <c r="AW770" i="95"/>
  <c r="AX770" i="95" s="1"/>
  <c r="AW882" i="95"/>
  <c r="AX882" i="95" s="1"/>
  <c r="AW222" i="95"/>
  <c r="AX222" i="95" s="1"/>
  <c r="AW174" i="95"/>
  <c r="AX174" i="95" s="1"/>
  <c r="AW342" i="95"/>
  <c r="AX342" i="95" s="1"/>
  <c r="AW734" i="95"/>
  <c r="AX734" i="95" s="1"/>
  <c r="AW187" i="95"/>
  <c r="AW761" i="95"/>
  <c r="AW768" i="95"/>
  <c r="AW562" i="95"/>
  <c r="AW471" i="95"/>
  <c r="AX471" i="95" s="1"/>
  <c r="AW473" i="95"/>
  <c r="AX473" i="95" s="1"/>
  <c r="AW788" i="95"/>
  <c r="AX788" i="95" s="1"/>
  <c r="AW813" i="95"/>
  <c r="AX813" i="95" s="1"/>
  <c r="AW418" i="95"/>
  <c r="AX418" i="95" s="1"/>
  <c r="AW266" i="95"/>
  <c r="AX266" i="95" s="1"/>
  <c r="AW1094" i="95"/>
  <c r="AX1094" i="95" s="1"/>
  <c r="AW591" i="95"/>
  <c r="AX591" i="95" s="1"/>
  <c r="AW537" i="95"/>
  <c r="AX537" i="95" s="1"/>
  <c r="AW1072" i="95"/>
  <c r="AX1072" i="95" s="1"/>
  <c r="AW559" i="95"/>
  <c r="AX559" i="95" s="1"/>
  <c r="AW249" i="95"/>
  <c r="AX249" i="95" s="1"/>
  <c r="AW912" i="95"/>
  <c r="AX912" i="95" s="1"/>
  <c r="AW635" i="95"/>
  <c r="AW334" i="95"/>
  <c r="AW670" i="95"/>
  <c r="AX670" i="95" s="1"/>
  <c r="AW896" i="95"/>
  <c r="AX896" i="95" s="1"/>
  <c r="AW792" i="95"/>
  <c r="AX792" i="95" s="1"/>
  <c r="AW637" i="95"/>
  <c r="AX637" i="95" s="1"/>
  <c r="AW223" i="95"/>
  <c r="AX223" i="95" s="1"/>
  <c r="AW590" i="95"/>
  <c r="AX590" i="95" s="1"/>
  <c r="AW167" i="95"/>
  <c r="AX167" i="95" s="1"/>
  <c r="AW549" i="95"/>
  <c r="AW125" i="95"/>
  <c r="AX125" i="95" s="1"/>
  <c r="AW786" i="95"/>
  <c r="AX786" i="95" s="1"/>
  <c r="AW818" i="95"/>
  <c r="AX818" i="95" s="1"/>
  <c r="AW708" i="95"/>
  <c r="AX708" i="95" s="1"/>
  <c r="AW784" i="95"/>
  <c r="AX784" i="95" s="1"/>
  <c r="AW871" i="95"/>
  <c r="AX871" i="95" s="1"/>
  <c r="AW373" i="95"/>
  <c r="AX373" i="95" s="1"/>
  <c r="AW972" i="95"/>
  <c r="AX972" i="95" s="1"/>
  <c r="AW79" i="95"/>
  <c r="AX79" i="95" s="1"/>
  <c r="AW587" i="95"/>
  <c r="AX587" i="95" s="1"/>
  <c r="AW415" i="95"/>
  <c r="AX415" i="95" s="1"/>
  <c r="AW116" i="95"/>
  <c r="AX116" i="95" s="1"/>
  <c r="AW232" i="95"/>
  <c r="AX232" i="95" s="1"/>
  <c r="AW722" i="95"/>
  <c r="AX722" i="95" s="1"/>
  <c r="AW254" i="95"/>
  <c r="AX254" i="95" s="1"/>
  <c r="AW245" i="95"/>
  <c r="AX245" i="95" s="1"/>
  <c r="AW336" i="95"/>
  <c r="AX336" i="95" s="1"/>
  <c r="AW602" i="95"/>
  <c r="AX602" i="95" s="1"/>
  <c r="AW462" i="95"/>
  <c r="AX462" i="95" s="1"/>
  <c r="AW524" i="95"/>
  <c r="AX524" i="95" s="1"/>
  <c r="AW727" i="95"/>
  <c r="AX727" i="95" s="1"/>
  <c r="AW666" i="95"/>
  <c r="AX666" i="95" s="1"/>
  <c r="AW720" i="95"/>
  <c r="AX720" i="95" s="1"/>
  <c r="AW99" i="95"/>
  <c r="AX99" i="95" s="1"/>
  <c r="AW141" i="95"/>
  <c r="AX141" i="95" s="1"/>
  <c r="AW747" i="95"/>
  <c r="AX747" i="95" s="1"/>
  <c r="AW887" i="95"/>
  <c r="AX887" i="95" s="1"/>
  <c r="AW10" i="95"/>
  <c r="AX10" i="95" s="1"/>
  <c r="AW650" i="95"/>
  <c r="AX650" i="95" s="1"/>
  <c r="AW14" i="95"/>
  <c r="AX14" i="95" s="1"/>
  <c r="AW146" i="95"/>
  <c r="AX146" i="95" s="1"/>
  <c r="AW135" i="95"/>
  <c r="AX135" i="95" s="1"/>
  <c r="AW526" i="95"/>
  <c r="AX526" i="95" s="1"/>
  <c r="AW664" i="95"/>
  <c r="AX664" i="95" s="1"/>
  <c r="AW399" i="95"/>
  <c r="AX399" i="95" s="1"/>
  <c r="AW207" i="95"/>
  <c r="AX207" i="95" s="1"/>
  <c r="AW1046" i="95"/>
  <c r="AX1046" i="95" s="1"/>
  <c r="AW944" i="95"/>
  <c r="AX944" i="95" s="1"/>
  <c r="AW77" i="95"/>
  <c r="AX77" i="95" s="1"/>
  <c r="AW830" i="95"/>
  <c r="AX830" i="95" s="1"/>
  <c r="AW505" i="95"/>
  <c r="AX505" i="95" s="1"/>
  <c r="AW870" i="95"/>
  <c r="AX870" i="95" s="1"/>
  <c r="AW394" i="95"/>
  <c r="AX394" i="95" s="1"/>
  <c r="AW213" i="95"/>
  <c r="AX213" i="95" s="1"/>
  <c r="AW450" i="95"/>
  <c r="AX450" i="95" s="1"/>
  <c r="AW481" i="95"/>
  <c r="AW430" i="95"/>
  <c r="AX430" i="95" s="1"/>
  <c r="AW782" i="95"/>
  <c r="AW398" i="95"/>
  <c r="AW1085" i="95"/>
  <c r="AX1085" i="95" s="1"/>
  <c r="AW251" i="95"/>
  <c r="AX251" i="95" s="1"/>
  <c r="AW297" i="95"/>
  <c r="AX297" i="95" s="1"/>
  <c r="AW229" i="95"/>
  <c r="AX229" i="95" s="1"/>
  <c r="AW272" i="95"/>
  <c r="AX272" i="95" s="1"/>
  <c r="AW518" i="95"/>
  <c r="AX518" i="95" s="1"/>
  <c r="AW1087" i="95"/>
  <c r="AX1087" i="95" s="1"/>
  <c r="AW553" i="95"/>
  <c r="AX553" i="95" s="1"/>
  <c r="AW697" i="95"/>
  <c r="AX697" i="95" s="1"/>
  <c r="AW134" i="95"/>
  <c r="AX134" i="95" s="1"/>
  <c r="AW851" i="95"/>
  <c r="AX851" i="95" s="1"/>
  <c r="AW527" i="95"/>
  <c r="AX527" i="95" s="1"/>
  <c r="AW195" i="95"/>
  <c r="AX195" i="95" s="1"/>
  <c r="AW751" i="95"/>
  <c r="AX751" i="95" s="1"/>
  <c r="AW476" i="95"/>
  <c r="AX476" i="95" s="1"/>
  <c r="AW258" i="95"/>
  <c r="AX258" i="95" s="1"/>
  <c r="AW428" i="95"/>
  <c r="AX428" i="95" s="1"/>
  <c r="AW812" i="95"/>
  <c r="AX812" i="95" s="1"/>
  <c r="AW642" i="95"/>
  <c r="AW645" i="95"/>
  <c r="AX645" i="95" s="1"/>
  <c r="AW940" i="95"/>
  <c r="AX940" i="95" s="1"/>
  <c r="AW89" i="95"/>
  <c r="AW538" i="95"/>
  <c r="AW87" i="95"/>
  <c r="AX87" i="95" s="1"/>
  <c r="AW65" i="95"/>
  <c r="AX65" i="95" s="1"/>
  <c r="AW674" i="95"/>
  <c r="AX674" i="95" s="1"/>
  <c r="AW347" i="95"/>
  <c r="AX347" i="95" s="1"/>
  <c r="AW406" i="95"/>
  <c r="AX406" i="95" s="1"/>
  <c r="AW497" i="95"/>
  <c r="AX497" i="95" s="1"/>
  <c r="AW502" i="95"/>
  <c r="AX502" i="95" s="1"/>
  <c r="AW386" i="95"/>
  <c r="AX386" i="95" s="1"/>
  <c r="AW306" i="95"/>
  <c r="AX306" i="95" s="1"/>
  <c r="AW437" i="95"/>
  <c r="AX437" i="95" s="1"/>
  <c r="AW589" i="95"/>
  <c r="AX589" i="95" s="1"/>
  <c r="AW43" i="95"/>
  <c r="AX43" i="95" s="1"/>
  <c r="AW889" i="95"/>
  <c r="AX889" i="95" s="1"/>
  <c r="AW1037" i="95"/>
  <c r="AX1037" i="95" s="1"/>
  <c r="AW1088" i="95"/>
  <c r="AX1088" i="95" s="1"/>
  <c r="AW387" i="95"/>
  <c r="AX387" i="95" s="1"/>
  <c r="AW760" i="95"/>
  <c r="AX760" i="95" s="1"/>
  <c r="AW294" i="95"/>
  <c r="AX294" i="95" s="1"/>
  <c r="AW155" i="95"/>
  <c r="AX155" i="95" s="1"/>
  <c r="AW897" i="95"/>
  <c r="AX897" i="95" s="1"/>
  <c r="AW859" i="95"/>
  <c r="AX859" i="95" s="1"/>
  <c r="AW493" i="95"/>
  <c r="AX493" i="95" s="1"/>
  <c r="AW578" i="95"/>
  <c r="AX578" i="95" s="1"/>
  <c r="AW960" i="95"/>
  <c r="AX960" i="95" s="1"/>
  <c r="AW570" i="95"/>
  <c r="AX570" i="95" s="1"/>
  <c r="AW906" i="95"/>
  <c r="AX906" i="95" s="1"/>
  <c r="AW834" i="95"/>
  <c r="AX834" i="95" s="1"/>
  <c r="AW317" i="95"/>
  <c r="AX317" i="95" s="1"/>
  <c r="AW41" i="95"/>
  <c r="AX41" i="95" s="1"/>
  <c r="AW654" i="95"/>
  <c r="AX654" i="95" s="1"/>
  <c r="AW585" i="95"/>
  <c r="AX585" i="95" s="1"/>
  <c r="AW1052" i="95"/>
  <c r="AX1052" i="95" s="1"/>
  <c r="AW231" i="95"/>
  <c r="AX231" i="95" s="1"/>
  <c r="AW286" i="95"/>
  <c r="AX286" i="95" s="1"/>
  <c r="AW228" i="95"/>
  <c r="AX228" i="95" s="1"/>
  <c r="AW414" i="95"/>
  <c r="AW292" i="95"/>
  <c r="AX292" i="95" s="1"/>
  <c r="AW836" i="95"/>
  <c r="AW127" i="95"/>
  <c r="AX127" i="95" s="1"/>
  <c r="AW915" i="95"/>
  <c r="AX915" i="95" s="1"/>
  <c r="AW879" i="95"/>
  <c r="AX879" i="95" s="1"/>
  <c r="AW883" i="95"/>
  <c r="AX883" i="95" s="1"/>
  <c r="AW64" i="95"/>
  <c r="AX64" i="95" s="1"/>
  <c r="AW114" i="95"/>
  <c r="AX114" i="95" s="1"/>
  <c r="AW563" i="95"/>
  <c r="AX563" i="95" s="1"/>
  <c r="AW323" i="95"/>
  <c r="AX323" i="95" s="1"/>
  <c r="AW225" i="95"/>
  <c r="AX225" i="95" s="1"/>
  <c r="AW464" i="95"/>
  <c r="AX464" i="95" s="1"/>
  <c r="AW472" i="95"/>
  <c r="AX472" i="95" s="1"/>
  <c r="AW431" i="95"/>
  <c r="AX431" i="95" s="1"/>
  <c r="AW330" i="95"/>
  <c r="AX330" i="95" s="1"/>
  <c r="AW1024" i="95"/>
  <c r="AX1024" i="95" s="1"/>
  <c r="AW1069" i="95"/>
  <c r="AX1069" i="95" s="1"/>
  <c r="AW511" i="95"/>
  <c r="AX511" i="95" s="1"/>
  <c r="AW172" i="95"/>
  <c r="AX172" i="95" s="1"/>
  <c r="AW766" i="95"/>
  <c r="AX766" i="95" s="1"/>
  <c r="AW854" i="95"/>
  <c r="AX854" i="95" s="1"/>
  <c r="AW735" i="95"/>
  <c r="AX735" i="95" s="1"/>
  <c r="AW144" i="95"/>
  <c r="AX144" i="95" s="1"/>
  <c r="AW794" i="95"/>
  <c r="AX794" i="95" s="1"/>
  <c r="AW498" i="95"/>
  <c r="AX498" i="95" s="1"/>
  <c r="AW987" i="95"/>
  <c r="AX987" i="95" s="1"/>
  <c r="AW913" i="95"/>
  <c r="AX913" i="95" s="1"/>
  <c r="AW677" i="95"/>
  <c r="AX677" i="95" s="1"/>
  <c r="AW109" i="95"/>
  <c r="AX109" i="95" s="1"/>
  <c r="AW350" i="95"/>
  <c r="AX350" i="95" s="1"/>
  <c r="AW358" i="95"/>
  <c r="AX358" i="95" s="1"/>
  <c r="AW404" i="95"/>
  <c r="AX404" i="95" s="1"/>
  <c r="AW791" i="95"/>
  <c r="AX791" i="95" s="1"/>
  <c r="AW1032" i="95"/>
  <c r="AX1032" i="95" s="1"/>
  <c r="AW552" i="95"/>
  <c r="AX552" i="95" s="1"/>
  <c r="AW985" i="95"/>
  <c r="AX985" i="95" s="1"/>
  <c r="AW487" i="95"/>
  <c r="AX487" i="95" s="1"/>
  <c r="AW101" i="95"/>
  <c r="AX101" i="95" s="1"/>
  <c r="AW241" i="95"/>
  <c r="AX241" i="95" s="1"/>
  <c r="AW106" i="95"/>
  <c r="AX106" i="95" s="1"/>
  <c r="AW797" i="95"/>
  <c r="AX797" i="95" s="1"/>
  <c r="AW359" i="95"/>
  <c r="AX359" i="95" s="1"/>
  <c r="AW894" i="95"/>
  <c r="AX894" i="95" s="1"/>
  <c r="AW466" i="95"/>
  <c r="AX466" i="95" s="1"/>
  <c r="AW131" i="95"/>
  <c r="AW343" i="95"/>
  <c r="AX343" i="95" s="1"/>
  <c r="AW80" i="95"/>
  <c r="AX80" i="95" s="1"/>
  <c r="AW421" i="95"/>
  <c r="AX421" i="95" s="1"/>
  <c r="AW653" i="95"/>
  <c r="AX653" i="95" s="1"/>
  <c r="AW914" i="95"/>
  <c r="AX914" i="95" s="1"/>
  <c r="AW837" i="95"/>
  <c r="AX837" i="95" s="1"/>
  <c r="AW701" i="95"/>
  <c r="AX701" i="95" s="1"/>
  <c r="AW478" i="95"/>
  <c r="AX478" i="95" s="1"/>
  <c r="AW610" i="95"/>
  <c r="AX610" i="95" s="1"/>
  <c r="AW500" i="95"/>
  <c r="AX500" i="95" s="1"/>
  <c r="AW296" i="95"/>
  <c r="AX296" i="95" s="1"/>
  <c r="AW971" i="95"/>
  <c r="AX971" i="95" s="1"/>
  <c r="AW40" i="95"/>
  <c r="AX40" i="95" s="1"/>
  <c r="AW629" i="95"/>
  <c r="AX629" i="95" s="1"/>
  <c r="AW644" i="95"/>
  <c r="AX644" i="95" s="1"/>
  <c r="AW880" i="95"/>
  <c r="AX880" i="95" s="1"/>
  <c r="AW1076" i="95"/>
  <c r="AX1076" i="95" s="1"/>
  <c r="AW1060" i="95"/>
  <c r="AX1060" i="95" s="1"/>
  <c r="AW803" i="95"/>
  <c r="AX803" i="95" s="1"/>
  <c r="AW821" i="95"/>
  <c r="AX821" i="95" s="1"/>
  <c r="AW712" i="95"/>
  <c r="AX712" i="95" s="1"/>
  <c r="AW221" i="95"/>
  <c r="AX221" i="95" s="1"/>
  <c r="AW1012" i="95"/>
  <c r="AX1012" i="95" s="1"/>
  <c r="AW326" i="95"/>
  <c r="AX326" i="95" s="1"/>
  <c r="AW700" i="95"/>
  <c r="AX700" i="95" s="1"/>
  <c r="AW1040" i="95"/>
  <c r="AX1040" i="95" s="1"/>
  <c r="AW823" i="95"/>
  <c r="AX823" i="95" s="1"/>
  <c r="AW1002" i="95"/>
  <c r="AX1002" i="95" s="1"/>
  <c r="AW1020" i="95"/>
  <c r="AX1020" i="95" s="1"/>
  <c r="AW454" i="95"/>
  <c r="AX454" i="95" s="1"/>
  <c r="AW632" i="95"/>
  <c r="AX632" i="95" s="1"/>
  <c r="AW313" i="95"/>
  <c r="AX313" i="95" s="1"/>
  <c r="AW290" i="95"/>
  <c r="AX290" i="95" s="1"/>
  <c r="AW737" i="95"/>
  <c r="AX737" i="95" s="1"/>
  <c r="AW660" i="95"/>
  <c r="AX660" i="95" s="1"/>
  <c r="AW441" i="95"/>
  <c r="AX441" i="95" s="1"/>
  <c r="AW758" i="95"/>
  <c r="AX758" i="95" s="1"/>
  <c r="AW339" i="95"/>
  <c r="AX339" i="95" s="1"/>
  <c r="AW928" i="95"/>
  <c r="AX928" i="95" s="1"/>
  <c r="AW659" i="95"/>
  <c r="AX659" i="95" s="1"/>
  <c r="AW571" i="95"/>
  <c r="AX571" i="95" s="1"/>
  <c r="AW954" i="95"/>
  <c r="AW536" i="95"/>
  <c r="AX536" i="95" s="1"/>
  <c r="AW400" i="95"/>
  <c r="AX400" i="95" s="1"/>
  <c r="AW1023" i="95"/>
  <c r="AX1023" i="95" s="1"/>
  <c r="AW210" i="95"/>
  <c r="AX210" i="95" s="1"/>
  <c r="AW264" i="95"/>
  <c r="AX264" i="95" s="1"/>
  <c r="AW601" i="95"/>
  <c r="AX601" i="95" s="1"/>
  <c r="AW279" i="95"/>
  <c r="AX279" i="95" s="1"/>
  <c r="AW662" i="95"/>
  <c r="AX662" i="95" s="1"/>
  <c r="AW992" i="95"/>
  <c r="AX992" i="95" s="1"/>
  <c r="AW542" i="95"/>
  <c r="AX542" i="95" s="1"/>
  <c r="AW884" i="95"/>
  <c r="AX884" i="95" s="1"/>
  <c r="AW1034" i="95"/>
  <c r="AX1034" i="95" s="1"/>
  <c r="AW412" i="95"/>
  <c r="AX412" i="95" s="1"/>
  <c r="AW832" i="95"/>
  <c r="AX832" i="95" s="1"/>
  <c r="AW1041" i="95"/>
  <c r="AX1041" i="95" s="1"/>
  <c r="AW781" i="95"/>
  <c r="AX781" i="95" s="1"/>
  <c r="AW57" i="95"/>
  <c r="AX57" i="95" s="1"/>
  <c r="AW759" i="95"/>
  <c r="AX759" i="95" s="1"/>
  <c r="AW496" i="95"/>
  <c r="AX496" i="95" s="1"/>
  <c r="AW307" i="95"/>
  <c r="AX307" i="95" s="1"/>
  <c r="AW304" i="95"/>
  <c r="AW479" i="95"/>
  <c r="AX479" i="95" s="1"/>
  <c r="AW407" i="95"/>
  <c r="AX407" i="95" s="1"/>
  <c r="AW107" i="95"/>
  <c r="AX107" i="95" s="1"/>
  <c r="AW530" i="95"/>
  <c r="AX530" i="95" s="1"/>
  <c r="AW924" i="95"/>
  <c r="AX924" i="95" s="1"/>
  <c r="AW469" i="95"/>
  <c r="AX469" i="95" s="1"/>
  <c r="AW900" i="95"/>
  <c r="AX900" i="95" s="1"/>
  <c r="AW847" i="95"/>
  <c r="AX847" i="95" s="1"/>
  <c r="AW480" i="95"/>
  <c r="AX480" i="95" s="1"/>
  <c r="AW97" i="95"/>
  <c r="AX97" i="95" s="1"/>
  <c r="AW340" i="95"/>
  <c r="AX340" i="95" s="1"/>
  <c r="AW685" i="95"/>
  <c r="AX685" i="95" s="1"/>
  <c r="AW130" i="95"/>
  <c r="AX130" i="95" s="1"/>
  <c r="AW133" i="95"/>
  <c r="AX133" i="95" s="1"/>
  <c r="AW977" i="95"/>
  <c r="AX977" i="95" s="1"/>
  <c r="AW922" i="95"/>
  <c r="AX922" i="95" s="1"/>
  <c r="AW1048" i="95"/>
  <c r="AX1048" i="95" s="1"/>
  <c r="AW335" i="95"/>
  <c r="AX335" i="95" s="1"/>
  <c r="AW682" i="95"/>
  <c r="AX682" i="95" s="1"/>
  <c r="AW763" i="95"/>
  <c r="AX763" i="95" s="1"/>
  <c r="AW1084" i="95"/>
  <c r="AX1084" i="95" s="1"/>
  <c r="AW769" i="95"/>
  <c r="AX769" i="95" s="1"/>
  <c r="AW561" i="95"/>
  <c r="AX561" i="95" s="1"/>
  <c r="AW150" i="95"/>
  <c r="AX150" i="95" s="1"/>
  <c r="AW951" i="95"/>
  <c r="AX951" i="95" s="1"/>
  <c r="AW952" i="95"/>
  <c r="AX952" i="95" s="1"/>
  <c r="AW672" i="95"/>
  <c r="AX672" i="95" s="1"/>
  <c r="AW1035" i="95"/>
  <c r="AX1035" i="95" s="1"/>
  <c r="AW137" i="95"/>
  <c r="AX137" i="95" s="1"/>
  <c r="AW31" i="95"/>
  <c r="AX31" i="95" s="1"/>
  <c r="AW153" i="95"/>
  <c r="AX153" i="95" s="1"/>
  <c r="AW216" i="95"/>
  <c r="AX216" i="95" s="1"/>
  <c r="AW714" i="95"/>
  <c r="AX714" i="95" s="1"/>
  <c r="AW696" i="95"/>
  <c r="AX696" i="95" s="1"/>
  <c r="AW931" i="95"/>
  <c r="AX931" i="95" s="1"/>
  <c r="AW899" i="95"/>
  <c r="AX899" i="95" s="1"/>
  <c r="AW741" i="95"/>
  <c r="AX741" i="95" s="1"/>
  <c r="AW622" i="95"/>
  <c r="AX622" i="95" s="1"/>
  <c r="AW783" i="95"/>
  <c r="AX783" i="95" s="1"/>
  <c r="AW205" i="95"/>
  <c r="AX205" i="95" s="1"/>
  <c r="AW132" i="95"/>
  <c r="AX132" i="95" s="1"/>
  <c r="AW220" i="95"/>
  <c r="AX220" i="95" s="1"/>
  <c r="AW661" i="95"/>
  <c r="AX661" i="95" s="1"/>
  <c r="AW520" i="95"/>
  <c r="AX520" i="95" s="1"/>
  <c r="AW78" i="95"/>
  <c r="AX78" i="95" s="1"/>
  <c r="AW715" i="95"/>
  <c r="AX715" i="95" s="1"/>
  <c r="AW227" i="95"/>
  <c r="AX227" i="95" s="1"/>
  <c r="AW170" i="95"/>
  <c r="AX170" i="95" s="1"/>
  <c r="AW308" i="95"/>
  <c r="AX308" i="95" s="1"/>
  <c r="AW1075" i="95"/>
  <c r="AX1075" i="95" s="1"/>
  <c r="AW39" i="95"/>
  <c r="AX39" i="95" s="1"/>
  <c r="AW189" i="95"/>
  <c r="AX189" i="95" s="1"/>
  <c r="AW853" i="95"/>
  <c r="AX853" i="95" s="1"/>
  <c r="AW316" i="95"/>
  <c r="AX316" i="95" s="1"/>
  <c r="AW575" i="95"/>
  <c r="AX575" i="95" s="1"/>
  <c r="AW1051" i="95"/>
  <c r="AX1051" i="95" s="1"/>
  <c r="AW197" i="95"/>
  <c r="AX197" i="95" s="1"/>
  <c r="AW432" i="95"/>
  <c r="AX432" i="95" s="1"/>
  <c r="AW1016" i="95"/>
  <c r="AX1016" i="95" s="1"/>
  <c r="AW333" i="95"/>
  <c r="AX333" i="95" s="1"/>
  <c r="AW704" i="95"/>
  <c r="AX704" i="95" s="1"/>
  <c r="AW224" i="95"/>
  <c r="AX224" i="95" s="1"/>
  <c r="AW1074" i="95"/>
  <c r="AX1074" i="95" s="1"/>
  <c r="AW767" i="95"/>
  <c r="AX767" i="95" s="1"/>
  <c r="AW360" i="95"/>
  <c r="AX360" i="95" s="1"/>
  <c r="AW11" i="95"/>
  <c r="AX11" i="95" s="1"/>
  <c r="AW554" i="95"/>
  <c r="AX554" i="95" s="1"/>
  <c r="AW606" i="95"/>
  <c r="AX606" i="95" s="1"/>
  <c r="AW60" i="95"/>
  <c r="AX60" i="95" s="1"/>
  <c r="AW16" i="95"/>
  <c r="AX16" i="95" s="1"/>
  <c r="AW582" i="95"/>
  <c r="AX582" i="95" s="1"/>
  <c r="AW494" i="95"/>
  <c r="AX494" i="95" s="1"/>
  <c r="AW484" i="95"/>
  <c r="AX484" i="95" s="1"/>
  <c r="AW98" i="95"/>
  <c r="AX98" i="95" s="1"/>
  <c r="AW486" i="95"/>
  <c r="AX486" i="95" s="1"/>
  <c r="AW76" i="95"/>
  <c r="AX76" i="95" s="1"/>
  <c r="AW739" i="95"/>
  <c r="AW380" i="95"/>
  <c r="AX380" i="95" s="1"/>
  <c r="AW787" i="95"/>
  <c r="AX787" i="95" s="1"/>
  <c r="AW200" i="95"/>
  <c r="AX200" i="95" s="1"/>
  <c r="AW605" i="95"/>
  <c r="AX605" i="95" s="1"/>
  <c r="AW282" i="95"/>
  <c r="AX282" i="95" s="1"/>
  <c r="AW32" i="95"/>
  <c r="AX32" i="95" s="1"/>
  <c r="AW426" i="95"/>
  <c r="AX426" i="95" s="1"/>
  <c r="AW1004" i="95"/>
  <c r="AX1004" i="95" s="1"/>
  <c r="AW338" i="95"/>
  <c r="AX338" i="95" s="1"/>
  <c r="AW337" i="95"/>
  <c r="AX337" i="95" s="1"/>
  <c r="AW634" i="95"/>
  <c r="AX634" i="95" s="1"/>
  <c r="AW324" i="95"/>
  <c r="AX324" i="95" s="1"/>
  <c r="AW1070" i="95"/>
  <c r="AX1070" i="95" s="1"/>
  <c r="AW516" i="95"/>
  <c r="AX516" i="95" s="1"/>
  <c r="AW356" i="95"/>
  <c r="AX356" i="95" s="1"/>
  <c r="AW730" i="95"/>
  <c r="AX730" i="95" s="1"/>
  <c r="AW544" i="95"/>
  <c r="AX544" i="95" s="1"/>
  <c r="AW586" i="95"/>
  <c r="AX586" i="95" s="1"/>
  <c r="AW390" i="95"/>
  <c r="AX390" i="95" s="1"/>
  <c r="AW256" i="95"/>
  <c r="AX256" i="95" s="1"/>
  <c r="AW429" i="95"/>
  <c r="AX429" i="95" s="1"/>
  <c r="AW521" i="95"/>
  <c r="AX521" i="95" s="1"/>
  <c r="AW515" i="95"/>
  <c r="AX515" i="95" s="1"/>
  <c r="AW994" i="95"/>
  <c r="AX994" i="95" s="1"/>
  <c r="AW746" i="95"/>
  <c r="AX746" i="95" s="1"/>
  <c r="AW512" i="95"/>
  <c r="AX512" i="95" s="1"/>
  <c r="AW684" i="95"/>
  <c r="AX684" i="95" s="1"/>
  <c r="AW631" i="95"/>
  <c r="AX631" i="95" s="1"/>
  <c r="AW624" i="95"/>
  <c r="AX624" i="95" s="1"/>
  <c r="AW345" i="95"/>
  <c r="AX345" i="95" s="1"/>
  <c r="AW188" i="95"/>
  <c r="AX188" i="95" s="1"/>
  <c r="AW849" i="95"/>
  <c r="AX849" i="95" s="1"/>
  <c r="AW510" i="95"/>
  <c r="AX510" i="95" s="1"/>
  <c r="AW814" i="95"/>
  <c r="AX814" i="95" s="1"/>
  <c r="AW627" i="95"/>
  <c r="AX627" i="95" s="1"/>
  <c r="AW755" i="95"/>
  <c r="AX755" i="95" s="1"/>
  <c r="AW842" i="95"/>
  <c r="AX842" i="95" s="1"/>
  <c r="AW53" i="95"/>
  <c r="AX53" i="95" s="1"/>
  <c r="AW417" i="95"/>
  <c r="AX417" i="95" s="1"/>
  <c r="AW37" i="95"/>
  <c r="AX37" i="95" s="1"/>
  <c r="AW719" i="95"/>
  <c r="AX719" i="95" s="1"/>
  <c r="AW891" i="95"/>
  <c r="AX891" i="95" s="1"/>
  <c r="AW371" i="95"/>
  <c r="AX371" i="95" s="1"/>
  <c r="AW169" i="95"/>
  <c r="AX169" i="95" s="1"/>
  <c r="AW269" i="95"/>
  <c r="AX269" i="95" s="1"/>
  <c r="AW980" i="95"/>
  <c r="AX980" i="95" s="1"/>
  <c r="AW483" i="95"/>
  <c r="AX483" i="95" s="1"/>
  <c r="AW517" i="95"/>
  <c r="AX517" i="95" s="1"/>
  <c r="AW845" i="95"/>
  <c r="AX845" i="95" s="1"/>
  <c r="AW698" i="95"/>
  <c r="AX698" i="95" s="1"/>
  <c r="AW658" i="95"/>
  <c r="AX658" i="95" s="1"/>
  <c r="AW706" i="95"/>
  <c r="AX706" i="95" s="1"/>
  <c r="AW648" i="95"/>
  <c r="AX648" i="95" s="1"/>
  <c r="AW218" i="95"/>
  <c r="AX218" i="95" s="1"/>
  <c r="AW509" i="95"/>
  <c r="AX509" i="95" s="1"/>
  <c r="AW411" i="95"/>
  <c r="AX411" i="95" s="1"/>
  <c r="AW293" i="95"/>
  <c r="AX293" i="95" s="1"/>
  <c r="AW1077" i="95"/>
  <c r="AX1077" i="95" s="1"/>
  <c r="AW149" i="95"/>
  <c r="AX149" i="95" s="1"/>
  <c r="AW929" i="95"/>
  <c r="AX929" i="95" s="1"/>
  <c r="AW491" i="95"/>
  <c r="AX491" i="95" s="1"/>
  <c r="AW831" i="95"/>
  <c r="AX831" i="95" s="1"/>
  <c r="AW611" i="95"/>
  <c r="AX611" i="95" s="1"/>
  <c r="AW973" i="95"/>
  <c r="AX973" i="95" s="1"/>
  <c r="AW86" i="95"/>
  <c r="AX86" i="95" s="1"/>
  <c r="AW434" i="95"/>
  <c r="AX434" i="95" s="1"/>
  <c r="AW772" i="95"/>
  <c r="AX772" i="95" s="1"/>
  <c r="AW718" i="95"/>
  <c r="AX718" i="95" s="1"/>
  <c r="AW717" i="95"/>
  <c r="AX717" i="95" s="1"/>
  <c r="AW35" i="95"/>
  <c r="AX35" i="95" s="1"/>
  <c r="AW438" i="95"/>
  <c r="AX438" i="95" s="1"/>
  <c r="AW626" i="95"/>
  <c r="AX626" i="95" s="1"/>
  <c r="AW203" i="95"/>
  <c r="AX203" i="95" s="1"/>
  <c r="AW314" i="95"/>
  <c r="AX314" i="95" s="1"/>
  <c r="AW765" i="95"/>
  <c r="AX765" i="95" s="1"/>
  <c r="AW283" i="95"/>
  <c r="AX283" i="95" s="1"/>
  <c r="AW655" i="95"/>
  <c r="AX655" i="95" s="1"/>
  <c r="AW806" i="95"/>
  <c r="AX806" i="95" s="1"/>
  <c r="AW995" i="95"/>
  <c r="AX995" i="95" s="1"/>
  <c r="AW401" i="95"/>
  <c r="AX401" i="95" s="1"/>
  <c r="AW392" i="95"/>
  <c r="AX392" i="95" s="1"/>
  <c r="AW381" i="95"/>
  <c r="AX381" i="95" s="1"/>
  <c r="AW892" i="95"/>
  <c r="AX892" i="95" s="1"/>
  <c r="AW826" i="95"/>
  <c r="AX826" i="95" s="1"/>
  <c r="AW410" i="95"/>
  <c r="AX410" i="95" s="1"/>
  <c r="AW890" i="95"/>
  <c r="AX890" i="95" s="1"/>
  <c r="AW774" i="95"/>
  <c r="AX774" i="95" s="1"/>
  <c r="AW607" i="95"/>
  <c r="AW452" i="95"/>
  <c r="AX452" i="95" s="1"/>
  <c r="AW67" i="95"/>
  <c r="AX67" i="95" s="1"/>
  <c r="AW211" i="95"/>
  <c r="AX211" i="95" s="1"/>
  <c r="AW558" i="95"/>
  <c r="AX558" i="95" s="1"/>
  <c r="AW584" i="95"/>
  <c r="AX584" i="95" s="1"/>
  <c r="AW651" i="95"/>
  <c r="AX651" i="95" s="1"/>
  <c r="AW647" i="95"/>
  <c r="AX647" i="95" s="1"/>
  <c r="AW953" i="95"/>
  <c r="AX953" i="95" s="1"/>
  <c r="AW707" i="95"/>
  <c r="AX707" i="95" s="1"/>
  <c r="AW268" i="95"/>
  <c r="AX268" i="95" s="1"/>
  <c r="AW311" i="95"/>
  <c r="AX311" i="95" s="1"/>
  <c r="AW128" i="95"/>
  <c r="AX128" i="95" s="1"/>
  <c r="AW108" i="95"/>
  <c r="AX108" i="95" s="1"/>
  <c r="AW703" i="95"/>
  <c r="AX703" i="95" s="1"/>
  <c r="AW835" i="95"/>
  <c r="AX835" i="95" s="1"/>
  <c r="AW733" i="95"/>
  <c r="AX733" i="95" s="1"/>
  <c r="AW560" i="95"/>
  <c r="AX560" i="95" s="1"/>
  <c r="AW555" i="95"/>
  <c r="AX555" i="95" s="1"/>
  <c r="AW809" i="95"/>
  <c r="AX809" i="95" s="1"/>
  <c r="AW910" i="95"/>
  <c r="AX910" i="95" s="1"/>
  <c r="AW277" i="95"/>
  <c r="AX277" i="95" s="1"/>
  <c r="AW18" i="95"/>
  <c r="AX18" i="95" s="1"/>
  <c r="AW936" i="95"/>
  <c r="AX936" i="95" s="1"/>
  <c r="AW869" i="95"/>
  <c r="AX869" i="95" s="1"/>
  <c r="AW458" i="95"/>
  <c r="AX458" i="95" s="1"/>
  <c r="AW289" i="95"/>
  <c r="AX289" i="95" s="1"/>
  <c r="AW1039" i="95"/>
  <c r="AX1039" i="95" s="1"/>
  <c r="AW844" i="95"/>
  <c r="AX844" i="95" s="1"/>
  <c r="AW756" i="95"/>
  <c r="AX756" i="95" s="1"/>
  <c r="AW609" i="95"/>
  <c r="AX609" i="95" s="1"/>
  <c r="AW778" i="95"/>
  <c r="AX778" i="95" s="1"/>
  <c r="AW535" i="95"/>
  <c r="AX535" i="95" s="1"/>
  <c r="AW372" i="95"/>
  <c r="AX372" i="95" s="1"/>
  <c r="AW440" i="95"/>
  <c r="AX440" i="95" s="1"/>
  <c r="AW939" i="95"/>
  <c r="AX939" i="95" s="1"/>
  <c r="AW379" i="95"/>
  <c r="AX379" i="95" s="1"/>
  <c r="AW588" i="95"/>
  <c r="AX588" i="95" s="1"/>
  <c r="AW687" i="95"/>
  <c r="AX687" i="95" s="1"/>
  <c r="AW885" i="95"/>
  <c r="AX885" i="95" s="1"/>
  <c r="AW860" i="95"/>
  <c r="AX860" i="95" s="1"/>
  <c r="AW805" i="95"/>
  <c r="AX805" i="95" s="1"/>
  <c r="AW858" i="95"/>
  <c r="AX858" i="95" s="1"/>
  <c r="AW402" i="95"/>
  <c r="AX402" i="95" s="1"/>
  <c r="AW557" i="95"/>
  <c r="AX557" i="95" s="1"/>
  <c r="AW828" i="95"/>
  <c r="AX828" i="95" s="1"/>
  <c r="AW425" i="95"/>
  <c r="AX425" i="95" s="1"/>
  <c r="AW984" i="95"/>
  <c r="AX984" i="95" s="1"/>
  <c r="AW331" i="95"/>
  <c r="AX331" i="95" s="1"/>
  <c r="AW482" i="95"/>
  <c r="AX482" i="95" s="1"/>
  <c r="AW665" i="95"/>
  <c r="AX665" i="95" s="1"/>
  <c r="AW643" i="95"/>
  <c r="AX643" i="95" s="1"/>
  <c r="AW958" i="95"/>
  <c r="AX958" i="95" s="1"/>
  <c r="AW945" i="95"/>
  <c r="AX945" i="95" s="1"/>
  <c r="AW255" i="95"/>
  <c r="AX255" i="95" s="1"/>
  <c r="AW217" i="95"/>
  <c r="AX217" i="95" s="1"/>
  <c r="AW503" i="95"/>
  <c r="AX503" i="95" s="1"/>
  <c r="AW942" i="95"/>
  <c r="AX942" i="95" s="1"/>
  <c r="AW785" i="95"/>
  <c r="AX785" i="95" s="1"/>
  <c r="AW1014" i="95"/>
  <c r="AX1014" i="95" s="1"/>
  <c r="AW773" i="95"/>
  <c r="AX773" i="95" s="1"/>
  <c r="AW1013" i="95"/>
  <c r="AX1013" i="95" s="1"/>
  <c r="AW657" i="95"/>
  <c r="AX657" i="95" s="1"/>
  <c r="AW1056" i="95"/>
  <c r="AX1056" i="95" s="1"/>
  <c r="AW456" i="95"/>
  <c r="AW522" i="95"/>
  <c r="AX522" i="95" s="1"/>
  <c r="AW780" i="95"/>
  <c r="AX780" i="95" s="1"/>
  <c r="AW88" i="95"/>
  <c r="AX88" i="95" s="1"/>
  <c r="AW1065" i="95"/>
  <c r="AX1065" i="95" s="1"/>
  <c r="AW529" i="95"/>
  <c r="AX529" i="95" s="1"/>
  <c r="AW1047" i="95"/>
  <c r="AX1047" i="95" s="1"/>
  <c r="AW1083" i="95"/>
  <c r="AX1083" i="95" s="1"/>
  <c r="AW20" i="95"/>
  <c r="AX20" i="95" s="1"/>
  <c r="AW925" i="95"/>
  <c r="AX925" i="95" s="1"/>
  <c r="AW17" i="95"/>
  <c r="AX17" i="95" s="1"/>
  <c r="AW594" i="95"/>
  <c r="AX594" i="95" s="1"/>
  <c r="AW179" i="95"/>
  <c r="AX179" i="95" s="1"/>
  <c r="AW19" i="95"/>
  <c r="AX19" i="95" s="1"/>
  <c r="AW259" i="95"/>
  <c r="AX259" i="95" s="1"/>
  <c r="AW572" i="95"/>
  <c r="AX572" i="95" s="1"/>
  <c r="AW811" i="95"/>
  <c r="AX811" i="95" s="1"/>
  <c r="AW726" i="95"/>
  <c r="AX726" i="95" s="1"/>
  <c r="AW1080" i="95"/>
  <c r="AX1080" i="95" s="1"/>
  <c r="AW9" i="95"/>
  <c r="AX9" i="95" s="1"/>
  <c r="AW1081" i="95"/>
  <c r="AX1081" i="95" s="1"/>
  <c r="AW257" i="95"/>
  <c r="AX257" i="95" s="1"/>
  <c r="AW1067" i="95"/>
  <c r="AX1067" i="95" s="1"/>
  <c r="AW762" i="95"/>
  <c r="AX762" i="95" s="1"/>
  <c r="AW983" i="95"/>
  <c r="AX983" i="95" s="1"/>
  <c r="AW608" i="95"/>
  <c r="AX608" i="95" s="1"/>
  <c r="AW804" i="95"/>
  <c r="AX804" i="95" s="1"/>
  <c r="AW38" i="95"/>
  <c r="AX38" i="95" s="1"/>
  <c r="AW579" i="95"/>
  <c r="AX579" i="95" s="1"/>
  <c r="AW857" i="95"/>
  <c r="AX857" i="95" s="1"/>
  <c r="AW893" i="95"/>
  <c r="AX893" i="95" s="1"/>
  <c r="AW305" i="95"/>
  <c r="AX305" i="95" s="1"/>
  <c r="AW1059" i="95"/>
  <c r="AX1059" i="95" s="1"/>
  <c r="AW370" i="95"/>
  <c r="AX370" i="95" s="1"/>
  <c r="AW713" i="95"/>
  <c r="AX713" i="95" s="1"/>
  <c r="AW838" i="95"/>
  <c r="AX838" i="95" s="1"/>
  <c r="AW262" i="95"/>
  <c r="AX262" i="95" s="1"/>
  <c r="AW129" i="95"/>
  <c r="AX129" i="95" s="1"/>
  <c r="AW445" i="95"/>
  <c r="AX445" i="95" s="1"/>
  <c r="AW396" i="95"/>
  <c r="AX396" i="95" s="1"/>
  <c r="AW976" i="95"/>
  <c r="AX976" i="95" s="1"/>
  <c r="AW250" i="95"/>
  <c r="AX250" i="95" s="1"/>
  <c r="AW1009" i="95"/>
  <c r="AX1009" i="95" s="1"/>
  <c r="AW974" i="95"/>
  <c r="AX974" i="95" s="1"/>
  <c r="AW711" i="95"/>
  <c r="AX711" i="95" s="1"/>
  <c r="AW391" i="95"/>
  <c r="AX391" i="95" s="1"/>
  <c r="AW261" i="95"/>
  <c r="AX261" i="95" s="1"/>
  <c r="AW423" i="95"/>
  <c r="AX423" i="95" s="1"/>
  <c r="AW1096" i="95"/>
  <c r="AX1096" i="95" s="1"/>
  <c r="AW1078" i="95"/>
  <c r="AX1078" i="95" s="1"/>
  <c r="AW175" i="95"/>
  <c r="AX175" i="95" s="1"/>
  <c r="AW1031" i="95"/>
  <c r="AX1031" i="95" s="1"/>
  <c r="AW265" i="95"/>
  <c r="AX265" i="95" s="1"/>
  <c r="AW573" i="95"/>
  <c r="AX573" i="95" s="1"/>
  <c r="AW981" i="95"/>
  <c r="AX981" i="95" s="1"/>
  <c r="AW950" i="95"/>
  <c r="AX950" i="95" s="1"/>
  <c r="AW436" i="95"/>
  <c r="AX436" i="95" s="1"/>
  <c r="AW112" i="95"/>
  <c r="AX112" i="95" s="1"/>
  <c r="AW206" i="95"/>
  <c r="AX206" i="95" s="1"/>
  <c r="AW190" i="95"/>
  <c r="AX190" i="95" s="1"/>
  <c r="AW192" i="95"/>
  <c r="AX192" i="95" s="1"/>
  <c r="AW988" i="95"/>
  <c r="AX988" i="95" s="1"/>
  <c r="AW443" i="95"/>
  <c r="AX443" i="95" s="1"/>
  <c r="AW824" i="95"/>
  <c r="AX824" i="95" s="1"/>
  <c r="AW597" i="95"/>
  <c r="AX597" i="95" s="1"/>
  <c r="AW623" i="95"/>
  <c r="AX623" i="95" s="1"/>
  <c r="AW514" i="95"/>
  <c r="AX514" i="95" s="1"/>
  <c r="AW596" i="95"/>
  <c r="AX596" i="95" s="1"/>
  <c r="AW833" i="95"/>
  <c r="AX833" i="95" s="1"/>
  <c r="AW710" i="95"/>
  <c r="AX710" i="95" s="1"/>
  <c r="AW284" i="95"/>
  <c r="AX284" i="95" s="1"/>
  <c r="AW435" i="95"/>
  <c r="AX435" i="95" s="1"/>
  <c r="AW165" i="95"/>
  <c r="AX165" i="95" s="1"/>
  <c r="AW547" i="95"/>
  <c r="AX547" i="95" s="1"/>
  <c r="AW178" i="95"/>
  <c r="AX178" i="95" s="1"/>
  <c r="AW191" i="95"/>
  <c r="AX191" i="95" s="1"/>
  <c r="AW740" i="95"/>
  <c r="AX740" i="95" s="1"/>
  <c r="AW1089" i="95"/>
  <c r="AX1089" i="95" s="1"/>
  <c r="AW903" i="95"/>
  <c r="AX903" i="95" s="1"/>
  <c r="AW641" i="95"/>
  <c r="AX641" i="95" s="1"/>
  <c r="AW574" i="95"/>
  <c r="AX574" i="95" s="1"/>
  <c r="AW275" i="95"/>
  <c r="AX275" i="95" s="1"/>
  <c r="AW287" i="95"/>
  <c r="AX287" i="95" s="1"/>
  <c r="AW202" i="95"/>
  <c r="AX202" i="95" s="1"/>
  <c r="AW204" i="95"/>
  <c r="AX204" i="95" s="1"/>
  <c r="AW1017" i="95"/>
  <c r="AX1017" i="95" s="1"/>
  <c r="AW318" i="95"/>
  <c r="AX318" i="95" s="1"/>
  <c r="AW850" i="95"/>
  <c r="AX850" i="95" s="1"/>
  <c r="AW843" i="95"/>
  <c r="AX843" i="95" s="1"/>
  <c r="AW310" i="95"/>
  <c r="AW448" i="95"/>
  <c r="AX448" i="95" s="1"/>
  <c r="AW1006" i="95"/>
  <c r="AX1006" i="95" s="1"/>
  <c r="AW568" i="95"/>
  <c r="AX568" i="95" s="1"/>
  <c r="AW349" i="95"/>
  <c r="AX349" i="95" s="1"/>
  <c r="AW447" i="95"/>
  <c r="AX447" i="95" s="1"/>
  <c r="AW599" i="95"/>
  <c r="AX599" i="95" s="1"/>
  <c r="AW638" i="95"/>
  <c r="AX638" i="95" s="1"/>
  <c r="AW800" i="95"/>
  <c r="AX800" i="95" s="1"/>
  <c r="AW927" i="95"/>
  <c r="AX927" i="95" s="1"/>
  <c r="AW291" i="95"/>
  <c r="AX291" i="95" s="1"/>
  <c r="AW270" i="95"/>
  <c r="AX270" i="95" s="1"/>
  <c r="AW490" i="95"/>
  <c r="AX490" i="95" s="1"/>
  <c r="AW193" i="95"/>
  <c r="AX193" i="95" s="1"/>
  <c r="AW878" i="95"/>
  <c r="AX878" i="95" s="1"/>
  <c r="AW728" i="95"/>
  <c r="AX728" i="95" s="1"/>
  <c r="AW50" i="95"/>
  <c r="AX50" i="95" s="1"/>
  <c r="AW633" i="95"/>
  <c r="AX633" i="95" s="1"/>
  <c r="AW199" i="95"/>
  <c r="AX199" i="95" s="1"/>
  <c r="AW477" i="95"/>
  <c r="AX477" i="95" s="1"/>
  <c r="AW905" i="95"/>
  <c r="AX905" i="95" s="1"/>
  <c r="AW1095" i="95"/>
  <c r="AX1095" i="95" s="1"/>
  <c r="AW244" i="95"/>
  <c r="AX244" i="95" s="1"/>
  <c r="AW1068" i="95"/>
  <c r="AX1068" i="95" s="1"/>
  <c r="AW105" i="95"/>
  <c r="AX105" i="95" s="1"/>
  <c r="AW140" i="95"/>
  <c r="AX140" i="95" s="1"/>
  <c r="AW840" i="95"/>
  <c r="AX840" i="95" s="1"/>
  <c r="AW793" i="95"/>
  <c r="AX793" i="95" s="1"/>
  <c r="AW212" i="95"/>
  <c r="AX212" i="95" s="1"/>
  <c r="AW309" i="95"/>
  <c r="AX309" i="95" s="1"/>
  <c r="AW344" i="95"/>
  <c r="AX344" i="95" s="1"/>
  <c r="AW731" i="95"/>
  <c r="AX731" i="95" s="1"/>
  <c r="AW705" i="95"/>
  <c r="AX705" i="95" s="1"/>
  <c r="AW49" i="95"/>
  <c r="AX49" i="95" s="1"/>
  <c r="AW873" i="95"/>
  <c r="AX873" i="95" s="1"/>
  <c r="AW1054" i="95"/>
  <c r="AX1054" i="95" s="1"/>
  <c r="AW42" i="95"/>
  <c r="AX42" i="95" s="1"/>
  <c r="AW143" i="95"/>
  <c r="AX143" i="95" s="1"/>
  <c r="AW1050" i="95"/>
  <c r="AX1050" i="95" s="1"/>
  <c r="AW723" i="95"/>
  <c r="AX723" i="95" s="1"/>
  <c r="AW745" i="95"/>
  <c r="AX745" i="95" s="1"/>
  <c r="AW1086" i="95"/>
  <c r="AX1086" i="95" s="1"/>
  <c r="AW271" i="95"/>
  <c r="AX271" i="95" s="1"/>
  <c r="AW369" i="95"/>
  <c r="AX369" i="95" s="1"/>
  <c r="AW325" i="95"/>
  <c r="AX325" i="95" s="1"/>
  <c r="AW1007" i="95"/>
  <c r="AX1007" i="95" s="1"/>
  <c r="AW539" i="95"/>
  <c r="AX539" i="95" s="1"/>
  <c r="AW528" i="95"/>
  <c r="AX528" i="95" s="1"/>
  <c r="AW285" i="95"/>
  <c r="AX285" i="95" s="1"/>
  <c r="AW357" i="95"/>
  <c r="AX357" i="95" s="1"/>
  <c r="AW580" i="95"/>
  <c r="AX580" i="95" s="1"/>
  <c r="AW315" i="95"/>
  <c r="AX315" i="95" s="1"/>
  <c r="AW1011" i="95"/>
  <c r="AX1011" i="95" s="1"/>
  <c r="AW393" i="95"/>
  <c r="AX393" i="95" s="1"/>
  <c r="AW817" i="95"/>
  <c r="AX817" i="95" s="1"/>
  <c r="AW748" i="95"/>
  <c r="AX748" i="95" s="1"/>
  <c r="AW1005" i="95"/>
  <c r="AX1005" i="95" s="1"/>
  <c r="AW757" i="95"/>
  <c r="AX757" i="95" s="1"/>
  <c r="AW166" i="95"/>
  <c r="AX166" i="95" s="1"/>
  <c r="AW749" i="95"/>
  <c r="AX749" i="95" s="1"/>
  <c r="AW139" i="95"/>
  <c r="AX139" i="95" s="1"/>
  <c r="AW933" i="95"/>
  <c r="AX933" i="95" s="1"/>
  <c r="AW979" i="95"/>
  <c r="AX979" i="95" s="1"/>
  <c r="AW489" i="95"/>
  <c r="AX489" i="95" s="1"/>
  <c r="AW273" i="95"/>
  <c r="AX273" i="95" s="1"/>
  <c r="AW991" i="95"/>
  <c r="AX991" i="95" s="1"/>
  <c r="G4" i="107" l="1"/>
  <c r="AX310" i="95"/>
  <c r="AX89" i="95"/>
  <c r="I46" i="107"/>
  <c r="AX768" i="95"/>
  <c r="I62" i="107"/>
  <c r="AX947" i="95"/>
  <c r="I124" i="107"/>
  <c r="I161" i="107"/>
  <c r="AX15" i="95"/>
  <c r="I96" i="107"/>
  <c r="AX152" i="95"/>
  <c r="I102" i="107"/>
  <c r="AX968" i="95"/>
  <c r="AX621" i="95"/>
  <c r="AX51" i="95"/>
  <c r="I133" i="107"/>
  <c r="I25" i="107"/>
  <c r="AX420" i="95"/>
  <c r="I13" i="107"/>
  <c r="AX1036" i="95"/>
  <c r="AX1029" i="95"/>
  <c r="I99" i="107"/>
  <c r="AX868" i="95"/>
  <c r="I65" i="107"/>
  <c r="AX761" i="95"/>
  <c r="I105" i="107"/>
  <c r="AX240" i="95"/>
  <c r="AX433" i="95"/>
  <c r="I94" i="107"/>
  <c r="AX656" i="95"/>
  <c r="I8" i="107"/>
  <c r="AX600" i="95"/>
  <c r="AX982" i="95"/>
  <c r="I58" i="107"/>
  <c r="AX164" i="95"/>
  <c r="AX1049" i="95"/>
  <c r="AX75" i="95"/>
  <c r="I162" i="107"/>
  <c r="AX937" i="95"/>
  <c r="I125" i="107"/>
  <c r="AX801" i="95"/>
  <c r="I103" i="107"/>
  <c r="AX449" i="95"/>
  <c r="AX442" i="95"/>
  <c r="I108" i="107"/>
  <c r="AX382" i="95"/>
  <c r="AX8" i="95"/>
  <c r="I15" i="107"/>
  <c r="AX754" i="95"/>
  <c r="I37" i="107"/>
  <c r="AX822" i="95"/>
  <c r="I147" i="107"/>
  <c r="I101" i="107"/>
  <c r="AX1042" i="95"/>
  <c r="I49" i="107"/>
  <c r="AX576" i="95"/>
  <c r="AX519" i="95"/>
  <c r="I129" i="107"/>
  <c r="AX327" i="95"/>
  <c r="AX607" i="95"/>
  <c r="AX187" i="95"/>
  <c r="I107" i="107"/>
  <c r="AX194" i="95"/>
  <c r="I64" i="107"/>
  <c r="AX923" i="95"/>
  <c r="AX975" i="95"/>
  <c r="AX744" i="95"/>
  <c r="I128" i="107"/>
  <c r="AX895" i="95"/>
  <c r="AX267" i="95"/>
  <c r="I61" i="107"/>
  <c r="I34" i="107"/>
  <c r="AX808" i="95"/>
  <c r="I79" i="107"/>
  <c r="AX1073" i="95"/>
  <c r="I92" i="107"/>
  <c r="AX716" i="95"/>
  <c r="AX848" i="95"/>
  <c r="I117" i="107"/>
  <c r="AX739" i="95"/>
  <c r="I85" i="107"/>
  <c r="AX642" i="95"/>
  <c r="I149" i="107"/>
  <c r="I30" i="107"/>
  <c r="AX398" i="95"/>
  <c r="I109" i="107"/>
  <c r="AX201" i="95"/>
  <c r="AX681" i="95"/>
  <c r="AX841" i="95"/>
  <c r="I28" i="107"/>
  <c r="I35" i="107"/>
  <c r="AX593" i="95"/>
  <c r="AX725" i="95"/>
  <c r="I84" i="107"/>
  <c r="AX427" i="95"/>
  <c r="AX485" i="95"/>
  <c r="I71" i="107"/>
  <c r="AX253" i="95"/>
  <c r="I139" i="107"/>
  <c r="AX775" i="95"/>
  <c r="AX456" i="95"/>
  <c r="I10" i="107"/>
  <c r="I145" i="107"/>
  <c r="AX782" i="95"/>
  <c r="AX334" i="95"/>
  <c r="AX288" i="95"/>
  <c r="AX58" i="95"/>
  <c r="AX355" i="95"/>
  <c r="I19" i="107"/>
  <c r="AX124" i="95"/>
  <c r="AX348" i="95"/>
  <c r="AX173" i="95"/>
  <c r="AX499" i="95"/>
  <c r="I138" i="107"/>
  <c r="AX989" i="95"/>
  <c r="AX1001" i="95"/>
  <c r="I67" i="107"/>
  <c r="AX909" i="95"/>
  <c r="I137" i="107"/>
  <c r="AX1057" i="95"/>
  <c r="I26" i="107"/>
  <c r="AX628" i="95"/>
  <c r="I75" i="107"/>
  <c r="AX836" i="95"/>
  <c r="I97" i="107"/>
  <c r="I73" i="107"/>
  <c r="AX545" i="95"/>
  <c r="I141" i="107"/>
  <c r="AX375" i="95"/>
  <c r="I24" i="107"/>
  <c r="I56" i="107"/>
  <c r="AX732" i="95"/>
  <c r="AX902" i="95"/>
  <c r="I116" i="107"/>
  <c r="I111" i="107"/>
  <c r="AX1022" i="95"/>
  <c r="AX789" i="95"/>
  <c r="I150" i="107"/>
  <c r="AX709" i="95"/>
  <c r="AX110" i="95"/>
  <c r="I152" i="107"/>
  <c r="I106" i="107"/>
  <c r="AX215" i="95"/>
  <c r="I80" i="107"/>
  <c r="AX916" i="95"/>
  <c r="AX1079" i="95"/>
  <c r="I156" i="107"/>
  <c r="AX481" i="95"/>
  <c r="AX635" i="95"/>
  <c r="I38" i="107"/>
  <c r="AX281" i="95"/>
  <c r="I7" i="107"/>
  <c r="I68" i="107"/>
  <c r="I59" i="107"/>
  <c r="AX405" i="95"/>
  <c r="I146" i="107"/>
  <c r="I53" i="107"/>
  <c r="AX30" i="95"/>
  <c r="I110" i="107"/>
  <c r="AX1015" i="95"/>
  <c r="AX583" i="95"/>
  <c r="AX470" i="95"/>
  <c r="AX341" i="95"/>
  <c r="AX875" i="95"/>
  <c r="I158" i="107"/>
  <c r="AX304" i="95"/>
  <c r="I114" i="107"/>
  <c r="I166" i="107"/>
  <c r="AX131" i="95"/>
  <c r="AX414" i="95"/>
  <c r="I112" i="107"/>
  <c r="AX796" i="95"/>
  <c r="AX474" i="95"/>
  <c r="AX219" i="95"/>
  <c r="I12" i="107"/>
  <c r="AX556" i="95"/>
  <c r="I74" i="107"/>
  <c r="AX855" i="95"/>
  <c r="I159" i="107"/>
  <c r="I140" i="107"/>
  <c r="AX492" i="95"/>
  <c r="AX1008" i="95"/>
  <c r="I83" i="107"/>
  <c r="AX274" i="95"/>
  <c r="I98" i="107"/>
  <c r="I60" i="107"/>
  <c r="AX1064" i="95"/>
  <c r="I32" i="107"/>
  <c r="AX260" i="95"/>
  <c r="I23" i="107"/>
  <c r="AX549" i="95"/>
  <c r="I148" i="107"/>
  <c r="AX663" i="95"/>
  <c r="AX36" i="95"/>
  <c r="I29" i="107"/>
  <c r="AX208" i="95"/>
  <c r="AX829" i="95"/>
  <c r="I151" i="107"/>
  <c r="I144" i="107"/>
  <c r="I14" i="107"/>
  <c r="AX1090" i="95"/>
  <c r="I132" i="107"/>
  <c r="AX389" i="95"/>
  <c r="I36" i="107"/>
  <c r="AX954" i="95"/>
  <c r="I77" i="107"/>
  <c r="AX675" i="95"/>
  <c r="AX513" i="95"/>
  <c r="AX103" i="95"/>
  <c r="I18" i="107"/>
  <c r="I70" i="107"/>
  <c r="AX96" i="95"/>
  <c r="AX695" i="95"/>
  <c r="AX649" i="95"/>
  <c r="I48" i="107"/>
  <c r="AX538" i="95"/>
  <c r="I118" i="107"/>
  <c r="I87" i="107"/>
  <c r="AX562" i="95"/>
  <c r="AX145" i="95"/>
  <c r="I69" i="107"/>
  <c r="AX82" i="95"/>
  <c r="I127" i="107"/>
  <c r="AX888" i="95"/>
  <c r="AX702" i="95"/>
  <c r="AX226" i="95"/>
  <c r="I40" i="107"/>
  <c r="AX247" i="95"/>
  <c r="I113" i="107"/>
  <c r="I63" i="107"/>
  <c r="AX881" i="95"/>
  <c r="I52" i="107"/>
  <c r="AX941" i="95"/>
  <c r="D16" i="92"/>
  <c r="E14" i="92"/>
  <c r="AW1103" i="95" l="1"/>
  <c r="AX1103" i="95" s="1"/>
  <c r="AW1113" i="95"/>
  <c r="AX1113" i="95" s="1"/>
  <c r="AW919" i="95"/>
  <c r="AX919" i="95" s="1"/>
  <c r="AW92" i="95"/>
  <c r="AX92" i="95" s="1"/>
  <c r="AW802" i="95"/>
  <c r="AX802" i="95" s="1"/>
  <c r="AW506" i="95"/>
  <c r="AX506" i="95" s="1"/>
  <c r="AW93" i="95"/>
  <c r="AX93" i="95" s="1"/>
  <c r="AW846" i="95"/>
  <c r="AX846" i="95" s="1"/>
  <c r="AW91" i="95"/>
  <c r="AX91" i="95" s="1"/>
  <c r="AW673" i="95"/>
  <c r="AX673" i="95" s="1"/>
  <c r="AW986" i="95"/>
  <c r="AX986" i="95" s="1"/>
  <c r="AW319" i="95"/>
  <c r="AX319" i="95" s="1"/>
  <c r="AW699" i="95"/>
  <c r="AX699" i="95" s="1"/>
  <c r="AW911" i="95"/>
  <c r="AX911" i="95" s="1"/>
  <c r="AW668" i="95"/>
  <c r="AX668" i="95" s="1"/>
  <c r="AW930" i="95"/>
  <c r="AX930" i="95" s="1"/>
  <c r="AW815" i="95"/>
  <c r="AX815" i="95" s="1"/>
  <c r="AW1066" i="95"/>
  <c r="AX1066" i="95" s="1"/>
  <c r="AW61" i="95"/>
  <c r="AX61" i="95" s="1"/>
  <c r="AW22" i="95"/>
  <c r="AX22" i="95" s="1"/>
  <c r="AW48" i="95"/>
  <c r="AX48" i="95" s="1"/>
  <c r="AW463" i="95"/>
  <c r="AX463" i="95" s="1"/>
  <c r="AW495" i="95"/>
  <c r="AX495" i="95" s="1"/>
  <c r="AW603" i="95"/>
  <c r="AX603" i="95" s="1"/>
  <c r="AW1038" i="95"/>
  <c r="AX1038" i="95" s="1"/>
  <c r="AW21" i="95"/>
  <c r="AX21" i="95" s="1"/>
  <c r="AW946" i="95"/>
  <c r="AX946" i="95" s="1"/>
  <c r="AW932" i="95"/>
  <c r="AX932" i="95" s="1"/>
  <c r="AW1062" i="95"/>
  <c r="AX1062" i="95" s="1"/>
  <c r="AW636" i="95"/>
  <c r="AX636" i="95" s="1"/>
  <c r="AW569" i="95"/>
  <c r="AX569" i="95" s="1"/>
  <c r="AW679" i="95"/>
  <c r="AX679" i="95" s="1"/>
  <c r="AW736" i="95"/>
  <c r="AX736" i="95" s="1"/>
  <c r="AW680" i="95"/>
  <c r="AX680" i="95" s="1"/>
  <c r="AW111" i="95"/>
  <c r="AX111" i="95" s="1"/>
  <c r="AW460" i="95"/>
  <c r="AX460" i="95" s="1"/>
  <c r="AW531" i="95"/>
  <c r="AX531" i="95" s="1"/>
  <c r="AW807" i="95"/>
  <c r="AX807" i="95" s="1"/>
  <c r="AW943" i="95"/>
  <c r="AX943" i="95" s="1"/>
  <c r="AW678" i="95"/>
  <c r="AX678" i="95" s="1"/>
  <c r="AW353" i="95"/>
  <c r="AX353" i="95" s="1"/>
  <c r="AW321" i="95"/>
  <c r="AX321" i="95" s="1"/>
  <c r="AW368" i="95"/>
  <c r="AX368" i="95" s="1"/>
  <c r="AW62" i="95"/>
  <c r="AX62" i="95" s="1"/>
  <c r="AW955" i="95"/>
  <c r="AX955" i="95" s="1"/>
  <c r="AW779" i="95"/>
  <c r="AX779" i="95" s="1"/>
  <c r="AW1027" i="95"/>
  <c r="AX1027" i="95" s="1"/>
  <c r="AW1071" i="95"/>
  <c r="AX1071" i="95" s="1"/>
  <c r="AW904" i="95"/>
  <c r="AX904" i="95" s="1"/>
  <c r="AW1063" i="95"/>
  <c r="AX1063" i="95" s="1"/>
  <c r="AW525" i="95"/>
  <c r="AX525" i="95" s="1"/>
  <c r="AW47" i="95"/>
  <c r="AX47" i="95" s="1"/>
  <c r="AW138" i="95"/>
  <c r="AX138" i="95" s="1"/>
  <c r="AW750" i="95"/>
  <c r="AX750" i="95" s="1"/>
  <c r="AW534" i="95"/>
  <c r="AX534" i="95" s="1"/>
  <c r="AW468" i="95"/>
  <c r="AX468" i="95" s="1"/>
  <c r="AW753" i="95"/>
  <c r="AX753" i="95" s="1"/>
  <c r="AW320" i="95"/>
  <c r="AX320" i="95" s="1"/>
  <c r="AW45" i="95"/>
  <c r="AX45" i="95" s="1"/>
  <c r="AW63" i="95"/>
  <c r="AX63" i="95" s="1"/>
  <c r="AW1053" i="95"/>
  <c r="AX1053" i="95" s="1"/>
  <c r="AW263" i="95"/>
  <c r="AX263" i="95" s="1"/>
  <c r="AW816" i="95"/>
  <c r="AX816" i="95" s="1"/>
  <c r="AW540" i="95"/>
  <c r="AX540" i="95" s="1"/>
  <c r="AW12" i="95"/>
  <c r="AX12" i="95" s="1"/>
  <c r="AW439" i="95"/>
  <c r="AX439" i="95" s="1"/>
  <c r="AW23" i="95"/>
  <c r="AX23" i="95" s="1"/>
  <c r="AW351" i="95"/>
  <c r="AX351" i="95" s="1"/>
  <c r="AW819" i="95"/>
  <c r="AX819" i="95" s="1"/>
  <c r="AW352" i="95"/>
  <c r="AX352" i="95" s="1"/>
  <c r="AW827" i="95"/>
  <c r="AX827" i="95" s="1"/>
  <c r="AW1033" i="95"/>
  <c r="AX1033" i="95" s="1"/>
  <c r="AW548" i="95"/>
  <c r="AX548" i="95" s="1"/>
  <c r="AW990" i="95"/>
  <c r="AX990" i="95" s="1"/>
  <c r="AW1058" i="95"/>
  <c r="AX1058" i="95" s="1"/>
  <c r="AW46" i="95"/>
  <c r="AX46" i="95" s="1"/>
  <c r="AW993" i="95"/>
  <c r="AX993" i="95" s="1"/>
  <c r="AW90" i="95"/>
  <c r="AX90" i="95" s="1"/>
  <c r="AW1018" i="95"/>
  <c r="AX1018" i="95" s="1"/>
  <c r="AW595" i="95"/>
  <c r="AX595" i="95" s="1"/>
  <c r="AW354" i="95"/>
  <c r="AX354" i="95" s="1"/>
  <c r="J70" i="107"/>
  <c r="J14" i="107"/>
  <c r="J148" i="107"/>
  <c r="J140" i="107"/>
  <c r="J69" i="107"/>
  <c r="J18" i="107"/>
  <c r="J77" i="107"/>
  <c r="J40" i="107"/>
  <c r="J118" i="107"/>
  <c r="J7" i="107"/>
  <c r="J26" i="107"/>
  <c r="J129" i="107"/>
  <c r="J108" i="107"/>
  <c r="J162" i="107"/>
  <c r="J8" i="107"/>
  <c r="J96" i="107"/>
  <c r="J59" i="107"/>
  <c r="J19" i="107"/>
  <c r="J79" i="107"/>
  <c r="J64" i="107"/>
  <c r="J49" i="107"/>
  <c r="J99" i="107"/>
  <c r="J113" i="107"/>
  <c r="J36" i="107"/>
  <c r="J29" i="107"/>
  <c r="J48" i="107"/>
  <c r="J98" i="107"/>
  <c r="J12" i="107"/>
  <c r="J114" i="107"/>
  <c r="J38" i="107"/>
  <c r="J152" i="107"/>
  <c r="J24" i="107"/>
  <c r="J137" i="107"/>
  <c r="J10" i="107"/>
  <c r="J94" i="107"/>
  <c r="J13" i="107"/>
  <c r="J161" i="107"/>
  <c r="J32" i="107"/>
  <c r="J74" i="107"/>
  <c r="AW688" i="95"/>
  <c r="I44" i="107" s="1"/>
  <c r="AW157" i="95"/>
  <c r="AW996" i="95"/>
  <c r="I155" i="107" s="1"/>
  <c r="AW961" i="95"/>
  <c r="AW68" i="95"/>
  <c r="AW298" i="95"/>
  <c r="I27" i="107" s="1"/>
  <c r="AW861" i="95"/>
  <c r="AW233" i="95"/>
  <c r="I120" i="107" s="1"/>
  <c r="AW361" i="95"/>
  <c r="AW180" i="95"/>
  <c r="AW24" i="95"/>
  <c r="AW117" i="95"/>
  <c r="AW614" i="95"/>
  <c r="AW303" i="95"/>
  <c r="AX303" i="95" s="1"/>
  <c r="AW184" i="95"/>
  <c r="AX184" i="95" s="1"/>
  <c r="AW28" i="95"/>
  <c r="AW236" i="95"/>
  <c r="AX236" i="95" s="1"/>
  <c r="AW867" i="95"/>
  <c r="AW26" i="95"/>
  <c r="AX26" i="95" s="1"/>
  <c r="AW967" i="95"/>
  <c r="AW185" i="95"/>
  <c r="AW121" i="95"/>
  <c r="AX121" i="95" s="1"/>
  <c r="AW866" i="95"/>
  <c r="AW616" i="95"/>
  <c r="AX616" i="95" s="1"/>
  <c r="AW998" i="95"/>
  <c r="AW74" i="95"/>
  <c r="AX74" i="95" s="1"/>
  <c r="AW1000" i="95"/>
  <c r="AX1000" i="95" s="1"/>
  <c r="AW120" i="95"/>
  <c r="AX120" i="95" s="1"/>
  <c r="AW29" i="95"/>
  <c r="AX29" i="95" s="1"/>
  <c r="AW366" i="95"/>
  <c r="AX366" i="95" s="1"/>
  <c r="AW367" i="95"/>
  <c r="AW301" i="95"/>
  <c r="AX301" i="95" s="1"/>
  <c r="AW690" i="95"/>
  <c r="AW619" i="95"/>
  <c r="AW70" i="95"/>
  <c r="AX70" i="95" s="1"/>
  <c r="AW615" i="95"/>
  <c r="AX615" i="95" s="1"/>
  <c r="AW71" i="95"/>
  <c r="AW620" i="95"/>
  <c r="AX620" i="95" s="1"/>
  <c r="AW119" i="95"/>
  <c r="AW118" i="95"/>
  <c r="AX118" i="95" s="1"/>
  <c r="AW865" i="95"/>
  <c r="AW160" i="95"/>
  <c r="AX160" i="95" s="1"/>
  <c r="AW69" i="95"/>
  <c r="AX69" i="95" s="1"/>
  <c r="AW27" i="95"/>
  <c r="AX27" i="95" s="1"/>
  <c r="AW182" i="95"/>
  <c r="AX182" i="95" s="1"/>
  <c r="AW181" i="95"/>
  <c r="AW692" i="95"/>
  <c r="AW161" i="95"/>
  <c r="AW966" i="95"/>
  <c r="AW618" i="95"/>
  <c r="AW73" i="95"/>
  <c r="AX73" i="95" s="1"/>
  <c r="AW234" i="95"/>
  <c r="AX234" i="95" s="1"/>
  <c r="AW864" i="95"/>
  <c r="AW997" i="95"/>
  <c r="AW963" i="95"/>
  <c r="AW965" i="95"/>
  <c r="AW238" i="95"/>
  <c r="AW300" i="95"/>
  <c r="AW183" i="95"/>
  <c r="AX183" i="95" s="1"/>
  <c r="AW962" i="95"/>
  <c r="AX962" i="95" s="1"/>
  <c r="AW964" i="95"/>
  <c r="AW365" i="95"/>
  <c r="AX365" i="95" s="1"/>
  <c r="AW123" i="95"/>
  <c r="AW72" i="95"/>
  <c r="AX72" i="95" s="1"/>
  <c r="AW862" i="95"/>
  <c r="AX862" i="95" s="1"/>
  <c r="AW158" i="95"/>
  <c r="AW163" i="95"/>
  <c r="AX163" i="95" s="1"/>
  <c r="AW364" i="95"/>
  <c r="AX364" i="95" s="1"/>
  <c r="AW693" i="95"/>
  <c r="AW239" i="95"/>
  <c r="AX239" i="95" s="1"/>
  <c r="AW691" i="95"/>
  <c r="AW863" i="95"/>
  <c r="AW299" i="95"/>
  <c r="AW159" i="95"/>
  <c r="AX159" i="95" s="1"/>
  <c r="AW162" i="95"/>
  <c r="AX162" i="95" s="1"/>
  <c r="AW689" i="95"/>
  <c r="AW237" i="95"/>
  <c r="AX237" i="95" s="1"/>
  <c r="AW362" i="95"/>
  <c r="AX362" i="95" s="1"/>
  <c r="AW186" i="95"/>
  <c r="AW122" i="95"/>
  <c r="AX122" i="95" s="1"/>
  <c r="AW999" i="95"/>
  <c r="AW25" i="95"/>
  <c r="AX25" i="95" s="1"/>
  <c r="AW694" i="95"/>
  <c r="AW302" i="95"/>
  <c r="AX302" i="95" s="1"/>
  <c r="AW617" i="95"/>
  <c r="AW235" i="95"/>
  <c r="AX235" i="95" s="1"/>
  <c r="AW363" i="95"/>
  <c r="J127" i="107"/>
  <c r="J53" i="107"/>
  <c r="J30" i="107"/>
  <c r="J34" i="107"/>
  <c r="J107" i="107"/>
  <c r="J101" i="107"/>
  <c r="J132" i="107"/>
  <c r="J150" i="107"/>
  <c r="J83" i="107"/>
  <c r="J158" i="107"/>
  <c r="J141" i="107"/>
  <c r="J67" i="107"/>
  <c r="J84" i="107"/>
  <c r="J103" i="107"/>
  <c r="J25" i="107"/>
  <c r="J35" i="107"/>
  <c r="J124" i="107"/>
  <c r="J146" i="107"/>
  <c r="J156" i="107"/>
  <c r="J73" i="107"/>
  <c r="J149" i="107"/>
  <c r="J61" i="107"/>
  <c r="J147" i="107"/>
  <c r="J128" i="107"/>
  <c r="J133" i="107"/>
  <c r="J62" i="107"/>
  <c r="J144" i="107"/>
  <c r="J23" i="107"/>
  <c r="J159" i="107"/>
  <c r="J112" i="107"/>
  <c r="J97" i="107"/>
  <c r="J138" i="107"/>
  <c r="J139" i="107"/>
  <c r="J28" i="107"/>
  <c r="J85" i="107"/>
  <c r="J37" i="107"/>
  <c r="J58" i="107"/>
  <c r="J52" i="107"/>
  <c r="J111" i="107"/>
  <c r="J68" i="107"/>
  <c r="J80" i="107"/>
  <c r="J71" i="107"/>
  <c r="J125" i="107"/>
  <c r="J105" i="107"/>
  <c r="J46" i="107"/>
  <c r="J63" i="107"/>
  <c r="J75" i="107"/>
  <c r="J117" i="107"/>
  <c r="J102" i="107"/>
  <c r="J87" i="107"/>
  <c r="J151" i="107"/>
  <c r="J116" i="107"/>
  <c r="J60" i="107"/>
  <c r="J166" i="107"/>
  <c r="J110" i="107"/>
  <c r="J106" i="107"/>
  <c r="J56" i="107"/>
  <c r="J145" i="107"/>
  <c r="J109" i="107"/>
  <c r="J92" i="107"/>
  <c r="J15" i="107"/>
  <c r="J65" i="107"/>
  <c r="I93" i="107" l="1"/>
  <c r="I163" i="107"/>
  <c r="I9" i="107"/>
  <c r="AX617" i="95"/>
  <c r="I11" i="107"/>
  <c r="AX964" i="95"/>
  <c r="I76" i="107"/>
  <c r="AX966" i="95"/>
  <c r="I72" i="107"/>
  <c r="AX998" i="95"/>
  <c r="I135" i="107"/>
  <c r="AX863" i="95"/>
  <c r="I88" i="107"/>
  <c r="AX694" i="95"/>
  <c r="I51" i="107"/>
  <c r="AX691" i="95"/>
  <c r="I42" i="107"/>
  <c r="AX692" i="95"/>
  <c r="I43" i="107"/>
  <c r="AX866" i="95"/>
  <c r="I90" i="107"/>
  <c r="I47" i="107"/>
  <c r="AW3" i="95"/>
  <c r="AX999" i="95"/>
  <c r="I142" i="107"/>
  <c r="AX693" i="95"/>
  <c r="I50" i="107"/>
  <c r="AX690" i="95"/>
  <c r="I41" i="107"/>
  <c r="AX965" i="95"/>
  <c r="I82" i="107"/>
  <c r="AX967" i="95"/>
  <c r="I165" i="107"/>
  <c r="AX963" i="95"/>
  <c r="I164" i="107"/>
  <c r="AX619" i="95"/>
  <c r="I39" i="107"/>
  <c r="AX997" i="95"/>
  <c r="I126" i="107"/>
  <c r="AX867" i="95"/>
  <c r="I160" i="107"/>
  <c r="AX864" i="95"/>
  <c r="I89" i="107"/>
  <c r="AX865" i="95"/>
  <c r="I123" i="107"/>
  <c r="I54" i="107"/>
  <c r="AX689" i="95"/>
  <c r="I81" i="107"/>
  <c r="AX618" i="95"/>
  <c r="I31" i="107"/>
  <c r="I157" i="107"/>
  <c r="AX238" i="95"/>
  <c r="I119" i="107"/>
  <c r="AX185" i="95"/>
  <c r="I143" i="107"/>
  <c r="AX186" i="95"/>
  <c r="I22" i="107"/>
  <c r="AX367" i="95"/>
  <c r="I115" i="107"/>
  <c r="AX158" i="95"/>
  <c r="I91" i="107"/>
  <c r="AX28" i="95"/>
  <c r="I66" i="107"/>
  <c r="AX363" i="95"/>
  <c r="I17" i="107"/>
  <c r="AX123" i="95"/>
  <c r="I104" i="107"/>
  <c r="AX119" i="95"/>
  <c r="I134" i="107"/>
  <c r="AX299" i="95"/>
  <c r="I122" i="107"/>
  <c r="AX71" i="95"/>
  <c r="I131" i="107"/>
  <c r="AX161" i="95"/>
  <c r="I153" i="107"/>
  <c r="AX300" i="95"/>
  <c r="I33" i="107"/>
  <c r="AX181" i="95"/>
  <c r="I121" i="107"/>
  <c r="AX180" i="95"/>
  <c r="J9" i="107" s="1"/>
  <c r="I136" i="107"/>
  <c r="AX361" i="95"/>
  <c r="J163" i="107" s="1"/>
  <c r="I86" i="107"/>
  <c r="I20" i="107"/>
  <c r="AX233" i="95"/>
  <c r="J120" i="107" s="1"/>
  <c r="I95" i="107"/>
  <c r="AX861" i="95"/>
  <c r="I130" i="107"/>
  <c r="AX298" i="95"/>
  <c r="J27" i="107" s="1"/>
  <c r="AX68" i="95"/>
  <c r="J54" i="107" s="1"/>
  <c r="I57" i="107"/>
  <c r="I55" i="107"/>
  <c r="AX961" i="95"/>
  <c r="I154" i="107"/>
  <c r="AX996" i="95"/>
  <c r="J155" i="107" s="1"/>
  <c r="I45" i="107"/>
  <c r="AX157" i="95"/>
  <c r="J157" i="107" s="1"/>
  <c r="AX614" i="95"/>
  <c r="I21" i="107"/>
  <c r="I100" i="107"/>
  <c r="AX688" i="95"/>
  <c r="J44" i="107" s="1"/>
  <c r="AX117" i="95"/>
  <c r="I16" i="107"/>
  <c r="I78" i="107"/>
  <c r="AX24" i="95"/>
  <c r="AW2" i="95"/>
  <c r="J93" i="107" l="1"/>
  <c r="I3" i="107"/>
  <c r="AW4" i="95"/>
  <c r="J126" i="107"/>
  <c r="J50" i="107"/>
  <c r="J51" i="107"/>
  <c r="J31" i="107"/>
  <c r="J39" i="107"/>
  <c r="J142" i="107"/>
  <c r="J88" i="107"/>
  <c r="J135" i="107"/>
  <c r="J164" i="107"/>
  <c r="J123" i="107"/>
  <c r="J165" i="107"/>
  <c r="J90" i="107"/>
  <c r="J72" i="107"/>
  <c r="J81" i="107"/>
  <c r="J47" i="107"/>
  <c r="AX3" i="95"/>
  <c r="J89" i="107"/>
  <c r="J82" i="107"/>
  <c r="J43" i="107"/>
  <c r="J76" i="107"/>
  <c r="J160" i="107"/>
  <c r="J41" i="107"/>
  <c r="J42" i="107"/>
  <c r="J11" i="107"/>
  <c r="J153" i="107"/>
  <c r="J66" i="107"/>
  <c r="J131" i="107"/>
  <c r="J91" i="107"/>
  <c r="J122" i="107"/>
  <c r="J115" i="107"/>
  <c r="J134" i="107"/>
  <c r="J22" i="107"/>
  <c r="J121" i="107"/>
  <c r="J143" i="107"/>
  <c r="J104" i="107"/>
  <c r="J33" i="107"/>
  <c r="J17" i="107"/>
  <c r="J119" i="107"/>
  <c r="I2" i="107"/>
  <c r="J154" i="107"/>
  <c r="J16" i="107"/>
  <c r="J57" i="107"/>
  <c r="J45" i="107"/>
  <c r="J20" i="107"/>
  <c r="J100" i="107"/>
  <c r="J130" i="107"/>
  <c r="J86" i="107"/>
  <c r="AX2" i="95"/>
  <c r="J78" i="107"/>
  <c r="J95" i="107"/>
  <c r="J21" i="107"/>
  <c r="J55" i="107"/>
  <c r="J136" i="107"/>
  <c r="AI4" i="95"/>
  <c r="F4" i="107"/>
  <c r="I4" i="107" l="1"/>
  <c r="J3" i="107"/>
  <c r="AX4" i="95"/>
  <c r="J2" i="107"/>
  <c r="J4" i="10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All RAPPS Providers" description="Connection to the 'All RAPPS Providers' query in the workbook." type="5" refreshedVersion="6" background="1" saveData="1">
    <dbPr connection="Provider=Microsoft.Mashup.OleDb.1;Data Source=$Workbook$;Location=All RAPPS Providers;Extended Properties=&quot;&quot;" command="SELECT * FROM [All RAPPS Providers]"/>
  </connection>
  <connection id="2" xr16:uid="{00000000-0015-0000-FFFF-FFFF01000000}" keepAlive="1" name="Query - CaseloadbyPlanCode" description="Connection to the 'CaseloadbyPlanCode' query in the workbook." type="5" refreshedVersion="6" background="1" saveData="1">
    <dbPr connection="Provider=Microsoft.Mashup.OleDb.1;Data Source=$Workbook$;Location=CaseloadbyPlanCode;Extended Properties=&quot;&quot;" command="SELECT * FROM [CaseloadbyPlanCode]"/>
  </connection>
  <connection id="3" xr16:uid="{00000000-0015-0000-FFFF-FFFF02000000}" keepAlive="1" name="Query - Component1Summary" description="Connection to the 'Component1Summary' query in the workbook." type="5" refreshedVersion="6" background="1">
    <dbPr connection="Provider=Microsoft.Mashup.OleDb.1;Data Source=$Workbook$;Location=Component1Summary;Extended Properties=&quot;&quot;" command="SELECT * FROM [Component1Summary]"/>
  </connection>
</connections>
</file>

<file path=xl/sharedStrings.xml><?xml version="1.0" encoding="utf-8"?>
<sst xmlns="http://schemas.openxmlformats.org/spreadsheetml/2006/main" count="27535" uniqueCount="519">
  <si>
    <t>NPI</t>
  </si>
  <si>
    <t>SDA</t>
  </si>
  <si>
    <t>Freestanding</t>
  </si>
  <si>
    <t>Program</t>
  </si>
  <si>
    <t>Total</t>
  </si>
  <si>
    <t>Provider Name</t>
  </si>
  <si>
    <t>Total Units</t>
  </si>
  <si>
    <t>Hospital Based</t>
  </si>
  <si>
    <t>Eligible Units</t>
  </si>
  <si>
    <t>Conditions of Participation</t>
  </si>
  <si>
    <t>UPL Gap</t>
  </si>
  <si>
    <t>MCO</t>
  </si>
  <si>
    <t>RHC Class</t>
  </si>
  <si>
    <t>Plan Code</t>
  </si>
  <si>
    <t>Total Scorecard Payments</t>
  </si>
  <si>
    <t>Final Per unit increase</t>
  </si>
  <si>
    <t>Grand Total</t>
  </si>
  <si>
    <t>Units</t>
  </si>
  <si>
    <t>Recoupment (-) or Redistribution (+)</t>
  </si>
  <si>
    <t>Provider Information</t>
  </si>
  <si>
    <t>Reporting Requirement Met (Yes = 0 &amp; No=1)</t>
  </si>
  <si>
    <t>Eligible Units
(In Network = Y and Reporting Requirement = 0)</t>
  </si>
  <si>
    <t>Estimated Component 1 UPL Gap</t>
  </si>
  <si>
    <t>Interim Per Unit Increase</t>
  </si>
  <si>
    <t>*Participating RAPPS providers should work directly with their respective MCO to resolve any issues the RAPPS provider may have with a payment received from that MCO.</t>
  </si>
  <si>
    <r>
      <t xml:space="preserve">Year-To-Date RAPPS Component 1 Payment
(Directed by Scorecard 
Based </t>
    </r>
    <r>
      <rPr>
        <sz val="11"/>
        <color theme="1"/>
        <rFont val="Calibri"/>
        <family val="2"/>
        <scheme val="minor"/>
      </rPr>
      <t>on Historical Data Period)</t>
    </r>
  </si>
  <si>
    <t xml:space="preserve">MCO Recoupment (-) or Redistribution (+) </t>
  </si>
  <si>
    <t xml:space="preserve">RAPPS Payment
 (Recalculated based on Actual Program Year Claims Data Period) </t>
  </si>
  <si>
    <t>Percent of UPL Gap</t>
  </si>
  <si>
    <t>RAPPS Allocation</t>
  </si>
  <si>
    <t xml:space="preserve">Sum of MCO Recoupment (-) or Redistribution (+) </t>
  </si>
  <si>
    <t>Eligible Units (In Network = Y and Reporting Requirement = 0)</t>
  </si>
  <si>
    <t>Year</t>
  </si>
  <si>
    <t>In Network as of First of the Month?</t>
  </si>
  <si>
    <t>Total Eligible Units</t>
  </si>
  <si>
    <t>Eligibility Adjustment</t>
  </si>
  <si>
    <t>Total Scorecard Payment with Eligibility Adjustment</t>
  </si>
  <si>
    <t>State Fiscal Year</t>
  </si>
  <si>
    <t>N</t>
  </si>
  <si>
    <t>1013909936</t>
  </si>
  <si>
    <t>1023173507</t>
  </si>
  <si>
    <t>1033641105</t>
  </si>
  <si>
    <t>1033687900</t>
  </si>
  <si>
    <t>1043289804</t>
  </si>
  <si>
    <t>1043719560</t>
  </si>
  <si>
    <t>1063436525</t>
  </si>
  <si>
    <t>1063485548</t>
  </si>
  <si>
    <t>1063630937</t>
  </si>
  <si>
    <t>1073579942</t>
  </si>
  <si>
    <t>1073654935</t>
  </si>
  <si>
    <t>1073763439</t>
  </si>
  <si>
    <t>1083602940</t>
  </si>
  <si>
    <t>1093263501</t>
  </si>
  <si>
    <t>1104238047</t>
  </si>
  <si>
    <t>1104808112</t>
  </si>
  <si>
    <t>1114221199</t>
  </si>
  <si>
    <t>1114255833</t>
  </si>
  <si>
    <t>1114370632</t>
  </si>
  <si>
    <t>1124012935</t>
  </si>
  <si>
    <t>1134113855</t>
  </si>
  <si>
    <t>1134186356</t>
  </si>
  <si>
    <t>1144324211</t>
  </si>
  <si>
    <t>1144325481</t>
  </si>
  <si>
    <t>1154805687</t>
  </si>
  <si>
    <t>1164445094</t>
  </si>
  <si>
    <t>1174533103</t>
  </si>
  <si>
    <t>1174982540</t>
  </si>
  <si>
    <t>1184057598</t>
  </si>
  <si>
    <t>1184941346</t>
  </si>
  <si>
    <t>1205263134</t>
  </si>
  <si>
    <t>1205335726</t>
  </si>
  <si>
    <t>1215983598</t>
  </si>
  <si>
    <t>1225095441</t>
  </si>
  <si>
    <t>1235234576</t>
  </si>
  <si>
    <t>1285631945</t>
  </si>
  <si>
    <t>1306345764</t>
  </si>
  <si>
    <t>1306849633</t>
  </si>
  <si>
    <t>1306970439</t>
  </si>
  <si>
    <t>1316962103</t>
  </si>
  <si>
    <t>1336537661</t>
  </si>
  <si>
    <t>1336547587</t>
  </si>
  <si>
    <t>1336560382</t>
  </si>
  <si>
    <t>1336590462</t>
  </si>
  <si>
    <t>1356308423</t>
  </si>
  <si>
    <t>1356607824</t>
  </si>
  <si>
    <t>1356682298</t>
  </si>
  <si>
    <t>1366507477</t>
  </si>
  <si>
    <t>1376844936</t>
  </si>
  <si>
    <t>1386751394</t>
  </si>
  <si>
    <t>1407355860</t>
  </si>
  <si>
    <t>1407893316</t>
  </si>
  <si>
    <t>1417489956</t>
  </si>
  <si>
    <t>1417498585</t>
  </si>
  <si>
    <t>1417965286</t>
  </si>
  <si>
    <t>1417985086</t>
  </si>
  <si>
    <t>1427334077</t>
  </si>
  <si>
    <t>1437178357</t>
  </si>
  <si>
    <t>1457307175</t>
  </si>
  <si>
    <t>1457337800</t>
  </si>
  <si>
    <t>1467495184</t>
  </si>
  <si>
    <t>1467742254</t>
  </si>
  <si>
    <t>1467799262</t>
  </si>
  <si>
    <t>1467879569</t>
  </si>
  <si>
    <t>1487088118</t>
  </si>
  <si>
    <t>1497153589</t>
  </si>
  <si>
    <t>1497254858</t>
  </si>
  <si>
    <t>1497750962</t>
  </si>
  <si>
    <t>1508339219</t>
  </si>
  <si>
    <t>1508855313</t>
  </si>
  <si>
    <t>1518032879</t>
  </si>
  <si>
    <t>1518411644</t>
  </si>
  <si>
    <t>1518465616</t>
  </si>
  <si>
    <t>1518900778</t>
  </si>
  <si>
    <t>1518976836</t>
  </si>
  <si>
    <t>1528015815</t>
  </si>
  <si>
    <t>1528030285</t>
  </si>
  <si>
    <t>1528557410</t>
  </si>
  <si>
    <t>1538123617</t>
  </si>
  <si>
    <t>1538150370</t>
  </si>
  <si>
    <t>1538486790</t>
  </si>
  <si>
    <t>1558313171</t>
  </si>
  <si>
    <t>1558474999</t>
  </si>
  <si>
    <t>1578729653</t>
  </si>
  <si>
    <t>1588672448</t>
  </si>
  <si>
    <t>1619233368</t>
  </si>
  <si>
    <t>1619968054</t>
  </si>
  <si>
    <t>1629215041</t>
  </si>
  <si>
    <t>1639511207</t>
  </si>
  <si>
    <t>1639678030</t>
  </si>
  <si>
    <t>1639697949</t>
  </si>
  <si>
    <t>1639735335</t>
  </si>
  <si>
    <t>1659360279</t>
  </si>
  <si>
    <t>1659722197</t>
  </si>
  <si>
    <t>1659770030</t>
  </si>
  <si>
    <t>1659812725</t>
  </si>
  <si>
    <t>1669468617</t>
  </si>
  <si>
    <t>1679560866</t>
  </si>
  <si>
    <t>1679562961</t>
  </si>
  <si>
    <t>1679926992</t>
  </si>
  <si>
    <t>1679992911</t>
  </si>
  <si>
    <t>1689659765</t>
  </si>
  <si>
    <t>1689872020</t>
  </si>
  <si>
    <t>1699076257</t>
  </si>
  <si>
    <t>1699947408</t>
  </si>
  <si>
    <t>1700392602</t>
  </si>
  <si>
    <t>1710135553</t>
  </si>
  <si>
    <t>1710974225</t>
  </si>
  <si>
    <t>1720404924</t>
  </si>
  <si>
    <t>1720540255</t>
  </si>
  <si>
    <t>1730480393</t>
  </si>
  <si>
    <t>1730557026</t>
  </si>
  <si>
    <t>1730635202</t>
  </si>
  <si>
    <t>1730695594</t>
  </si>
  <si>
    <t>1740358803</t>
  </si>
  <si>
    <t>1770082299</t>
  </si>
  <si>
    <t>1790723468</t>
  </si>
  <si>
    <t>1811135080</t>
  </si>
  <si>
    <t>1811256696</t>
  </si>
  <si>
    <t>1811987027</t>
  </si>
  <si>
    <t>1821399767</t>
  </si>
  <si>
    <t>1821422551</t>
  </si>
  <si>
    <t>1821484320</t>
  </si>
  <si>
    <t>1831567122</t>
  </si>
  <si>
    <t>1831674209</t>
  </si>
  <si>
    <t>1841752375</t>
  </si>
  <si>
    <t>1851695316</t>
  </si>
  <si>
    <t>1861991226</t>
  </si>
  <si>
    <t>1871512228</t>
  </si>
  <si>
    <t>1871590653</t>
  </si>
  <si>
    <t>1881911030</t>
  </si>
  <si>
    <t>1891124640</t>
  </si>
  <si>
    <t>1891126959</t>
  </si>
  <si>
    <t>1891737920</t>
  </si>
  <si>
    <t>1902107568</t>
  </si>
  <si>
    <t>1902384951</t>
  </si>
  <si>
    <t>1902995525</t>
  </si>
  <si>
    <t>1912425000</t>
  </si>
  <si>
    <t>1922057561</t>
  </si>
  <si>
    <t>1922206606</t>
  </si>
  <si>
    <t>1932158367</t>
  </si>
  <si>
    <t>1932426772</t>
  </si>
  <si>
    <t>1932608452</t>
  </si>
  <si>
    <t>1942425343</t>
  </si>
  <si>
    <t>1942773874</t>
  </si>
  <si>
    <t>1952328924</t>
  </si>
  <si>
    <t>1952453946</t>
  </si>
  <si>
    <t>1952800310</t>
  </si>
  <si>
    <t>1972830008</t>
  </si>
  <si>
    <t>1992748693</t>
  </si>
  <si>
    <t>1083696496</t>
  </si>
  <si>
    <t>1114047875</t>
  </si>
  <si>
    <t>1255370474</t>
  </si>
  <si>
    <t>1255429155</t>
  </si>
  <si>
    <t>1295937449</t>
  </si>
  <si>
    <t>1306484050</t>
  </si>
  <si>
    <t>Y</t>
  </si>
  <si>
    <t>1518216902</t>
  </si>
  <si>
    <t>1841497153</t>
  </si>
  <si>
    <t>North Runnels County Hospital-North Runnels County Hospital District</t>
  </si>
  <si>
    <t>W2</t>
  </si>
  <si>
    <t>Amerigroup</t>
  </si>
  <si>
    <t>STAR</t>
  </si>
  <si>
    <t>MRSA West</t>
  </si>
  <si>
    <t>Ballinger Memorial Hospital District-Ballinger Hospital Clinic</t>
  </si>
  <si>
    <t>Heart Of Texas Healthcare System-Brady Medical Clinic</t>
  </si>
  <si>
    <t>Mitchell County Hospital District-Family Medical Associates</t>
  </si>
  <si>
    <t>Moore County Hospital District-</t>
  </si>
  <si>
    <t>Rolling Plains Memorial Hospital-</t>
  </si>
  <si>
    <t>Hardeman County Memorial Hosp-Hardeman County Clinic</t>
  </si>
  <si>
    <t>W3</t>
  </si>
  <si>
    <t>Jackson Medical Clinic</t>
  </si>
  <si>
    <t>C2</t>
  </si>
  <si>
    <t>MRSA Central</t>
  </si>
  <si>
    <t>Jack County Hospital District-Jack County Medical Clinic</t>
  </si>
  <si>
    <t>Hamlin Hospital District-Hamlin Medical Clinic</t>
  </si>
  <si>
    <t>Anson Hospital District-Anson Family Wellness Clinic</t>
  </si>
  <si>
    <t>Fisher County Hospital District-Roby Rural Health Clinic</t>
  </si>
  <si>
    <t>Fisher County Hospital District-Clearfork Health Center</t>
  </si>
  <si>
    <t>Hometown Healthcare Llc-</t>
  </si>
  <si>
    <t>Memorial Hospital Clinic South-Memorial Hospital</t>
  </si>
  <si>
    <t>Hemphill County Hospital District-Harvester  Family Medical Clinic</t>
  </si>
  <si>
    <t>Preferred Hospital Leasing Coleman Inc-Coleman Medical Associates</t>
  </si>
  <si>
    <t>Preferred Hospital Leasing Inc-Collingsworth Family Medicine</t>
  </si>
  <si>
    <t>Asension Seton-Children's Care-A-Van</t>
  </si>
  <si>
    <t>10</t>
  </si>
  <si>
    <t>Travis</t>
  </si>
  <si>
    <t>Ascension Seton-Ascension Seton Bastrop Health Center</t>
  </si>
  <si>
    <t>1P</t>
  </si>
  <si>
    <t>Ascension Seton-Ascension Seton Smithville Health Center</t>
  </si>
  <si>
    <t>Ascension Seton-Childrens Care A Van</t>
  </si>
  <si>
    <t>Scott &amp; White Hospital  Marble Falls-Baylor Scott &amp; White Medical Center Marble Falls</t>
  </si>
  <si>
    <t>Stonewall Memorial Hospital-</t>
  </si>
  <si>
    <t>W5</t>
  </si>
  <si>
    <t>STAR+PLUS</t>
  </si>
  <si>
    <t>Knox County Hospital District-Munday Clinic</t>
  </si>
  <si>
    <t>K6</t>
  </si>
  <si>
    <t>STAR Kids</t>
  </si>
  <si>
    <t>Family Medical Clinic Of Hansford County</t>
  </si>
  <si>
    <t>Hemphill County Hospital District-</t>
  </si>
  <si>
    <t>W4</t>
  </si>
  <si>
    <t>FIRSTCARE</t>
  </si>
  <si>
    <t>Ochiltree Hospital District-The De Witt Family Practice</t>
  </si>
  <si>
    <t>Ochiltree Hospital District-Perryton Health Center</t>
  </si>
  <si>
    <t>Stonewall Memorial Hospital-Kent County Rural Health Clinic</t>
  </si>
  <si>
    <t>Preferred Hospital Leasing Junction Inc-Junction Medical Clinic</t>
  </si>
  <si>
    <t>Stephens Memorial Hospital District-Breckenridge Medical Center</t>
  </si>
  <si>
    <t>Stonewall Memorial Hospital District-Stonewall Memorial Hospital</t>
  </si>
  <si>
    <t>Liberty County Hospital District No 1-Liberty Dayton Medical Clinic</t>
  </si>
  <si>
    <t>8G</t>
  </si>
  <si>
    <t>Jefferson</t>
  </si>
  <si>
    <t>Tyler County Hospital District-Tch Family Medical Clinic</t>
  </si>
  <si>
    <t>Huntsville Community Hospital Inc-Huntsville Memorial Hospital</t>
  </si>
  <si>
    <t>Christus Health Southeast Texas-Christus Health Southeast Texas Family Practice Ce</t>
  </si>
  <si>
    <t>Hunt Regional Medical Partners-</t>
  </si>
  <si>
    <t>K2</t>
  </si>
  <si>
    <t>Dallas</t>
  </si>
  <si>
    <t>Crane County Hospital District</t>
  </si>
  <si>
    <t>Preferred Hospital Leasing Van Horn Inc-Van Horn Rural Health Clinic</t>
  </si>
  <si>
    <t>Olney Hamilton Hospital District-</t>
  </si>
  <si>
    <t>Dawson County Hospital District-Medical Arts Health Clinic</t>
  </si>
  <si>
    <t>Jacksonville Hospital Llc-Ut Health East Texas Jacksonville Hospital</t>
  </si>
  <si>
    <t>KP</t>
  </si>
  <si>
    <t>MRSA Northeast</t>
  </si>
  <si>
    <t>Pittsburg Hospital Llc-Ut Health East Texas Pittsburg Hospital</t>
  </si>
  <si>
    <t>Gainesville Community Hospital, Inc.-Cooke County Medical Center</t>
  </si>
  <si>
    <t>Knox County Hospital District-Knox County Hospital Clinic</t>
  </si>
  <si>
    <t>Hometown Healthcare Llc-Garfield Medical Clinic</t>
  </si>
  <si>
    <t>Martin County Hospital District-</t>
  </si>
  <si>
    <t>Health Texas Provider Network-</t>
  </si>
  <si>
    <t>95</t>
  </si>
  <si>
    <t>Medical Clinic Of Hondo-Medina Healthcare System Medina Regional Hospital</t>
  </si>
  <si>
    <t>42</t>
  </si>
  <si>
    <t>Bexar</t>
  </si>
  <si>
    <t>Medical Clinic Of Castroville-Medina Healthcare System, Medina Regional Hospital</t>
  </si>
  <si>
    <t>Medical Clinic Of Devine</t>
  </si>
  <si>
    <t>Ascension Seton-Dba Shl Professional Support Services</t>
  </si>
  <si>
    <t>18</t>
  </si>
  <si>
    <t>Gpch Llc-Fritch Medical Clinic</t>
  </si>
  <si>
    <t>KH</t>
  </si>
  <si>
    <t>Lubbock</t>
  </si>
  <si>
    <t>Deaf Smith County Hospital District-Hereford Health Clinic</t>
  </si>
  <si>
    <t>Gpch Llc-Stinnett Medical Clinic</t>
  </si>
  <si>
    <t>El Paso County Hospital District-University Medical Center Of El Paso</t>
  </si>
  <si>
    <t>34</t>
  </si>
  <si>
    <t>El Paso</t>
  </si>
  <si>
    <t>W6</t>
  </si>
  <si>
    <t>Pecos Valley Rural Health Clinic</t>
  </si>
  <si>
    <t>Childress County Hospital District-Fox Rural Health Clinic</t>
  </si>
  <si>
    <t>Comanche County Medical Center Company-Doctors Medical Center</t>
  </si>
  <si>
    <t>Cahrmc Llc-</t>
  </si>
  <si>
    <t>Methodist Hospital Levelland-Levelland Clinic North</t>
  </si>
  <si>
    <t>53</t>
  </si>
  <si>
    <t>Methodist Hospital Levelland-Levelland Clinic</t>
  </si>
  <si>
    <t>Methodist Hospital Levelland-Family Medicine Of Levelland</t>
  </si>
  <si>
    <t>Lamb Healthcare Center-Lhc Family Medicine</t>
  </si>
  <si>
    <t>Bosque County Hospital District-Goodall-Witcher Clinic In Clifton</t>
  </si>
  <si>
    <t>C3</t>
  </si>
  <si>
    <t>Columbus Community Hospital-Columbus Medical Clinic</t>
  </si>
  <si>
    <t>Carthage Hospital Llc-Ut Health Carthage</t>
  </si>
  <si>
    <t>P2</t>
  </si>
  <si>
    <t>Carthage Hospital Llc-Dba Ut Health Carthage H</t>
  </si>
  <si>
    <t>Christus Trinity Clinic</t>
  </si>
  <si>
    <t>Henderson Hospital Llc-Ut Health Carthage</t>
  </si>
  <si>
    <t>36</t>
  </si>
  <si>
    <t>Jack County Hospital District - Fch Rural Health Clinic Alvord</t>
  </si>
  <si>
    <t>P1</t>
  </si>
  <si>
    <t>Tarrant</t>
  </si>
  <si>
    <t>40</t>
  </si>
  <si>
    <t>8T</t>
  </si>
  <si>
    <t>Christus Health Southeast Texas-Christus Jasper Memorial Hospital</t>
  </si>
  <si>
    <t>8K</t>
  </si>
  <si>
    <t>Ascension Seton-Ascension Seton Lockhart Family Health Center Sout</t>
  </si>
  <si>
    <t>Ascension Seton-Ascension Seton Lockhart Family Health Center Chur</t>
  </si>
  <si>
    <t>South Limestone Hospital District-Family Med Center-Groesbeck</t>
  </si>
  <si>
    <t>C4</t>
  </si>
  <si>
    <t>Family Practice Rural Health</t>
  </si>
  <si>
    <t>Providence Health Alliance-Providence Family Health Clinic-Hillsboro</t>
  </si>
  <si>
    <t>Coryell County Memorial Hospital Authority-Mills County  Medical Clinic</t>
  </si>
  <si>
    <t>69</t>
  </si>
  <si>
    <t>El Campo Memorial Hospital-Mid Coast Medical Clinic-Palacios</t>
  </si>
  <si>
    <t>7P</t>
  </si>
  <si>
    <t>Harris</t>
  </si>
  <si>
    <t>El Campo Memorial Hospital-</t>
  </si>
  <si>
    <t>46</t>
  </si>
  <si>
    <t>Wilson County Memorial Hospital District-Dba Connally Memorial Medical Center Dba Connally</t>
  </si>
  <si>
    <t>Wilson County Memorial Hospital District-</t>
  </si>
  <si>
    <t>66</t>
  </si>
  <si>
    <t>County Of Yoakum-West Texas Medical Center</t>
  </si>
  <si>
    <t>County Of Yoakum-Plains Clinic</t>
  </si>
  <si>
    <t>Healthtexas Provider Network-</t>
  </si>
  <si>
    <t>Navarro Hospital Lp-Navarro Regional Hospital</t>
  </si>
  <si>
    <t>31</t>
  </si>
  <si>
    <t>Mccamey County Hospital District-</t>
  </si>
  <si>
    <t>Columbus Community Hospital-Four Oaks Medical Clinic</t>
  </si>
  <si>
    <t>Adventhealth Family Medicine Rural Health Clinics,-Adventhealth Family Medicine Clinic Lampasas</t>
  </si>
  <si>
    <t>Olney Hamilton Hospital District-Lovett Meredith Rural Health Clinic</t>
  </si>
  <si>
    <t>Val Verde Hospital Corporation-Val Verde Regional Medical Center Rhc</t>
  </si>
  <si>
    <t>Preferred Hospital Leasing Eldorado Inc</t>
  </si>
  <si>
    <t>Scurry County Hospital District-Cogdell Family Clinic</t>
  </si>
  <si>
    <t>Palo Pinto County Hospital District-</t>
  </si>
  <si>
    <t>8L</t>
  </si>
  <si>
    <t>Dallam Hartley Counties Hospital District-Dalhart Family Medicine Clinic</t>
  </si>
  <si>
    <t>Ascension Seton-Ascension Seton Luling Health Center</t>
  </si>
  <si>
    <t>67</t>
  </si>
  <si>
    <t>AETNA</t>
  </si>
  <si>
    <t>72</t>
  </si>
  <si>
    <t>County Of Ward-</t>
  </si>
  <si>
    <t>Graham Hospital District-Young County Family Clinic</t>
  </si>
  <si>
    <t>Sutton County Hospital District-Sonora Medical Clinic</t>
  </si>
  <si>
    <t>K8</t>
  </si>
  <si>
    <t>71</t>
  </si>
  <si>
    <t>Quitman Hospital Llc-Ut Health East Texas Quitman Hospital</t>
  </si>
  <si>
    <t>KU</t>
  </si>
  <si>
    <t>Scott And White Hospital Marble Falls-Baylor Scott And White Clinic San Saba</t>
  </si>
  <si>
    <t>Preferred Hospital Leasing Muleshoe, Inc-Medical Clinic Of Muleshoe</t>
  </si>
  <si>
    <t>Baylor County Hospital District-Seymour Hospital</t>
  </si>
  <si>
    <t>Lockney General Hospital District-Cogdell Clinic Briscoe County</t>
  </si>
  <si>
    <t>Medical Center Of Dimmitt</t>
  </si>
  <si>
    <t>Family Care Clinic</t>
  </si>
  <si>
    <t>Electra Hospital District-Iowa Park Clinic</t>
  </si>
  <si>
    <t>N2</t>
  </si>
  <si>
    <t>Hamilton County Hospital District-Hico Clinic</t>
  </si>
  <si>
    <t>C5</t>
  </si>
  <si>
    <t>N1</t>
  </si>
  <si>
    <t>El Campo Memorial Hospital-Mid Coast Medical Center</t>
  </si>
  <si>
    <t>K4</t>
  </si>
  <si>
    <t>1A</t>
  </si>
  <si>
    <t>Ascension Seton-Ascension Seton Bertram Health Center</t>
  </si>
  <si>
    <t>Memorial Medical Center-</t>
  </si>
  <si>
    <t>86</t>
  </si>
  <si>
    <t>Nueces</t>
  </si>
  <si>
    <t>Scott And White Hospital Marble Falls-Baylor Scott And White Clinic Llano</t>
  </si>
  <si>
    <t>KT</t>
  </si>
  <si>
    <t>Scott And White Hospital Marble Falls-Baylor Scott And White Clinic Horseshoe Bay</t>
  </si>
  <si>
    <t>Dewitt Medical District-</t>
  </si>
  <si>
    <t>Muenster Hospital District</t>
  </si>
  <si>
    <t>Puckett Family Clinic Pc-</t>
  </si>
  <si>
    <t>93</t>
  </si>
  <si>
    <t>Friona Rural Health Clinic-</t>
  </si>
  <si>
    <t>KJ</t>
  </si>
  <si>
    <t>Starr County Hospital  District-Starr County Memorial Hospital</t>
  </si>
  <si>
    <t>H3</t>
  </si>
  <si>
    <t>Hidalgo</t>
  </si>
  <si>
    <t>8J</t>
  </si>
  <si>
    <t>Terry Memorial Hospital District-Brownfield Regional Medical Center</t>
  </si>
  <si>
    <t>5B</t>
  </si>
  <si>
    <t>79</t>
  </si>
  <si>
    <t>KE</t>
  </si>
  <si>
    <t>5A</t>
  </si>
  <si>
    <t>Lynn County Hospital District-</t>
  </si>
  <si>
    <t>Lockney General Hospital District-Cogdell Clinic</t>
  </si>
  <si>
    <t>52</t>
  </si>
  <si>
    <t>37</t>
  </si>
  <si>
    <t>K1</t>
  </si>
  <si>
    <t>1144262957</t>
  </si>
  <si>
    <t>Port Lavaca Clinic Assoc Pa</t>
  </si>
  <si>
    <t>2Q</t>
  </si>
  <si>
    <t>Dewitt Medical District-Goliad Family Practice</t>
  </si>
  <si>
    <t>Refugio Rural Health Clinic</t>
  </si>
  <si>
    <t>1477930121</t>
  </si>
  <si>
    <t>Reagan Hospital District-Hickman Rural Health Clinic</t>
  </si>
  <si>
    <t>Pecos County Memorial Hospital-</t>
  </si>
  <si>
    <t>Pecos County Memorial Hospital-Family Care Center</t>
  </si>
  <si>
    <t>Dallam-Hartley Counties Hospital District-High Country Community Rural Health Clinic</t>
  </si>
  <si>
    <t>Scott And White Clinic Johnson City</t>
  </si>
  <si>
    <t>7H</t>
  </si>
  <si>
    <t>Ascension Seton-Ascension Seton Lampasas Health Center</t>
  </si>
  <si>
    <t>Bosque County Hospital District-Goodall-Witcher Clinic In Whitney</t>
  </si>
  <si>
    <t>Scott And White Hospital Marble Falls-Baylor Scott And White Clinic Kingsland</t>
  </si>
  <si>
    <t>Hamilton County Hospital District-</t>
  </si>
  <si>
    <t>44</t>
  </si>
  <si>
    <t>County Of Ward-Sandhills Family Clinic</t>
  </si>
  <si>
    <t>KN</t>
  </si>
  <si>
    <t>C1</t>
  </si>
  <si>
    <t>Freestone Hospital District-Freestone Health Clinic</t>
  </si>
  <si>
    <t>Plainview Rural Healthclinic-Covenant Healthcare Center Plainview</t>
  </si>
  <si>
    <t>K7</t>
  </si>
  <si>
    <t>Scott &amp; White Clinic-Baylor Scott &amp; White - The Brenham Clinic</t>
  </si>
  <si>
    <t>Ascension Seton-Ascension Seton Kingsland Health Center</t>
  </si>
  <si>
    <t>Woodsboro Medical Clinic</t>
  </si>
  <si>
    <t>Jack County Hospital District - Fch Rural Health Clinic Bowie</t>
  </si>
  <si>
    <t>KD</t>
  </si>
  <si>
    <t>Preferred Hospital Leasing Hemphill Inc-</t>
  </si>
  <si>
    <t>N4</t>
  </si>
  <si>
    <t>85</t>
  </si>
  <si>
    <t>Christus Spohn Health System Corporation-Christus Spohn Family Health Center-Freer</t>
  </si>
  <si>
    <t>H6</t>
  </si>
  <si>
    <t>KV</t>
  </si>
  <si>
    <t>82</t>
  </si>
  <si>
    <t>90</t>
  </si>
  <si>
    <t>83</t>
  </si>
  <si>
    <t>Pecos County Memorial Hospital-Family Care Center Walk In Clinic</t>
  </si>
  <si>
    <t>H1</t>
  </si>
  <si>
    <t>Uvalde Medical And Surgical Associates-</t>
  </si>
  <si>
    <t>8R</t>
  </si>
  <si>
    <t>Nocona Hospital District-Ngh Rural Health Clinic Nocona</t>
  </si>
  <si>
    <t>H5</t>
  </si>
  <si>
    <t>KQ</t>
  </si>
  <si>
    <t>43</t>
  </si>
  <si>
    <t>7G</t>
  </si>
  <si>
    <t>7S</t>
  </si>
  <si>
    <t>47</t>
  </si>
  <si>
    <t>KS</t>
  </si>
  <si>
    <t>50</t>
  </si>
  <si>
    <t>8H</t>
  </si>
  <si>
    <t>8S</t>
  </si>
  <si>
    <t>K3</t>
  </si>
  <si>
    <t>Uvalde County Hospital Authority-</t>
  </si>
  <si>
    <t>45</t>
  </si>
  <si>
    <t>9H</t>
  </si>
  <si>
    <t>63</t>
  </si>
  <si>
    <t>7R</t>
  </si>
  <si>
    <t>19</t>
  </si>
  <si>
    <t>Throckmorton County Memorial Hosp-Throckmorton Rural Health</t>
  </si>
  <si>
    <t>KB</t>
  </si>
  <si>
    <t>H2</t>
  </si>
  <si>
    <t>KF</t>
  </si>
  <si>
    <t>KG</t>
  </si>
  <si>
    <t>H4</t>
  </si>
  <si>
    <t>K5</t>
  </si>
  <si>
    <t>9F</t>
  </si>
  <si>
    <t>KM</t>
  </si>
  <si>
    <t>KA</t>
  </si>
  <si>
    <t>KL</t>
  </si>
  <si>
    <t>KW</t>
  </si>
  <si>
    <t>33</t>
  </si>
  <si>
    <t>KC</t>
  </si>
  <si>
    <t>KR</t>
  </si>
  <si>
    <t>Free-Standing</t>
  </si>
  <si>
    <t>Hospital-Based</t>
  </si>
  <si>
    <t>RAPPS Year 2 (State Fiscal Year 2023) Reconciliation by NPI and Plan Code</t>
  </si>
  <si>
    <t>BCBS</t>
  </si>
  <si>
    <t>CFHP</t>
  </si>
  <si>
    <t>CHC</t>
  </si>
  <si>
    <t>Cook</t>
  </si>
  <si>
    <t>DCHP</t>
  </si>
  <si>
    <t>Driscoll</t>
  </si>
  <si>
    <t>Molina</t>
  </si>
  <si>
    <t>Parkland</t>
  </si>
  <si>
    <t>S&amp;W</t>
  </si>
  <si>
    <t>Superior</t>
  </si>
  <si>
    <t>TCHP</t>
  </si>
  <si>
    <t>United</t>
  </si>
  <si>
    <t>Sept_2022</t>
  </si>
  <si>
    <t>Oct_2022</t>
  </si>
  <si>
    <t>Nov_2022</t>
  </si>
  <si>
    <t>Dec_2022</t>
  </si>
  <si>
    <t>Jan_2023</t>
  </si>
  <si>
    <t>Feb_2023</t>
  </si>
  <si>
    <t>Mar_2023</t>
  </si>
  <si>
    <t>Apr_2023</t>
  </si>
  <si>
    <t>May_2023</t>
  </si>
  <si>
    <t>Jun_2023</t>
  </si>
  <si>
    <t>Jul_2023</t>
  </si>
  <si>
    <t>Aug_2023</t>
  </si>
  <si>
    <t>September 
2022</t>
  </si>
  <si>
    <t>October 
2022</t>
  </si>
  <si>
    <t>November 
2022</t>
  </si>
  <si>
    <t>December 
2022</t>
  </si>
  <si>
    <t>January 
2023</t>
  </si>
  <si>
    <t>February 
2023</t>
  </si>
  <si>
    <t>March 
2023</t>
  </si>
  <si>
    <t>April 
2023</t>
  </si>
  <si>
    <t>May 
2023</t>
  </si>
  <si>
    <t>June 
2023</t>
  </si>
  <si>
    <t>July 
2023</t>
  </si>
  <si>
    <t>August 
2023</t>
  </si>
  <si>
    <t>Free-standing</t>
  </si>
  <si>
    <t>Actual (9/1/22 - 8/31/23)</t>
  </si>
  <si>
    <t>Actual RAPPS Component 1 Payment
Recalculated
Based on Actual Data: 
9/1/2022 - 8/31/2023</t>
  </si>
  <si>
    <t>0</t>
  </si>
  <si>
    <t>1</t>
  </si>
  <si>
    <t>CONCAT for Plan Code</t>
  </si>
  <si>
    <t xml:space="preserve">Sum of RAPPS Payment (Recalculated based on Actual Program Year Claims Data Period) </t>
  </si>
  <si>
    <t>Sum of Year-To-Date RAPPS Component 1 Payment (Directed by Scorecard 
Based on Historical Data Period)</t>
  </si>
  <si>
    <t>y</t>
  </si>
  <si>
    <t>Actuals (Column AW) - Historicals (Column AV)</t>
  </si>
  <si>
    <t xml:space="preserve">Historical (Trends based on data year 3/01/19 - 2/29/20) </t>
  </si>
  <si>
    <r>
      <rPr>
        <b/>
        <u val="singleAccounting"/>
        <sz val="11"/>
        <color theme="1"/>
        <rFont val="Calibri"/>
        <family val="2"/>
        <scheme val="minor"/>
      </rPr>
      <t>Year-To-Date RAPPS Component 1 Payment
(Scorecard Payments)</t>
    </r>
    <r>
      <rPr>
        <b/>
        <sz val="11"/>
        <color theme="1"/>
        <rFont val="Calibri"/>
        <family val="2"/>
        <scheme val="minor"/>
      </rPr>
      <t xml:space="preserve">
Based on trended data year: 
3/01/19-2/29/20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</si>
</sst>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2"/>
    </font>
    <font>
      <b/>
      <u/>
      <sz val="18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3" fillId="0" borderId="0"/>
    <xf numFmtId="165" fontId="14" fillId="0" borderId="0"/>
    <xf numFmtId="9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3" fillId="0" borderId="0"/>
    <xf numFmtId="0" fontId="11" fillId="0" borderId="0"/>
    <xf numFmtId="0" fontId="8" fillId="0" borderId="0"/>
    <xf numFmtId="0" fontId="11" fillId="0" borderId="0"/>
    <xf numFmtId="0" fontId="7" fillId="0" borderId="0"/>
    <xf numFmtId="0" fontId="15" fillId="0" borderId="0"/>
    <xf numFmtId="9" fontId="17" fillId="0" borderId="0" applyFont="0" applyFill="0" applyBorder="0" applyAlignment="0" applyProtection="0"/>
    <xf numFmtId="0" fontId="6" fillId="0" borderId="0"/>
    <xf numFmtId="0" fontId="17" fillId="0" borderId="0"/>
    <xf numFmtId="0" fontId="11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/>
    <xf numFmtId="9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1" fillId="0" borderId="0"/>
    <xf numFmtId="0" fontId="1" fillId="0" borderId="0"/>
  </cellStyleXfs>
  <cellXfs count="19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9" fillId="2" borderId="6" xfId="0" applyFont="1" applyFill="1" applyBorder="1"/>
    <xf numFmtId="44" fontId="0" fillId="0" borderId="0" xfId="6" applyFont="1"/>
    <xf numFmtId="49" fontId="0" fillId="0" borderId="0" xfId="0" applyNumberFormat="1"/>
    <xf numFmtId="0" fontId="0" fillId="3" borderId="6" xfId="0" applyFill="1" applyBorder="1"/>
    <xf numFmtId="0" fontId="0" fillId="3" borderId="15" xfId="0" applyFill="1" applyBorder="1" applyAlignment="1">
      <alignment wrapText="1"/>
    </xf>
    <xf numFmtId="0" fontId="0" fillId="3" borderId="20" xfId="0" applyFill="1" applyBorder="1" applyAlignment="1">
      <alignment horizontal="left" wrapText="1" indent="1"/>
    </xf>
    <xf numFmtId="44" fontId="0" fillId="3" borderId="21" xfId="6" applyFont="1" applyFill="1" applyBorder="1"/>
    <xf numFmtId="0" fontId="0" fillId="3" borderId="22" xfId="0" applyFill="1" applyBorder="1"/>
    <xf numFmtId="0" fontId="18" fillId="0" borderId="0" xfId="0" applyFont="1"/>
    <xf numFmtId="0" fontId="0" fillId="0" borderId="2" xfId="0" applyBorder="1"/>
    <xf numFmtId="44" fontId="9" fillId="2" borderId="6" xfId="6" applyFont="1" applyFill="1" applyBorder="1"/>
    <xf numFmtId="49" fontId="9" fillId="2" borderId="5" xfId="0" applyNumberFormat="1" applyFont="1" applyFill="1" applyBorder="1"/>
    <xf numFmtId="49" fontId="9" fillId="2" borderId="15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0" fillId="0" borderId="0" xfId="0" pivotButton="1" applyAlignment="1">
      <alignment horizontal="left"/>
    </xf>
    <xf numFmtId="164" fontId="9" fillId="3" borderId="8" xfId="0" applyNumberFormat="1" applyFont="1" applyFill="1" applyBorder="1" applyAlignment="1">
      <alignment horizontal="right"/>
    </xf>
    <xf numFmtId="164" fontId="9" fillId="3" borderId="30" xfId="0" applyNumberFormat="1" applyFont="1" applyFill="1" applyBorder="1" applyAlignment="1">
      <alignment horizontal="right"/>
    </xf>
    <xf numFmtId="44" fontId="9" fillId="3" borderId="30" xfId="6" applyFont="1" applyFill="1" applyBorder="1" applyAlignment="1">
      <alignment horizontal="centerContinuous"/>
    </xf>
    <xf numFmtId="44" fontId="0" fillId="0" borderId="34" xfId="6" applyFont="1" applyBorder="1"/>
    <xf numFmtId="43" fontId="9" fillId="3" borderId="8" xfId="0" applyNumberFormat="1" applyFont="1" applyFill="1" applyBorder="1" applyAlignment="1">
      <alignment horizontal="center" wrapText="1"/>
    </xf>
    <xf numFmtId="0" fontId="0" fillId="3" borderId="10" xfId="0" applyFill="1" applyBorder="1" applyAlignment="1">
      <alignment horizontal="centerContinuous"/>
    </xf>
    <xf numFmtId="0" fontId="0" fillId="3" borderId="30" xfId="0" applyFill="1" applyBorder="1" applyAlignment="1">
      <alignment horizontal="centerContinuous"/>
    </xf>
    <xf numFmtId="0" fontId="0" fillId="3" borderId="10" xfId="0" applyFill="1" applyBorder="1" applyAlignment="1">
      <alignment horizontal="center"/>
    </xf>
    <xf numFmtId="0" fontId="9" fillId="2" borderId="6" xfId="0" applyFont="1" applyFill="1" applyBorder="1" applyAlignment="1"/>
    <xf numFmtId="0" fontId="0" fillId="0" borderId="0" xfId="0" applyAlignment="1"/>
    <xf numFmtId="0" fontId="0" fillId="3" borderId="15" xfId="0" applyFill="1" applyBorder="1" applyAlignment="1">
      <alignment horizontal="left" wrapText="1" indent="1"/>
    </xf>
    <xf numFmtId="164" fontId="0" fillId="3" borderId="0" xfId="7" applyNumberFormat="1" applyFont="1" applyFill="1" applyBorder="1"/>
    <xf numFmtId="0" fontId="0" fillId="3" borderId="13" xfId="0" applyFill="1" applyBorder="1" applyAlignment="1">
      <alignment horizontal="left" wrapText="1" indent="1"/>
    </xf>
    <xf numFmtId="164" fontId="0" fillId="3" borderId="12" xfId="0" applyNumberFormat="1" applyFill="1" applyBorder="1"/>
    <xf numFmtId="164" fontId="0" fillId="3" borderId="12" xfId="7" applyNumberFormat="1" applyFont="1" applyFill="1" applyBorder="1"/>
    <xf numFmtId="0" fontId="9" fillId="3" borderId="6" xfId="0" applyFont="1" applyFill="1" applyBorder="1" applyAlignment="1"/>
    <xf numFmtId="0" fontId="9" fillId="3" borderId="5" xfId="0" applyFont="1" applyFill="1" applyBorder="1" applyAlignment="1"/>
    <xf numFmtId="164" fontId="9" fillId="2" borderId="5" xfId="7" applyNumberFormat="1" applyFont="1" applyFill="1" applyBorder="1"/>
    <xf numFmtId="164" fontId="9" fillId="2" borderId="7" xfId="7" applyNumberFormat="1" applyFont="1" applyFill="1" applyBorder="1"/>
    <xf numFmtId="164" fontId="9" fillId="2" borderId="17" xfId="7" applyNumberFormat="1" applyFont="1" applyFill="1" applyBorder="1"/>
    <xf numFmtId="164" fontId="9" fillId="2" borderId="13" xfId="7" applyNumberFormat="1" applyFont="1" applyFill="1" applyBorder="1"/>
    <xf numFmtId="164" fontId="9" fillId="2" borderId="14" xfId="7" applyNumberFormat="1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/>
    <xf numFmtId="49" fontId="9" fillId="2" borderId="13" xfId="0" applyNumberFormat="1" applyFont="1" applyFill="1" applyBorder="1"/>
    <xf numFmtId="0" fontId="9" fillId="2" borderId="12" xfId="0" applyFont="1" applyFill="1" applyBorder="1" applyAlignment="1"/>
    <xf numFmtId="0" fontId="9" fillId="2" borderId="12" xfId="0" applyFont="1" applyFill="1" applyBorder="1"/>
    <xf numFmtId="44" fontId="9" fillId="2" borderId="5" xfId="6" applyFont="1" applyFill="1" applyBorder="1"/>
    <xf numFmtId="44" fontId="9" fillId="2" borderId="15" xfId="6" applyFont="1" applyFill="1" applyBorder="1"/>
    <xf numFmtId="44" fontId="9" fillId="2" borderId="0" xfId="6" applyFont="1" applyFill="1" applyBorder="1"/>
    <xf numFmtId="44" fontId="9" fillId="2" borderId="13" xfId="6" applyFont="1" applyFill="1" applyBorder="1"/>
    <xf numFmtId="44" fontId="9" fillId="2" borderId="12" xfId="6" applyFont="1" applyFill="1" applyBorder="1"/>
    <xf numFmtId="164" fontId="0" fillId="0" borderId="1" xfId="7" applyNumberFormat="1" applyFont="1" applyBorder="1"/>
    <xf numFmtId="164" fontId="0" fillId="0" borderId="2" xfId="7" applyNumberFormat="1" applyFont="1" applyBorder="1"/>
    <xf numFmtId="44" fontId="9" fillId="2" borderId="7" xfId="6" applyFont="1" applyFill="1" applyBorder="1"/>
    <xf numFmtId="44" fontId="9" fillId="2" borderId="17" xfId="6" applyFont="1" applyFill="1" applyBorder="1"/>
    <xf numFmtId="44" fontId="9" fillId="2" borderId="14" xfId="6" applyFont="1" applyFill="1" applyBorder="1"/>
    <xf numFmtId="44" fontId="9" fillId="3" borderId="8" xfId="6" applyFont="1" applyFill="1" applyBorder="1" applyAlignment="1">
      <alignment horizontal="centerContinuous"/>
    </xf>
    <xf numFmtId="44" fontId="9" fillId="3" borderId="30" xfId="6" applyFont="1" applyFill="1" applyBorder="1" applyAlignment="1">
      <alignment horizontal="center" wrapText="1"/>
    </xf>
    <xf numFmtId="44" fontId="0" fillId="0" borderId="27" xfId="6" applyFont="1" applyBorder="1"/>
    <xf numFmtId="49" fontId="20" fillId="0" borderId="0" xfId="0" applyNumberFormat="1" applyFont="1" applyAlignment="1">
      <alignment vertical="top"/>
    </xf>
    <xf numFmtId="0" fontId="21" fillId="0" borderId="0" xfId="0" applyFont="1"/>
    <xf numFmtId="0" fontId="9" fillId="3" borderId="18" xfId="0" applyFont="1" applyFill="1" applyBorder="1" applyAlignment="1"/>
    <xf numFmtId="44" fontId="9" fillId="3" borderId="19" xfId="6" applyFont="1" applyFill="1" applyBorder="1"/>
    <xf numFmtId="0" fontId="9" fillId="3" borderId="35" xfId="0" applyFont="1" applyFill="1" applyBorder="1"/>
    <xf numFmtId="0" fontId="9" fillId="3" borderId="23" xfId="0" applyFont="1" applyFill="1" applyBorder="1" applyAlignment="1">
      <alignment wrapText="1"/>
    </xf>
    <xf numFmtId="0" fontId="9" fillId="3" borderId="24" xfId="0" applyFont="1" applyFill="1" applyBorder="1"/>
    <xf numFmtId="0" fontId="9" fillId="3" borderId="24" xfId="0" applyFont="1" applyFill="1" applyBorder="1" applyAlignment="1">
      <alignment wrapText="1"/>
    </xf>
    <xf numFmtId="0" fontId="9" fillId="3" borderId="25" xfId="0" applyFont="1" applyFill="1" applyBorder="1" applyAlignment="1">
      <alignment wrapText="1"/>
    </xf>
    <xf numFmtId="0" fontId="0" fillId="3" borderId="37" xfId="0" applyFill="1" applyBorder="1"/>
    <xf numFmtId="0" fontId="9" fillId="3" borderId="36" xfId="0" applyFont="1" applyFill="1" applyBorder="1" applyAlignment="1">
      <alignment wrapText="1"/>
    </xf>
    <xf numFmtId="0" fontId="9" fillId="3" borderId="38" xfId="0" applyFont="1" applyFill="1" applyBorder="1" applyAlignment="1">
      <alignment wrapText="1"/>
    </xf>
    <xf numFmtId="49" fontId="9" fillId="0" borderId="31" xfId="0" applyNumberFormat="1" applyFont="1" applyBorder="1" applyAlignment="1">
      <alignment horizontal="left" wrapText="1"/>
    </xf>
    <xf numFmtId="0" fontId="9" fillId="0" borderId="33" xfId="0" applyFont="1" applyBorder="1" applyAlignment="1">
      <alignment horizontal="left"/>
    </xf>
    <xf numFmtId="49" fontId="9" fillId="0" borderId="32" xfId="0" applyNumberFormat="1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44" fontId="9" fillId="0" borderId="15" xfId="6" applyFont="1" applyBorder="1" applyAlignment="1">
      <alignment horizontal="left" wrapText="1"/>
    </xf>
    <xf numFmtId="44" fontId="9" fillId="0" borderId="11" xfId="6" applyFont="1" applyBorder="1" applyAlignment="1">
      <alignment horizontal="left" wrapText="1"/>
    </xf>
    <xf numFmtId="44" fontId="9" fillId="0" borderId="17" xfId="6" applyFont="1" applyFill="1" applyBorder="1" applyAlignment="1">
      <alignment horizontal="left" wrapText="1"/>
    </xf>
    <xf numFmtId="49" fontId="9" fillId="3" borderId="8" xfId="0" applyNumberFormat="1" applyFont="1" applyFill="1" applyBorder="1" applyAlignment="1">
      <alignment horizontal="left"/>
    </xf>
    <xf numFmtId="9" fontId="0" fillId="3" borderId="0" xfId="29" applyFont="1" applyFill="1" applyBorder="1" applyAlignment="1">
      <alignment horizontal="left" wrapText="1" indent="1"/>
    </xf>
    <xf numFmtId="9" fontId="0" fillId="3" borderId="12" xfId="0" applyNumberFormat="1" applyFill="1" applyBorder="1" applyAlignment="1">
      <alignment horizontal="left" wrapText="1" indent="1"/>
    </xf>
    <xf numFmtId="0" fontId="0" fillId="0" borderId="28" xfId="0" applyBorder="1"/>
    <xf numFmtId="44" fontId="0" fillId="0" borderId="37" xfId="6" applyFont="1" applyBorder="1"/>
    <xf numFmtId="44" fontId="0" fillId="0" borderId="49" xfId="6" applyFont="1" applyBorder="1"/>
    <xf numFmtId="164" fontId="9" fillId="2" borderId="6" xfId="7" applyNumberFormat="1" applyFont="1" applyFill="1" applyBorder="1"/>
    <xf numFmtId="164" fontId="9" fillId="2" borderId="0" xfId="7" applyNumberFormat="1" applyFont="1" applyFill="1" applyBorder="1"/>
    <xf numFmtId="164" fontId="9" fillId="2" borderId="12" xfId="7" applyNumberFormat="1" applyFont="1" applyFill="1" applyBorder="1"/>
    <xf numFmtId="0" fontId="9" fillId="3" borderId="10" xfId="0" applyFont="1" applyFill="1" applyBorder="1" applyAlignment="1">
      <alignment horizontal="centerContinuous"/>
    </xf>
    <xf numFmtId="0" fontId="9" fillId="3" borderId="30" xfId="0" applyFont="1" applyFill="1" applyBorder="1" applyAlignment="1">
      <alignment horizontal="centerContinuous"/>
    </xf>
    <xf numFmtId="0" fontId="9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37" xfId="0" applyBorder="1"/>
    <xf numFmtId="0" fontId="9" fillId="3" borderId="14" xfId="0" applyFont="1" applyFill="1" applyBorder="1" applyAlignment="1">
      <alignment horizontal="centerContinuous"/>
    </xf>
    <xf numFmtId="0" fontId="0" fillId="3" borderId="14" xfId="0" applyFill="1" applyBorder="1" applyAlignment="1">
      <alignment horizontal="centerContinuous"/>
    </xf>
    <xf numFmtId="43" fontId="21" fillId="3" borderId="8" xfId="0" applyNumberFormat="1" applyFont="1" applyFill="1" applyBorder="1" applyAlignment="1">
      <alignment horizontal="centerContinuous" wrapText="1"/>
    </xf>
    <xf numFmtId="43" fontId="21" fillId="3" borderId="41" xfId="0" applyNumberFormat="1" applyFont="1" applyFill="1" applyBorder="1" applyAlignment="1">
      <alignment horizontal="center" wrapText="1"/>
    </xf>
    <xf numFmtId="0" fontId="23" fillId="3" borderId="30" xfId="0" applyFont="1" applyFill="1" applyBorder="1" applyAlignment="1">
      <alignment horizontal="centerContinuous"/>
    </xf>
    <xf numFmtId="0" fontId="21" fillId="3" borderId="8" xfId="0" applyFont="1" applyFill="1" applyBorder="1" applyAlignment="1">
      <alignment horizontal="centerContinuous"/>
    </xf>
    <xf numFmtId="43" fontId="9" fillId="3" borderId="41" xfId="0" applyNumberFormat="1" applyFont="1" applyFill="1" applyBorder="1" applyAlignment="1">
      <alignment horizontal="centerContinuous" wrapText="1"/>
    </xf>
    <xf numFmtId="0" fontId="21" fillId="3" borderId="10" xfId="0" applyFont="1" applyFill="1" applyBorder="1" applyAlignment="1">
      <alignment horizontal="centerContinuous"/>
    </xf>
    <xf numFmtId="164" fontId="9" fillId="2" borderId="35" xfId="7" applyNumberFormat="1" applyFont="1" applyFill="1" applyBorder="1"/>
    <xf numFmtId="0" fontId="0" fillId="0" borderId="48" xfId="0" applyBorder="1"/>
    <xf numFmtId="0" fontId="0" fillId="0" borderId="42" xfId="0" applyBorder="1"/>
    <xf numFmtId="0" fontId="0" fillId="0" borderId="43" xfId="0" applyBorder="1"/>
    <xf numFmtId="0" fontId="9" fillId="0" borderId="40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44" fontId="9" fillId="0" borderId="41" xfId="6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9" fillId="2" borderId="6" xfId="7" applyNumberFormat="1" applyFont="1" applyFill="1" applyBorder="1" applyAlignment="1">
      <alignment horizontal="center"/>
    </xf>
    <xf numFmtId="164" fontId="9" fillId="2" borderId="0" xfId="7" applyNumberFormat="1" applyFont="1" applyFill="1" applyBorder="1" applyAlignment="1">
      <alignment horizontal="center"/>
    </xf>
    <xf numFmtId="164" fontId="9" fillId="2" borderId="12" xfId="7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8" xfId="0" applyBorder="1"/>
    <xf numFmtId="44" fontId="21" fillId="3" borderId="8" xfId="6" applyFont="1" applyFill="1" applyBorder="1" applyAlignment="1">
      <alignment horizontal="centerContinuous"/>
    </xf>
    <xf numFmtId="44" fontId="21" fillId="3" borderId="30" xfId="6" applyFont="1" applyFill="1" applyBorder="1" applyAlignment="1">
      <alignment horizontal="center" wrapText="1"/>
    </xf>
    <xf numFmtId="2" fontId="12" fillId="4" borderId="39" xfId="0" applyNumberFormat="1" applyFont="1" applyFill="1" applyBorder="1" applyAlignment="1">
      <alignment horizontal="center" vertical="center" wrapText="1"/>
    </xf>
    <xf numFmtId="2" fontId="12" fillId="4" borderId="40" xfId="0" applyNumberFormat="1" applyFont="1" applyFill="1" applyBorder="1" applyAlignment="1">
      <alignment horizontal="center" vertical="center" wrapText="1"/>
    </xf>
    <xf numFmtId="2" fontId="12" fillId="4" borderId="41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wrapText="1"/>
    </xf>
    <xf numFmtId="49" fontId="9" fillId="3" borderId="7" xfId="0" applyNumberFormat="1" applyFont="1" applyFill="1" applyBorder="1" applyAlignment="1">
      <alignment horizontal="center" wrapText="1"/>
    </xf>
    <xf numFmtId="0" fontId="9" fillId="3" borderId="42" xfId="0" applyFont="1" applyFill="1" applyBorder="1"/>
    <xf numFmtId="0" fontId="9" fillId="3" borderId="43" xfId="0" applyFont="1" applyFill="1" applyBorder="1" applyAlignment="1">
      <alignment wrapText="1"/>
    </xf>
    <xf numFmtId="0" fontId="9" fillId="3" borderId="44" xfId="0" applyFont="1" applyFill="1" applyBorder="1" applyAlignment="1">
      <alignment wrapText="1"/>
    </xf>
    <xf numFmtId="43" fontId="0" fillId="3" borderId="4" xfId="0" applyNumberFormat="1" applyFont="1" applyFill="1" applyBorder="1"/>
    <xf numFmtId="44" fontId="0" fillId="5" borderId="0" xfId="6" applyFont="1" applyFill="1" applyBorder="1"/>
    <xf numFmtId="44" fontId="0" fillId="5" borderId="17" xfId="6" applyFont="1" applyFill="1" applyBorder="1"/>
    <xf numFmtId="0" fontId="0" fillId="3" borderId="5" xfId="0" applyFill="1" applyBorder="1" applyAlignment="1">
      <alignment horizontal="left" wrapText="1" indent="1"/>
    </xf>
    <xf numFmtId="0" fontId="0" fillId="5" borderId="7" xfId="0" applyFill="1" applyBorder="1"/>
    <xf numFmtId="1" fontId="0" fillId="5" borderId="14" xfId="0" applyNumberFormat="1" applyFill="1" applyBorder="1"/>
    <xf numFmtId="49" fontId="0" fillId="5" borderId="1" xfId="0" applyNumberFormat="1" applyFill="1" applyBorder="1"/>
    <xf numFmtId="0" fontId="0" fillId="5" borderId="16" xfId="0" applyFill="1" applyBorder="1" applyAlignment="1"/>
    <xf numFmtId="49" fontId="0" fillId="5" borderId="26" xfId="0" applyNumberFormat="1" applyFill="1" applyBorder="1"/>
    <xf numFmtId="0" fontId="0" fillId="5" borderId="26" xfId="0" applyFill="1" applyBorder="1"/>
    <xf numFmtId="49" fontId="9" fillId="5" borderId="6" xfId="0" applyNumberFormat="1" applyFont="1" applyFill="1" applyBorder="1" applyAlignment="1">
      <alignment horizontal="center" wrapText="1"/>
    </xf>
    <xf numFmtId="49" fontId="9" fillId="5" borderId="7" xfId="0" applyNumberFormat="1" applyFont="1" applyFill="1" applyBorder="1" applyAlignment="1">
      <alignment horizontal="center" wrapText="1"/>
    </xf>
    <xf numFmtId="0" fontId="9" fillId="5" borderId="50" xfId="0" applyFont="1" applyFill="1" applyBorder="1" applyAlignment="1">
      <alignment horizontal="center" wrapText="1"/>
    </xf>
    <xf numFmtId="0" fontId="9" fillId="5" borderId="51" xfId="0" applyFont="1" applyFill="1" applyBorder="1" applyAlignment="1">
      <alignment horizontal="center" wrapText="1"/>
    </xf>
    <xf numFmtId="0" fontId="9" fillId="5" borderId="52" xfId="0" applyFont="1" applyFill="1" applyBorder="1" applyAlignment="1">
      <alignment horizontal="center" wrapText="1"/>
    </xf>
    <xf numFmtId="0" fontId="9" fillId="5" borderId="9" xfId="0" applyFont="1" applyFill="1" applyBorder="1" applyAlignment="1">
      <alignment horizontal="center" wrapText="1"/>
    </xf>
    <xf numFmtId="0" fontId="9" fillId="5" borderId="39" xfId="0" applyFont="1" applyFill="1" applyBorder="1" applyAlignment="1">
      <alignment horizontal="center" wrapText="1"/>
    </xf>
    <xf numFmtId="0" fontId="9" fillId="5" borderId="45" xfId="0" applyFont="1" applyFill="1" applyBorder="1" applyAlignment="1">
      <alignment horizontal="center" wrapText="1"/>
    </xf>
    <xf numFmtId="2" fontId="9" fillId="3" borderId="6" xfId="0" applyNumberFormat="1" applyFont="1" applyFill="1" applyBorder="1" applyAlignment="1">
      <alignment horizontal="center" wrapText="1"/>
    </xf>
    <xf numFmtId="49" fontId="21" fillId="0" borderId="0" xfId="0" applyNumberFormat="1" applyFont="1"/>
    <xf numFmtId="49" fontId="21" fillId="3" borderId="8" xfId="0" applyNumberFormat="1" applyFont="1" applyFill="1" applyBorder="1" applyAlignment="1">
      <alignment horizontal="centerContinuous"/>
    </xf>
    <xf numFmtId="49" fontId="9" fillId="3" borderId="13" xfId="0" applyNumberFormat="1" applyFont="1" applyFill="1" applyBorder="1" applyAlignment="1">
      <alignment horizontal="left"/>
    </xf>
    <xf numFmtId="49" fontId="9" fillId="0" borderId="9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9" fillId="2" borderId="6" xfId="0" applyNumberFormat="1" applyFont="1" applyFill="1" applyBorder="1" applyAlignment="1">
      <alignment wrapText="1"/>
    </xf>
    <xf numFmtId="49" fontId="9" fillId="2" borderId="0" xfId="0" applyNumberFormat="1" applyFont="1" applyFill="1" applyBorder="1" applyAlignment="1">
      <alignment wrapText="1"/>
    </xf>
    <xf numFmtId="49" fontId="23" fillId="3" borderId="10" xfId="0" applyNumberFormat="1" applyFont="1" applyFill="1" applyBorder="1" applyAlignment="1">
      <alignment horizontal="centerContinuous" wrapText="1"/>
    </xf>
    <xf numFmtId="49" fontId="0" fillId="3" borderId="12" xfId="0" applyNumberFormat="1" applyFill="1" applyBorder="1" applyAlignment="1">
      <alignment horizontal="center" wrapText="1"/>
    </xf>
    <xf numFmtId="49" fontId="9" fillId="0" borderId="39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49" fontId="9" fillId="2" borderId="6" xfId="0" applyNumberFormat="1" applyFont="1" applyFill="1" applyBorder="1"/>
    <xf numFmtId="49" fontId="9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/>
    <xf numFmtId="49" fontId="23" fillId="3" borderId="10" xfId="0" applyNumberFormat="1" applyFont="1" applyFill="1" applyBorder="1" applyAlignment="1">
      <alignment horizontal="center"/>
    </xf>
    <xf numFmtId="49" fontId="23" fillId="3" borderId="10" xfId="0" applyNumberFormat="1" applyFont="1" applyFill="1" applyBorder="1" applyAlignment="1">
      <alignment horizontal="centerContinuous"/>
    </xf>
    <xf numFmtId="49" fontId="0" fillId="3" borderId="12" xfId="0" applyNumberFormat="1" applyFill="1" applyBorder="1" applyAlignment="1">
      <alignment horizontal="center"/>
    </xf>
    <xf numFmtId="49" fontId="0" fillId="3" borderId="12" xfId="0" applyNumberFormat="1" applyFill="1" applyBorder="1" applyAlignment="1">
      <alignment horizontal="centerContinuous"/>
    </xf>
    <xf numFmtId="49" fontId="9" fillId="0" borderId="45" xfId="0" applyNumberFormat="1" applyFont="1" applyBorder="1" applyAlignment="1">
      <alignment horizontal="center" wrapText="1"/>
    </xf>
    <xf numFmtId="0" fontId="0" fillId="5" borderId="47" xfId="0" applyFill="1" applyBorder="1"/>
    <xf numFmtId="0" fontId="0" fillId="0" borderId="0" xfId="0" applyNumberFormat="1" applyAlignment="1">
      <alignment horizontal="left"/>
    </xf>
    <xf numFmtId="0" fontId="9" fillId="2" borderId="6" xfId="0" applyNumberFormat="1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left"/>
    </xf>
    <xf numFmtId="0" fontId="23" fillId="3" borderId="10" xfId="0" applyNumberFormat="1" applyFont="1" applyFill="1" applyBorder="1" applyAlignment="1">
      <alignment horizontal="left"/>
    </xf>
    <xf numFmtId="0" fontId="0" fillId="3" borderId="12" xfId="0" applyNumberFormat="1" applyFill="1" applyBorder="1" applyAlignment="1">
      <alignment horizontal="left"/>
    </xf>
    <xf numFmtId="0" fontId="9" fillId="0" borderId="45" xfId="0" applyNumberFormat="1" applyFont="1" applyBorder="1" applyAlignment="1">
      <alignment horizontal="left" wrapText="1"/>
    </xf>
    <xf numFmtId="0" fontId="0" fillId="5" borderId="47" xfId="0" applyNumberFormat="1" applyFill="1" applyBorder="1" applyAlignment="1">
      <alignment horizontal="left"/>
    </xf>
    <xf numFmtId="0" fontId="9" fillId="2" borderId="15" xfId="0" applyFont="1" applyFill="1" applyBorder="1"/>
    <xf numFmtId="44" fontId="0" fillId="0" borderId="0" xfId="0" applyNumberFormat="1"/>
    <xf numFmtId="0" fontId="0" fillId="5" borderId="29" xfId="0" applyFill="1" applyBorder="1"/>
    <xf numFmtId="0" fontId="0" fillId="5" borderId="46" xfId="0" applyFill="1" applyBorder="1" applyAlignment="1"/>
    <xf numFmtId="0" fontId="0" fillId="5" borderId="46" xfId="0" applyFill="1" applyBorder="1" applyAlignment="1">
      <alignment horizontal="center"/>
    </xf>
    <xf numFmtId="0" fontId="0" fillId="0" borderId="53" xfId="0" applyBorder="1"/>
    <xf numFmtId="0" fontId="0" fillId="0" borderId="41" xfId="0" applyBorder="1"/>
    <xf numFmtId="44" fontId="11" fillId="5" borderId="3" xfId="7" applyNumberFormat="1" applyFont="1" applyFill="1" applyBorder="1"/>
    <xf numFmtId="164" fontId="9" fillId="2" borderId="18" xfId="7" applyNumberFormat="1" applyFont="1" applyFill="1" applyBorder="1"/>
    <xf numFmtId="164" fontId="9" fillId="2" borderId="19" xfId="7" applyNumberFormat="1" applyFont="1" applyFill="1" applyBorder="1"/>
    <xf numFmtId="44" fontId="9" fillId="2" borderId="18" xfId="6" applyFont="1" applyFill="1" applyBorder="1"/>
    <xf numFmtId="44" fontId="9" fillId="2" borderId="19" xfId="6" applyFont="1" applyFill="1" applyBorder="1"/>
    <xf numFmtId="44" fontId="9" fillId="2" borderId="35" xfId="6" applyFont="1" applyFill="1" applyBorder="1"/>
    <xf numFmtId="43" fontId="0" fillId="0" borderId="0" xfId="7" applyFont="1"/>
  </cellXfs>
  <cellStyles count="39">
    <cellStyle name="Comma" xfId="7" builtinId="3"/>
    <cellStyle name="Comma 2" xfId="2" xr:uid="{00000000-0005-0000-0000-000001000000}"/>
    <cellStyle name="Comma 2 2" xfId="12" xr:uid="{DCDB2E15-F102-413C-B570-0576D4151E78}"/>
    <cellStyle name="Comma 3" xfId="14" xr:uid="{EE4A18B0-F049-4C44-9F7E-C7287ADE29DA}"/>
    <cellStyle name="Comma 4" xfId="26" xr:uid="{B6A4EFDB-9375-4823-93B5-14F44F1B2708}"/>
    <cellStyle name="Comma 5" xfId="31" xr:uid="{4D7D4026-4A50-4A49-9848-70EDE0DDE739}"/>
    <cellStyle name="Currency" xfId="6" builtinId="4"/>
    <cellStyle name="Currency 2" xfId="3" xr:uid="{00000000-0005-0000-0000-000003000000}"/>
    <cellStyle name="Currency 3" xfId="25" xr:uid="{B9C3A049-F15F-4D9C-9216-A581763C0732}"/>
    <cellStyle name="Hyperlink 2" xfId="27" xr:uid="{425A2866-B92A-419D-9FDA-2E00995D03E6}"/>
    <cellStyle name="Normal" xfId="0" builtinId="0"/>
    <cellStyle name="Normal 10" xfId="30" xr:uid="{F3C5EDF0-1EBA-4B80-A608-145AB0BA6261}"/>
    <cellStyle name="Normal 11" xfId="32" xr:uid="{3F6609E9-0D3E-42EF-A848-E63B08519F15}"/>
    <cellStyle name="Normal 11 2" xfId="34" xr:uid="{A11D3B88-A6F6-4684-BB94-031E7E981986}"/>
    <cellStyle name="Normal 12" xfId="33" xr:uid="{E76F36B3-E291-4388-91CD-33BF3466A76C}"/>
    <cellStyle name="Normal 13" xfId="36" xr:uid="{2F99CABA-51B1-4180-BD1B-FBD7F76D81C6}"/>
    <cellStyle name="Normal 14" xfId="37" xr:uid="{4A8EA5F3-CFE1-4D38-A70C-B3F6C347828B}"/>
    <cellStyle name="Normal 2" xfId="1" xr:uid="{00000000-0005-0000-0000-000005000000}"/>
    <cellStyle name="Normal 2 2" xfId="10" xr:uid="{6994D17F-0F74-47A2-AB55-01BA0C1AC20A}"/>
    <cellStyle name="Normal 2 3" xfId="15" xr:uid="{9E111F30-AB6E-45D9-A220-EA9E9D4B5FB3}"/>
    <cellStyle name="Normal 2 4" xfId="20" xr:uid="{85D5389C-0656-4213-A218-33068B50D14A}"/>
    <cellStyle name="Normal 2 4 2" xfId="38" xr:uid="{F5BF043E-AD2D-4B71-8407-1B5B9EF5D8D8}"/>
    <cellStyle name="Normal 2 5" xfId="24" xr:uid="{ABBB8179-805B-4861-AF30-47478EBC368C}"/>
    <cellStyle name="Normal 2 6" xfId="35" xr:uid="{0D2ABA3F-8E0A-4F4B-9A8E-E7037D0C03C6}"/>
    <cellStyle name="Normal 3" xfId="9" xr:uid="{334AB967-B74B-4A72-A4F2-2FA11DD3B38B}"/>
    <cellStyle name="Normal 3 2" xfId="18" xr:uid="{07E97FA7-3BE8-4458-80BF-FB2C93A083E7}"/>
    <cellStyle name="Normal 3 4" xfId="5" xr:uid="{00000000-0005-0000-0000-000006000000}"/>
    <cellStyle name="Normal 4" xfId="13" xr:uid="{D717F027-D989-4A43-A7BA-26B2AA185BEB}"/>
    <cellStyle name="Normal 4 2" xfId="16" xr:uid="{B7397047-B119-43CE-81F9-46BC3243C2A5}"/>
    <cellStyle name="Normal 4 3" xfId="28" xr:uid="{F01D2145-5561-40B4-9774-05B213B15753}"/>
    <cellStyle name="Normal 5" xfId="8" xr:uid="{01CA88B8-3F31-4430-B146-D98A4BBBD573}"/>
    <cellStyle name="Normal 6" xfId="17" xr:uid="{4A472558-C6F1-47AB-BD74-663C1428A65B}"/>
    <cellStyle name="Normal 7" xfId="19" xr:uid="{BFA728FA-87EC-472E-8387-57E78A47F91E}"/>
    <cellStyle name="Normal 8" xfId="22" xr:uid="{0E277607-513F-4645-B355-896923C4EA6F}"/>
    <cellStyle name="Normal 9" xfId="23" xr:uid="{22A79170-3624-40E4-BC72-F14192661888}"/>
    <cellStyle name="Percent" xfId="29" builtinId="5"/>
    <cellStyle name="Percent 2" xfId="4" xr:uid="{00000000-0005-0000-0000-000007000000}"/>
    <cellStyle name="Percent 2 2" xfId="11" xr:uid="{AE6A4257-17C8-4058-AB2C-C729C2F56779}"/>
    <cellStyle name="Percent 3" xfId="21" xr:uid="{49EF020C-7D2F-4671-8DC8-F8A4ED4C1E72}"/>
  </cellStyles>
  <dxfs count="33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wrapText="1"/>
    </dxf>
    <dxf>
      <alignment wrapText="1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10" formatCode="&quot;$&quot;#,##0_);[Red]\(&quot;$&quot;#,##0\)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onnections" Target="connections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theme" Target="theme/theme1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.5.12%20-%2008-01-804%20-%205-15-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mfine01/AppData/Local/Microsoft/Windows/INetCache/Content.Outlook/FBN3LC0B/UC_DY1_FinalRecon_EY2016%20(3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rcantu05/Desktop/DSH%20Audits/2011/Amended%20March%202015/Master/1310%20Final%20Revised%2003112015%20Statewide%20DSH%20Master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MRSA%20West%20SDA/MRSA%20West%20Application%20-%2095%25%20Compliance%20with%20Actuarial%20Adjustment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Louisiana/Case%20Mix/Rates/2005%20January%201/Final%20Release%20#1/Final January 1, 2005 Rate Fil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ocuments%20and%20Settings/xding/Desktop/Report%20Docs/TylerFiles/Model%20Template_Draft_Compar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0R1004VFSRV01.txhhsc.txnet.state.tx.us\MyDocs1$\AC%20&amp;%20Hosp\UHRIP\PGY3\Actuarial\SFY20%20UHRIP%20Workbook%20-%2020190424%20PRELI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.txhhsc.txnet.state.tx.us/sites/fs/ra/hs/DSHUC_Applications/8_MasterApplications/DY%206-B%20App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Documents%20and%20Settings/bcastillo1/Local%20Settings/Temporary%20Internet%20Files/Content.IE5/LFJB5X0E/255296_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AC%20&amp;%20Hosp/DSH/2008%20DSH/DSH2008ADJUS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ata/State%20Data/Louisiana/Case%20Mix/Rates/2010%20July%201/July%201%20rates%20with%20Rebase/NH%20July%201,%202010%20Rates%20with%20Rebase%20201006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AC%20&amp;%20Hosp/DRM/Modeling%20Requests%20FY%202021/NAIP%20Reduction/NAIP%20UPL%20Reduction%20Calculation_Revised_December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Bexar%20SDA/Bexar%20SDA%20Application%20-%2095%25%20Compliance%20Version%20with%20Actuarial%20Adjustmen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dheinemann01/Desktop/2021%20Qualifications/DY10%20DSH_UC%20Application%20Master%20WIP_mf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5-4-2014/2013%20UC%20RW%20-%20Master%20-%205.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4-30-2014/UC%20Check%20Tool%20Mar.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FY 2008 DSH TZF"/>
      <sheetName val="SFY 2008 DSH Urban TZG"/>
      <sheetName val="SFY 2008 DSH Rural TZH"/>
      <sheetName val="SFY 2008 DSH TZI"/>
      <sheetName val="Emai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Final Reconciliation"/>
      <sheetName val="UC Final Reconciliation wo OI"/>
      <sheetName val="UC Final Recon wo OI and MCR"/>
      <sheetName val="IMD"/>
      <sheetName val="Other Payments"/>
      <sheetName val="Provider List"/>
      <sheetName val="DSH Results w Addendum"/>
      <sheetName val="TPL Analysis"/>
      <sheetName val="Austin Summary"/>
      <sheetName val="Big Spring Summary"/>
      <sheetName val="El Paso Summary"/>
      <sheetName val="North Texas Summary"/>
      <sheetName val="Rio Grande Summary"/>
      <sheetName val="Rusk Summary"/>
      <sheetName val="San Antonio Summary"/>
      <sheetName val="Terrell Summary"/>
    </sheetNames>
    <sheetDataSet>
      <sheetData sheetId="0" refreshError="1"/>
      <sheetData sheetId="1" refreshError="1"/>
      <sheetData sheetId="2"/>
      <sheetData sheetId="3">
        <row r="3">
          <cell r="A3">
            <v>454000</v>
          </cell>
        </row>
      </sheetData>
      <sheetData sheetId="4" refreshError="1"/>
      <sheetData sheetId="5">
        <row r="2">
          <cell r="B2">
            <v>450558</v>
          </cell>
        </row>
      </sheetData>
      <sheetData sheetId="6">
        <row r="5">
          <cell r="C5">
            <v>450002</v>
          </cell>
        </row>
      </sheetData>
      <sheetData sheetId="7" refreshError="1"/>
      <sheetData sheetId="8">
        <row r="22">
          <cell r="N22">
            <v>40817</v>
          </cell>
          <cell r="P22">
            <v>41182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Estimated HSL FFY 2011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Annual Reporting Requirements 2"/>
      <sheetName val="Report on Verifications 2"/>
      <sheetName val="Expanded Data Summary"/>
      <sheetName val="TPL Analysis"/>
      <sheetName val="#REF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40452</v>
          </cell>
          <cell r="B4">
            <v>40816</v>
          </cell>
        </row>
      </sheetData>
      <sheetData sheetId="6"/>
      <sheetData sheetId="7">
        <row r="2">
          <cell r="A2" t="str">
            <v>Medicare Number</v>
          </cell>
          <cell r="B2" t="str">
            <v>TPI</v>
          </cell>
          <cell r="C2" t="str">
            <v>QUALIFIED HOSPITAL</v>
          </cell>
          <cell r="D2" t="str">
            <v>DSH CAP (Estimated HSL)</v>
          </cell>
        </row>
        <row r="3">
          <cell r="A3" t="str">
            <v>450082</v>
          </cell>
          <cell r="B3" t="str">
            <v>020811801</v>
          </cell>
          <cell r="C3" t="str">
            <v>CHRISTUS SPOHN HOSPITAL - BEEVILLE</v>
          </cell>
          <cell r="D3">
            <v>3761786</v>
          </cell>
        </row>
        <row r="4">
          <cell r="A4" t="str">
            <v>450083</v>
          </cell>
          <cell r="B4" t="str">
            <v>020812601</v>
          </cell>
          <cell r="C4" t="str">
            <v>EAST TEXAS MEDICAL CENTER-TYLER</v>
          </cell>
          <cell r="D4">
            <v>22749751</v>
          </cell>
        </row>
        <row r="5">
          <cell r="A5" t="str">
            <v>450097</v>
          </cell>
          <cell r="B5" t="str">
            <v>020817501</v>
          </cell>
          <cell r="C5" t="str">
            <v>BAYSHORE MEDICAL CENTER</v>
          </cell>
          <cell r="D5">
            <v>28910566</v>
          </cell>
        </row>
        <row r="6">
          <cell r="A6" t="str">
            <v>450184</v>
          </cell>
          <cell r="B6" t="str">
            <v>020834001</v>
          </cell>
          <cell r="C6" t="str">
            <v>MEMORIAL HERMANN HOSPITAL SYSTEM</v>
          </cell>
          <cell r="D6">
            <v>116653466</v>
          </cell>
        </row>
        <row r="7">
          <cell r="A7" t="str">
            <v>450219</v>
          </cell>
          <cell r="B7" t="str">
            <v>020840701</v>
          </cell>
          <cell r="C7" t="str">
            <v>LLANO MEMORIAL HOSPITAL</v>
          </cell>
          <cell r="D7">
            <v>761705</v>
          </cell>
        </row>
        <row r="8">
          <cell r="A8" t="str">
            <v>450237</v>
          </cell>
          <cell r="B8" t="str">
            <v>020844901</v>
          </cell>
          <cell r="C8" t="str">
            <v>CHRISTUS SANTA ROSA HEALTH CARE</v>
          </cell>
          <cell r="D8">
            <v>63023841</v>
          </cell>
        </row>
        <row r="9">
          <cell r="A9" t="str">
            <v>450587</v>
          </cell>
          <cell r="B9" t="str">
            <v>020930601</v>
          </cell>
          <cell r="C9" t="str">
            <v>BROWNWOOD REGIONAL MEDICAL CTR</v>
          </cell>
          <cell r="D9">
            <v>3371554</v>
          </cell>
        </row>
        <row r="10">
          <cell r="A10" t="str">
            <v>450662</v>
          </cell>
          <cell r="B10" t="str">
            <v>020947001</v>
          </cell>
          <cell r="C10" t="str">
            <v>VALLEY REGIONAL MEDICAL CENTER</v>
          </cell>
          <cell r="D10">
            <v>20355806</v>
          </cell>
        </row>
        <row r="11">
          <cell r="A11" t="str">
            <v>450788</v>
          </cell>
          <cell r="B11" t="str">
            <v>020973601</v>
          </cell>
          <cell r="C11" t="str">
            <v>CORPUS CHRISTI MEDICAL CENTER</v>
          </cell>
          <cell r="D11">
            <v>12137897</v>
          </cell>
        </row>
        <row r="12">
          <cell r="A12" t="str">
            <v>450801</v>
          </cell>
          <cell r="B12" t="str">
            <v>020976901</v>
          </cell>
          <cell r="C12" t="str">
            <v>CHRISTUS ST MICHAEL HEALTH SYSTEM</v>
          </cell>
          <cell r="D12">
            <v>33386345</v>
          </cell>
        </row>
        <row r="13">
          <cell r="A13" t="str">
            <v>451317</v>
          </cell>
          <cell r="B13" t="str">
            <v>020991801</v>
          </cell>
          <cell r="C13" t="str">
            <v>MEMORIAL HOSPITAL DISTRICT-REFUGIO</v>
          </cell>
          <cell r="D13">
            <v>685791</v>
          </cell>
        </row>
        <row r="14">
          <cell r="A14" t="str">
            <v>453300</v>
          </cell>
          <cell r="B14" t="str">
            <v>021184901</v>
          </cell>
          <cell r="C14" t="str">
            <v>COOK CHILDREN'S MEDICAL CENTER</v>
          </cell>
          <cell r="D14">
            <v>11197247</v>
          </cell>
        </row>
        <row r="15">
          <cell r="A15" t="str">
            <v>453309</v>
          </cell>
          <cell r="B15" t="str">
            <v>021185601</v>
          </cell>
          <cell r="C15" t="str">
            <v>HEALTHBRIDGE CHILDREN'S HOSPITAL</v>
          </cell>
          <cell r="D15">
            <v>166159</v>
          </cell>
        </row>
        <row r="16">
          <cell r="A16" t="e">
            <v>#N/A</v>
          </cell>
          <cell r="B16" t="str">
            <v>021189801</v>
          </cell>
          <cell r="C16" t="str">
            <v>MILLWOOD HOSPITAL</v>
          </cell>
          <cell r="D16">
            <v>-1641025</v>
          </cell>
        </row>
        <row r="17">
          <cell r="A17" t="str">
            <v>454084</v>
          </cell>
          <cell r="B17" t="str">
            <v>021194801</v>
          </cell>
          <cell r="C17" t="str">
            <v>AUSTIN STATE HOSP</v>
          </cell>
          <cell r="D17">
            <v>56361493</v>
          </cell>
        </row>
        <row r="18">
          <cell r="A18" t="str">
            <v>454008</v>
          </cell>
          <cell r="B18" t="str">
            <v>021195501</v>
          </cell>
          <cell r="C18" t="str">
            <v>N TEXAS STATE-WICHITA FALLS and VERNON</v>
          </cell>
          <cell r="D18">
            <v>104028388</v>
          </cell>
        </row>
        <row r="19">
          <cell r="A19" t="e">
            <v>#N/A</v>
          </cell>
          <cell r="B19" t="str">
            <v>021214401</v>
          </cell>
          <cell r="C19" t="str">
            <v>DEVEREUX-TEXAS TREATMENT</v>
          </cell>
          <cell r="D19">
            <v>-204885</v>
          </cell>
        </row>
        <row r="20">
          <cell r="A20" t="str">
            <v>454114</v>
          </cell>
          <cell r="B20" t="str">
            <v>021215102</v>
          </cell>
          <cell r="C20" t="str">
            <v>CEDAR CREST HOSPITAL</v>
          </cell>
          <cell r="D20">
            <v>2903546</v>
          </cell>
        </row>
        <row r="21">
          <cell r="A21" t="str">
            <v>454088</v>
          </cell>
          <cell r="B21" t="str">
            <v>021219301</v>
          </cell>
          <cell r="C21" t="str">
            <v>RIO  GRANDE STATE HOSP</v>
          </cell>
          <cell r="D21">
            <v>15220723</v>
          </cell>
        </row>
        <row r="22">
          <cell r="A22" t="str">
            <v>454096</v>
          </cell>
          <cell r="B22" t="str">
            <v>021223501</v>
          </cell>
          <cell r="C22" t="str">
            <v>PADRE BEHAVIORAL HOSPITAL</v>
          </cell>
          <cell r="D22">
            <v>20125</v>
          </cell>
        </row>
        <row r="23">
          <cell r="A23" t="str">
            <v>450253</v>
          </cell>
          <cell r="B23" t="str">
            <v>083290905</v>
          </cell>
          <cell r="C23" t="str">
            <v>BELLVILLE GENERAL HOSPITAL</v>
          </cell>
          <cell r="D23">
            <v>473322</v>
          </cell>
        </row>
        <row r="24">
          <cell r="A24" t="str">
            <v>451325</v>
          </cell>
          <cell r="B24" t="str">
            <v>091770005</v>
          </cell>
          <cell r="C24" t="str">
            <v>CONCHO COUNTY HOSPITAL</v>
          </cell>
          <cell r="D24">
            <v>399567</v>
          </cell>
        </row>
        <row r="25">
          <cell r="A25" t="str">
            <v>450018</v>
          </cell>
          <cell r="B25" t="str">
            <v>094092602</v>
          </cell>
          <cell r="C25" t="str">
            <v>UNIV OF TEX MED BRANCH</v>
          </cell>
          <cell r="D25">
            <v>62627913</v>
          </cell>
        </row>
        <row r="26">
          <cell r="A26" t="str">
            <v>450037</v>
          </cell>
          <cell r="B26" t="str">
            <v>094095902</v>
          </cell>
          <cell r="C26" t="str">
            <v>GOOD SHEPHERD MEDICAL CENTER</v>
          </cell>
          <cell r="D26">
            <v>23785497</v>
          </cell>
        </row>
        <row r="27">
          <cell r="A27" t="str">
            <v>450102</v>
          </cell>
          <cell r="B27" t="str">
            <v>094108002</v>
          </cell>
          <cell r="C27" t="str">
            <v>MOTHER FRANCES HOSP REG HEALTHCARE CTR</v>
          </cell>
          <cell r="D27">
            <v>15153890</v>
          </cell>
        </row>
        <row r="28">
          <cell r="A28" t="str">
            <v>450107</v>
          </cell>
          <cell r="B28" t="str">
            <v>094109802</v>
          </cell>
          <cell r="C28" t="str">
            <v>LAS PALMAS MEDICAL CENTER</v>
          </cell>
          <cell r="D28">
            <v>25088305</v>
          </cell>
        </row>
        <row r="29">
          <cell r="A29" t="str">
            <v>450119</v>
          </cell>
          <cell r="B29" t="str">
            <v>094113001</v>
          </cell>
          <cell r="C29" t="str">
            <v>SOUTH TEXAS HEALTH SYSTEM</v>
          </cell>
          <cell r="D29">
            <v>29753896</v>
          </cell>
        </row>
        <row r="30">
          <cell r="A30" t="str">
            <v>450147</v>
          </cell>
          <cell r="B30" t="str">
            <v>094118902</v>
          </cell>
          <cell r="C30" t="str">
            <v>DETAR HOSPITAL</v>
          </cell>
          <cell r="D30">
            <v>4865973</v>
          </cell>
        </row>
        <row r="31">
          <cell r="A31" t="str">
            <v>450152</v>
          </cell>
          <cell r="B31" t="str">
            <v>094119702</v>
          </cell>
          <cell r="C31" t="str">
            <v>METROPLEX ADVENTIST HOSPITAL</v>
          </cell>
          <cell r="D31">
            <v>7722905</v>
          </cell>
        </row>
        <row r="32">
          <cell r="A32" t="str">
            <v>451358</v>
          </cell>
          <cell r="B32" t="str">
            <v>094121303</v>
          </cell>
          <cell r="C32" t="str">
            <v>MEMORIAL HOSPITAL-SEMINOLE</v>
          </cell>
          <cell r="D32">
            <v>1969956</v>
          </cell>
        </row>
        <row r="33">
          <cell r="A33" t="str">
            <v>450210</v>
          </cell>
          <cell r="B33" t="str">
            <v>094127002</v>
          </cell>
          <cell r="C33" t="str">
            <v>EAST TEXAS MEDICAL CENTER-CARTHAGE</v>
          </cell>
          <cell r="D33">
            <v>1365102</v>
          </cell>
        </row>
        <row r="34">
          <cell r="A34" t="str">
            <v>450221</v>
          </cell>
          <cell r="B34" t="str">
            <v>094129602</v>
          </cell>
          <cell r="C34" t="str">
            <v>MOORE COUNTY HOSPITAL DISTRICT</v>
          </cell>
          <cell r="D34">
            <v>637401</v>
          </cell>
        </row>
        <row r="35">
          <cell r="A35" t="str">
            <v>450243</v>
          </cell>
          <cell r="B35" t="str">
            <v>094131202</v>
          </cell>
          <cell r="C35" t="str">
            <v>HAMLIN MEMORIAL HOSPITAL</v>
          </cell>
          <cell r="D35">
            <v>311535</v>
          </cell>
        </row>
        <row r="36">
          <cell r="A36" t="str">
            <v>450388</v>
          </cell>
          <cell r="B36" t="str">
            <v>094154402</v>
          </cell>
          <cell r="C36" t="str">
            <v>METHODIST HOSPITAL</v>
          </cell>
          <cell r="D36">
            <v>69688339</v>
          </cell>
        </row>
        <row r="37">
          <cell r="A37" t="str">
            <v>450431</v>
          </cell>
          <cell r="B37" t="str">
            <v>094160102</v>
          </cell>
          <cell r="C37" t="str">
            <v>ST DAVID'S MEDICAL CENTER</v>
          </cell>
          <cell r="D37">
            <v>21696164</v>
          </cell>
        </row>
        <row r="38">
          <cell r="A38" t="str">
            <v>450475</v>
          </cell>
          <cell r="B38" t="str">
            <v>094162702</v>
          </cell>
          <cell r="C38" t="str">
            <v>HENDERSON MEMORIAL HOSPITAL</v>
          </cell>
          <cell r="D38">
            <v>828902</v>
          </cell>
        </row>
        <row r="39">
          <cell r="A39" t="str">
            <v>451312</v>
          </cell>
          <cell r="B39" t="str">
            <v>094171801</v>
          </cell>
          <cell r="C39" t="str">
            <v>RICE MEDICAL CENTER</v>
          </cell>
          <cell r="D39">
            <v>825948</v>
          </cell>
        </row>
        <row r="40">
          <cell r="A40" t="str">
            <v>450643</v>
          </cell>
          <cell r="B40" t="str">
            <v>094186602</v>
          </cell>
          <cell r="C40" t="str">
            <v>DOCTORS HOSPITAL - LAREDO</v>
          </cell>
          <cell r="D40">
            <v>4411440</v>
          </cell>
        </row>
        <row r="41">
          <cell r="A41" t="str">
            <v>450828</v>
          </cell>
          <cell r="B41" t="str">
            <v>094222902</v>
          </cell>
          <cell r="C41" t="str">
            <v>CHRISTUS SPOHN HOSPITAL -  ALICE</v>
          </cell>
          <cell r="D41">
            <v>4255480</v>
          </cell>
        </row>
        <row r="42">
          <cell r="A42" t="str">
            <v>451378</v>
          </cell>
          <cell r="B42" t="str">
            <v>094224503</v>
          </cell>
          <cell r="C42" t="str">
            <v>BIG BEND REGIONAL MEDICAL CENTER</v>
          </cell>
          <cell r="D42">
            <v>2464586</v>
          </cell>
        </row>
        <row r="43">
          <cell r="A43" t="str">
            <v>453308</v>
          </cell>
          <cell r="B43" t="str">
            <v>094357302</v>
          </cell>
          <cell r="C43" t="str">
            <v>OUR CHILDREN'S HOUSE AT BAYLOR</v>
          </cell>
          <cell r="D43">
            <v>1794015</v>
          </cell>
        </row>
        <row r="44">
          <cell r="A44" t="str">
            <v>450092</v>
          </cell>
          <cell r="B44" t="str">
            <v>110803703</v>
          </cell>
          <cell r="C44" t="str">
            <v>FORT DUNCAN REGIONAL MEDICAL CENTER</v>
          </cell>
          <cell r="D44">
            <v>5831497</v>
          </cell>
        </row>
        <row r="45">
          <cell r="A45" t="str">
            <v>451354</v>
          </cell>
          <cell r="B45" t="str">
            <v>110856504</v>
          </cell>
          <cell r="C45" t="str">
            <v>HAMILTON HOSPITAL</v>
          </cell>
          <cell r="D45">
            <v>1290646</v>
          </cell>
        </row>
        <row r="46">
          <cell r="A46" t="str">
            <v>450032</v>
          </cell>
          <cell r="B46" t="str">
            <v>112667403</v>
          </cell>
          <cell r="C46" t="str">
            <v>Good Shepherd Medical Center - Marshall</v>
          </cell>
          <cell r="D46">
            <v>6095598</v>
          </cell>
        </row>
        <row r="47">
          <cell r="A47" t="str">
            <v>450076</v>
          </cell>
          <cell r="B47" t="str">
            <v>112672402</v>
          </cell>
          <cell r="C47" t="str">
            <v>M. D. ANDERSON CANCER CENTER</v>
          </cell>
          <cell r="D47">
            <v>49050767</v>
          </cell>
        </row>
        <row r="48">
          <cell r="A48" t="str">
            <v>451346</v>
          </cell>
          <cell r="B48" t="str">
            <v>112673204</v>
          </cell>
          <cell r="C48" t="str">
            <v>YOAKUM COMMUNITY HOSPITAL</v>
          </cell>
          <cell r="D48">
            <v>1156049</v>
          </cell>
        </row>
        <row r="49">
          <cell r="A49" t="str">
            <v>450135</v>
          </cell>
          <cell r="B49" t="str">
            <v>112677302</v>
          </cell>
          <cell r="C49" t="str">
            <v>TEXAS HEALTH FORT WORTH</v>
          </cell>
          <cell r="D49">
            <v>67556896</v>
          </cell>
        </row>
        <row r="50">
          <cell r="A50" t="str">
            <v>450176</v>
          </cell>
          <cell r="B50" t="str">
            <v>112679902</v>
          </cell>
          <cell r="C50" t="str">
            <v>MISSION REGIONAL MEDICAL CENTER</v>
          </cell>
          <cell r="D50">
            <v>14190330</v>
          </cell>
        </row>
        <row r="51">
          <cell r="A51" t="str">
            <v>451377</v>
          </cell>
          <cell r="B51" t="str">
            <v>112684904</v>
          </cell>
          <cell r="C51" t="str">
            <v>REEVES COUNTY HOSPITAL</v>
          </cell>
          <cell r="D51">
            <v>1891289</v>
          </cell>
        </row>
        <row r="52">
          <cell r="A52" t="str">
            <v>450293</v>
          </cell>
          <cell r="B52" t="str">
            <v>112688002</v>
          </cell>
          <cell r="C52" t="str">
            <v>FRIO HOSPITAL</v>
          </cell>
          <cell r="D52">
            <v>1658161</v>
          </cell>
        </row>
        <row r="53">
          <cell r="A53" t="str">
            <v>450620</v>
          </cell>
          <cell r="B53" t="str">
            <v>112690603</v>
          </cell>
          <cell r="C53" t="str">
            <v>DIMMIT COUNTY MEMORIAL HOSPITAL</v>
          </cell>
          <cell r="D53">
            <v>1892872</v>
          </cell>
        </row>
        <row r="54">
          <cell r="A54" t="str">
            <v>450395</v>
          </cell>
          <cell r="B54" t="str">
            <v>112697102</v>
          </cell>
          <cell r="C54" t="str">
            <v>POLK COUNTY MEMORIAL HOSP</v>
          </cell>
          <cell r="D54">
            <v>5724882</v>
          </cell>
        </row>
        <row r="55">
          <cell r="A55" t="str">
            <v>450447</v>
          </cell>
          <cell r="B55" t="str">
            <v>112701102</v>
          </cell>
          <cell r="C55" t="str">
            <v>NAVARRO REGIONAL HOSPITAL</v>
          </cell>
          <cell r="D55">
            <v>3665202</v>
          </cell>
        </row>
        <row r="56">
          <cell r="A56" t="e">
            <v>#N/A</v>
          </cell>
          <cell r="B56" t="str">
            <v>112704504</v>
          </cell>
          <cell r="C56" t="str">
            <v>OCHILTREE HOSPITAL DISTRICT</v>
          </cell>
          <cell r="D56">
            <v>-137327</v>
          </cell>
        </row>
        <row r="57">
          <cell r="A57" t="str">
            <v>450573</v>
          </cell>
          <cell r="B57" t="str">
            <v>112706003</v>
          </cell>
          <cell r="C57" t="str">
            <v>CHRISTUS JASPER MEMORIAL HOSPITAL</v>
          </cell>
          <cell r="D57">
            <v>2272204</v>
          </cell>
        </row>
        <row r="58">
          <cell r="A58" t="str">
            <v>450711</v>
          </cell>
          <cell r="B58" t="str">
            <v>112716902</v>
          </cell>
          <cell r="C58" t="str">
            <v>RIO GRANDE REGIONAL HOSPITAL</v>
          </cell>
          <cell r="D58">
            <v>14351907</v>
          </cell>
        </row>
        <row r="59">
          <cell r="A59" t="str">
            <v>450716</v>
          </cell>
          <cell r="B59" t="str">
            <v>112718503</v>
          </cell>
          <cell r="C59" t="str">
            <v>CYPRESS FAIRBANKS MEDICAL CENTER</v>
          </cell>
          <cell r="D59">
            <v>7089948</v>
          </cell>
        </row>
        <row r="60">
          <cell r="A60" t="str">
            <v>450803</v>
          </cell>
          <cell r="B60" t="str">
            <v>112727604</v>
          </cell>
          <cell r="C60" t="str">
            <v>DOCTORS HOSPITAL-TIDWELL</v>
          </cell>
          <cell r="D60">
            <v>3265692</v>
          </cell>
        </row>
        <row r="61">
          <cell r="A61" t="str">
            <v>453323</v>
          </cell>
          <cell r="B61" t="str">
            <v>112742503</v>
          </cell>
          <cell r="C61" t="str">
            <v>CLARITY CHILD GUIDANCE CENTER</v>
          </cell>
          <cell r="D61">
            <v>1791277</v>
          </cell>
        </row>
        <row r="62">
          <cell r="A62" t="str">
            <v>454100</v>
          </cell>
          <cell r="B62" t="str">
            <v>112751605</v>
          </cell>
          <cell r="C62" t="str">
            <v>EL PASO PSYCHIATRIC CENTER</v>
          </cell>
          <cell r="D62">
            <v>17949625</v>
          </cell>
        </row>
        <row r="63">
          <cell r="A63" t="str">
            <v>450241</v>
          </cell>
          <cell r="B63" t="str">
            <v>119874904</v>
          </cell>
          <cell r="C63" t="str">
            <v>FAITH COMMUNITY HOSPITAL</v>
          </cell>
          <cell r="D63">
            <v>475188</v>
          </cell>
        </row>
        <row r="64">
          <cell r="A64" t="str">
            <v>450154</v>
          </cell>
          <cell r="B64" t="str">
            <v>119877204</v>
          </cell>
          <cell r="C64" t="str">
            <v>VAL VERDE REGIONAL MED CENTER</v>
          </cell>
          <cell r="D64">
            <v>6549320</v>
          </cell>
        </row>
        <row r="65">
          <cell r="A65" t="str">
            <v>450746</v>
          </cell>
          <cell r="B65" t="str">
            <v>121053602</v>
          </cell>
          <cell r="C65" t="str">
            <v>KNOX COUNTY HOSPITAL</v>
          </cell>
          <cell r="D65">
            <v>202429</v>
          </cell>
        </row>
        <row r="66">
          <cell r="A66" t="str">
            <v>451352</v>
          </cell>
          <cell r="B66" t="str">
            <v>121692107</v>
          </cell>
          <cell r="C66" t="str">
            <v>HARDEMAN COUNTY MEMORIAL</v>
          </cell>
          <cell r="D66">
            <v>326649</v>
          </cell>
        </row>
        <row r="67">
          <cell r="A67" t="str">
            <v>450090</v>
          </cell>
          <cell r="B67" t="str">
            <v>121777003</v>
          </cell>
          <cell r="C67" t="str">
            <v>NORTH TEXAS MEDICAL CENTER</v>
          </cell>
          <cell r="D67">
            <v>2429962</v>
          </cell>
        </row>
        <row r="68">
          <cell r="A68" t="str">
            <v>450165</v>
          </cell>
          <cell r="B68" t="str">
            <v>121780403</v>
          </cell>
          <cell r="C68" t="str">
            <v>SOUTH TEXAS REGIONAL MEDICAL</v>
          </cell>
          <cell r="D68">
            <v>2875302</v>
          </cell>
        </row>
        <row r="69">
          <cell r="A69" t="str">
            <v>451324</v>
          </cell>
          <cell r="B69" t="str">
            <v>121781205</v>
          </cell>
          <cell r="C69" t="str">
            <v>LILLIAN M HUDSPETH MEMORIAL HOSP</v>
          </cell>
          <cell r="D69">
            <v>785180</v>
          </cell>
        </row>
        <row r="70">
          <cell r="A70" t="str">
            <v>450177</v>
          </cell>
          <cell r="B70" t="str">
            <v>121782003</v>
          </cell>
          <cell r="C70" t="str">
            <v>UVALDE MEMORIAL HOSPITAL</v>
          </cell>
          <cell r="D70">
            <v>3692120</v>
          </cell>
        </row>
        <row r="71">
          <cell r="A71" t="str">
            <v>450234</v>
          </cell>
          <cell r="B71" t="str">
            <v>121784603</v>
          </cell>
          <cell r="C71" t="str">
            <v>COMANCHE COMMUNITY HOSPITAL</v>
          </cell>
          <cell r="D71">
            <v>415758</v>
          </cell>
        </row>
        <row r="72">
          <cell r="A72" t="str">
            <v>450235</v>
          </cell>
          <cell r="B72" t="str">
            <v>121785303</v>
          </cell>
          <cell r="C72" t="str">
            <v>MEMORIAL HOSPITAL-GONZALES</v>
          </cell>
          <cell r="D72">
            <v>2112085</v>
          </cell>
        </row>
        <row r="73">
          <cell r="A73" t="str">
            <v>450591</v>
          </cell>
          <cell r="B73" t="str">
            <v>121805903</v>
          </cell>
          <cell r="C73" t="str">
            <v>ANGLETON DANBURY MEDICAL CENTER</v>
          </cell>
          <cell r="D73">
            <v>4576612</v>
          </cell>
        </row>
        <row r="74">
          <cell r="A74" t="str">
            <v>450617</v>
          </cell>
          <cell r="B74" t="str">
            <v>121807504</v>
          </cell>
          <cell r="C74" t="str">
            <v>CLEAR LAKE REGIONAL MEDICAL</v>
          </cell>
          <cell r="D74">
            <v>3769234</v>
          </cell>
        </row>
        <row r="75">
          <cell r="A75" t="str">
            <v>451363</v>
          </cell>
          <cell r="B75" t="str">
            <v>121808305</v>
          </cell>
          <cell r="C75" t="str">
            <v>JACKSON COUNTY HOSPITAL</v>
          </cell>
          <cell r="D75">
            <v>2186708</v>
          </cell>
        </row>
        <row r="76">
          <cell r="A76" t="str">
            <v>450833</v>
          </cell>
          <cell r="B76" t="str">
            <v>121822403</v>
          </cell>
          <cell r="C76" t="str">
            <v>ENNIS REGIONAL MEDICAL CENTER</v>
          </cell>
          <cell r="D76">
            <v>2649791</v>
          </cell>
        </row>
        <row r="77">
          <cell r="A77" t="e">
            <v>#N/A</v>
          </cell>
          <cell r="B77" t="str">
            <v>121829902</v>
          </cell>
          <cell r="C77" t="str">
            <v>WEST OAKS HOSPITAL INC</v>
          </cell>
          <cell r="D77">
            <v>-1286962</v>
          </cell>
        </row>
        <row r="78">
          <cell r="A78" t="str">
            <v>451337</v>
          </cell>
          <cell r="B78" t="str">
            <v>126667806</v>
          </cell>
          <cell r="C78" t="str">
            <v>W. J. MANGOLD MEMORIAL HOSP</v>
          </cell>
          <cell r="D78">
            <v>917310</v>
          </cell>
        </row>
        <row r="79">
          <cell r="A79" t="str">
            <v>450039</v>
          </cell>
          <cell r="B79" t="str">
            <v>126675104</v>
          </cell>
          <cell r="C79" t="str">
            <v>JPS HEALTH NETWORK</v>
          </cell>
          <cell r="D79">
            <v>257755375</v>
          </cell>
        </row>
        <row r="80">
          <cell r="A80" t="str">
            <v>450539</v>
          </cell>
          <cell r="B80" t="str">
            <v>127263503</v>
          </cell>
          <cell r="C80" t="str">
            <v>METHODIST HOSPITAL-PLAINVIEW</v>
          </cell>
          <cell r="D80">
            <v>1075120</v>
          </cell>
        </row>
        <row r="81">
          <cell r="A81" t="str">
            <v>450011</v>
          </cell>
          <cell r="B81" t="str">
            <v>127267603</v>
          </cell>
          <cell r="C81" t="str">
            <v>ST JOSEPH REGIONAL HEALTH CENTER</v>
          </cell>
          <cell r="D81">
            <v>22545280</v>
          </cell>
        </row>
        <row r="82">
          <cell r="A82" t="str">
            <v>450690</v>
          </cell>
          <cell r="B82" t="str">
            <v>127278304</v>
          </cell>
          <cell r="C82" t="str">
            <v>UT HEALTH CENTER-TYLER</v>
          </cell>
          <cell r="D82">
            <v>8564214</v>
          </cell>
        </row>
        <row r="83">
          <cell r="A83" t="str">
            <v>450015</v>
          </cell>
          <cell r="B83" t="str">
            <v>127295703</v>
          </cell>
          <cell r="C83" t="str">
            <v>DALLAS COUNTY HOSPITAL DISTRICT</v>
          </cell>
          <cell r="D83">
            <v>400228098</v>
          </cell>
        </row>
        <row r="84">
          <cell r="A84" t="str">
            <v>450144</v>
          </cell>
          <cell r="B84" t="str">
            <v>127298103</v>
          </cell>
          <cell r="C84" t="str">
            <v>PERMIAN REGIONAL MEDICAL CENTER</v>
          </cell>
          <cell r="D84">
            <v>1558654</v>
          </cell>
        </row>
        <row r="85">
          <cell r="A85" t="str">
            <v>450330</v>
          </cell>
          <cell r="B85" t="str">
            <v>127303903</v>
          </cell>
          <cell r="C85" t="str">
            <v>OAK BEND MED. CTR.</v>
          </cell>
          <cell r="D85">
            <v>11220268</v>
          </cell>
        </row>
        <row r="86">
          <cell r="A86" t="str">
            <v>450698</v>
          </cell>
          <cell r="B86" t="str">
            <v>127313803</v>
          </cell>
          <cell r="C86" t="str">
            <v>LAMB HEALTHCARE CENTER</v>
          </cell>
          <cell r="D86">
            <v>1713821</v>
          </cell>
        </row>
        <row r="87">
          <cell r="A87" t="str">
            <v>453306</v>
          </cell>
          <cell r="B87" t="str">
            <v>127319504</v>
          </cell>
          <cell r="C87" t="str">
            <v>COVENANT CHILDREN'S HOSPITAL</v>
          </cell>
          <cell r="D87">
            <v>3619390</v>
          </cell>
        </row>
        <row r="88">
          <cell r="A88" t="str">
            <v>450002</v>
          </cell>
          <cell r="B88" t="str">
            <v>130601104</v>
          </cell>
          <cell r="C88" t="str">
            <v>PROVIDENCE MEMORIAL HOSPITAL</v>
          </cell>
          <cell r="D88">
            <v>6429022</v>
          </cell>
        </row>
        <row r="89">
          <cell r="A89" t="str">
            <v>450194</v>
          </cell>
          <cell r="B89" t="str">
            <v>130612806</v>
          </cell>
          <cell r="C89" t="str">
            <v>EAST TEXAS MEDICAL CENTER-JACKSONVILLE</v>
          </cell>
          <cell r="D89">
            <v>2644178</v>
          </cell>
        </row>
        <row r="90">
          <cell r="A90" t="str">
            <v>450085</v>
          </cell>
          <cell r="B90" t="str">
            <v>130613604</v>
          </cell>
          <cell r="C90" t="str">
            <v>GRAHAM GENERAL HOSPITAL</v>
          </cell>
          <cell r="D90">
            <v>1055150</v>
          </cell>
        </row>
        <row r="91">
          <cell r="A91" t="str">
            <v>450178</v>
          </cell>
          <cell r="B91" t="str">
            <v>130616905</v>
          </cell>
          <cell r="C91" t="str">
            <v>PECOS COUNTY MEMORIAL HOSP</v>
          </cell>
          <cell r="D91">
            <v>2597296</v>
          </cell>
        </row>
        <row r="92">
          <cell r="A92" t="str">
            <v>450399</v>
          </cell>
          <cell r="B92" t="str">
            <v>130618504</v>
          </cell>
          <cell r="C92" t="str">
            <v>BROWNFIELD REGIONAL MEDICAL CENTER</v>
          </cell>
          <cell r="D92">
            <v>1643816</v>
          </cell>
        </row>
        <row r="93">
          <cell r="A93" t="str">
            <v>451331</v>
          </cell>
          <cell r="B93" t="str">
            <v>130826407</v>
          </cell>
          <cell r="C93" t="str">
            <v>COON MEMORIAL HOSPITAL</v>
          </cell>
          <cell r="D93">
            <v>1053818</v>
          </cell>
        </row>
        <row r="94">
          <cell r="A94" t="str">
            <v>450188</v>
          </cell>
          <cell r="B94" t="str">
            <v>130862905</v>
          </cell>
          <cell r="C94" t="str">
            <v>EAST TEXAS MED CTR-CLARKSVILLE</v>
          </cell>
          <cell r="D94">
            <v>2738103</v>
          </cell>
        </row>
        <row r="95">
          <cell r="A95" t="str">
            <v>451372</v>
          </cell>
          <cell r="B95" t="str">
            <v>130877708</v>
          </cell>
          <cell r="C95" t="str">
            <v>MULESHOE AREA HOSPITAL</v>
          </cell>
          <cell r="D95">
            <v>552514</v>
          </cell>
        </row>
        <row r="96">
          <cell r="A96" t="str">
            <v>450465</v>
          </cell>
          <cell r="B96" t="str">
            <v>130959304</v>
          </cell>
          <cell r="C96" t="str">
            <v>MATAGORDA REGIONAL MEDICAL CENTER</v>
          </cell>
          <cell r="D96">
            <v>3531665</v>
          </cell>
        </row>
        <row r="97">
          <cell r="A97" t="str">
            <v>450508</v>
          </cell>
          <cell r="B97" t="str">
            <v>131030203</v>
          </cell>
          <cell r="C97" t="str">
            <v>MEMORIAL HOSPITAL-NACOGDOCHES</v>
          </cell>
          <cell r="D97">
            <v>10202369</v>
          </cell>
        </row>
        <row r="98">
          <cell r="A98" t="str">
            <v>451302</v>
          </cell>
          <cell r="B98" t="str">
            <v>131035105</v>
          </cell>
          <cell r="C98" t="str">
            <v>GOOD SHEPHERD M C - LINDEN</v>
          </cell>
          <cell r="D98">
            <v>397789</v>
          </cell>
        </row>
        <row r="99">
          <cell r="A99" t="str">
            <v>450236</v>
          </cell>
          <cell r="B99" t="str">
            <v>131037704</v>
          </cell>
          <cell r="C99" t="str">
            <v>HOPKINS COUNTY MEMORIAL HOSP</v>
          </cell>
          <cell r="D99">
            <v>2975180</v>
          </cell>
        </row>
        <row r="100">
          <cell r="A100" t="str">
            <v>450352</v>
          </cell>
          <cell r="B100" t="str">
            <v>131038504</v>
          </cell>
          <cell r="C100" t="str">
            <v>PRESBYTERIAN HOSPITAL OF GREENVILLE</v>
          </cell>
          <cell r="D100">
            <v>13695876</v>
          </cell>
        </row>
        <row r="101">
          <cell r="A101" t="str">
            <v>450446</v>
          </cell>
          <cell r="B101" t="str">
            <v>131040104</v>
          </cell>
          <cell r="C101" t="str">
            <v>RIVERSIDE GENERAL HOSPITAL</v>
          </cell>
          <cell r="D101">
            <v>3801049</v>
          </cell>
        </row>
        <row r="102">
          <cell r="A102" t="str">
            <v>450653</v>
          </cell>
          <cell r="B102" t="str">
            <v>131043506</v>
          </cell>
          <cell r="C102" t="str">
            <v>SCENIC MOUNTAIN MEDICAL CENTER</v>
          </cell>
          <cell r="D102">
            <v>2295123</v>
          </cell>
        </row>
        <row r="103">
          <cell r="A103" t="str">
            <v>453301</v>
          </cell>
          <cell r="B103" t="str">
            <v>132812205</v>
          </cell>
          <cell r="C103" t="str">
            <v>DRISCOLL CHILDREN'S HOSPITAL</v>
          </cell>
          <cell r="D103">
            <v>22923674</v>
          </cell>
        </row>
        <row r="104">
          <cell r="A104" t="str">
            <v>450055</v>
          </cell>
          <cell r="B104" t="str">
            <v>133244705</v>
          </cell>
          <cell r="C104" t="str">
            <v>ROLLING PLAINS MEMORIAL HOSPITAL</v>
          </cell>
          <cell r="D104">
            <v>3090096</v>
          </cell>
        </row>
        <row r="105">
          <cell r="A105" t="str">
            <v>450369</v>
          </cell>
          <cell r="B105" t="str">
            <v>133250406</v>
          </cell>
          <cell r="C105" t="str">
            <v>CHILDRESS REGIONAL MEDICAL</v>
          </cell>
          <cell r="D105">
            <v>1478489</v>
          </cell>
        </row>
        <row r="106">
          <cell r="A106" t="str">
            <v>450192</v>
          </cell>
          <cell r="B106" t="str">
            <v>133252005</v>
          </cell>
          <cell r="C106" t="str">
            <v>HILL REGIONAL HOSPITAL</v>
          </cell>
          <cell r="D106">
            <v>2622668</v>
          </cell>
        </row>
        <row r="107">
          <cell r="A107" t="str">
            <v>452033</v>
          </cell>
          <cell r="B107" t="str">
            <v>133257904</v>
          </cell>
          <cell r="C107" t="str">
            <v>T. C. I. D.</v>
          </cell>
          <cell r="D107">
            <v>13331075</v>
          </cell>
        </row>
        <row r="108">
          <cell r="A108" t="str">
            <v>454009</v>
          </cell>
          <cell r="B108" t="str">
            <v>133331202</v>
          </cell>
          <cell r="C108" t="str">
            <v>RUSK STATE HOSPITAL</v>
          </cell>
          <cell r="D108">
            <v>58284806</v>
          </cell>
        </row>
        <row r="109">
          <cell r="A109" t="str">
            <v>450289</v>
          </cell>
          <cell r="B109" t="str">
            <v>133355104</v>
          </cell>
          <cell r="C109" t="str">
            <v>HARRIS COUNTY HOSPITAL DISTRICT</v>
          </cell>
          <cell r="D109">
            <v>517210372</v>
          </cell>
        </row>
        <row r="110">
          <cell r="A110" t="str">
            <v>450348</v>
          </cell>
          <cell r="B110" t="str">
            <v>133367602</v>
          </cell>
          <cell r="C110" t="str">
            <v>FALLS COMMUNITY HOSPITAL</v>
          </cell>
          <cell r="D110">
            <v>1539666</v>
          </cell>
        </row>
        <row r="111">
          <cell r="A111" t="str">
            <v>450231</v>
          </cell>
          <cell r="B111" t="str">
            <v>133457505</v>
          </cell>
          <cell r="C111" t="str">
            <v>BAPTIST ST ANTHONY'S</v>
          </cell>
          <cell r="D111">
            <v>13563518</v>
          </cell>
        </row>
        <row r="112">
          <cell r="A112" t="str">
            <v>450155</v>
          </cell>
          <cell r="B112" t="str">
            <v>133544006</v>
          </cell>
          <cell r="C112" t="str">
            <v>HEREFORD REGIONAL MEDICAL CENTER</v>
          </cell>
          <cell r="D112">
            <v>1157673</v>
          </cell>
        </row>
        <row r="113">
          <cell r="A113" t="str">
            <v>450200</v>
          </cell>
          <cell r="B113" t="str">
            <v>133545705</v>
          </cell>
          <cell r="C113" t="str">
            <v>WADLEY REGIONAL MEDICAL CENTER</v>
          </cell>
          <cell r="D113">
            <v>14758940</v>
          </cell>
        </row>
        <row r="114">
          <cell r="A114" t="str">
            <v>450051</v>
          </cell>
          <cell r="B114" t="str">
            <v>135032405</v>
          </cell>
          <cell r="C114" t="str">
            <v>METHODIST DALLAS MEDICAL CENTER</v>
          </cell>
          <cell r="D114">
            <v>42346283</v>
          </cell>
        </row>
        <row r="115">
          <cell r="A115" t="str">
            <v>450370</v>
          </cell>
          <cell r="B115" t="str">
            <v>135033204</v>
          </cell>
          <cell r="C115" t="str">
            <v>COLUMBUS COMMUNITY HOSPITAL</v>
          </cell>
          <cell r="D115">
            <v>450168</v>
          </cell>
        </row>
        <row r="116">
          <cell r="A116" t="str">
            <v>450128</v>
          </cell>
          <cell r="B116" t="str">
            <v>135035706</v>
          </cell>
          <cell r="C116" t="str">
            <v>KNAPP MEDICAL CENTER</v>
          </cell>
          <cell r="D116">
            <v>42841661</v>
          </cell>
        </row>
        <row r="117">
          <cell r="A117" t="str">
            <v>450137</v>
          </cell>
          <cell r="B117" t="str">
            <v>135036506</v>
          </cell>
          <cell r="C117" t="str">
            <v>BAYLOR ALL SAINTS MEDICAL CENTER</v>
          </cell>
          <cell r="D117">
            <v>12583129</v>
          </cell>
        </row>
        <row r="118">
          <cell r="A118" t="str">
            <v>450108</v>
          </cell>
          <cell r="B118" t="str">
            <v>135151206</v>
          </cell>
          <cell r="C118" t="str">
            <v>CONNALLY MEMORIAL MEDICAL CENTER</v>
          </cell>
          <cell r="D118">
            <v>2270763</v>
          </cell>
        </row>
        <row r="119">
          <cell r="A119" t="str">
            <v>450187</v>
          </cell>
          <cell r="B119" t="str">
            <v>135226205</v>
          </cell>
          <cell r="C119" t="str">
            <v>TRINITY COMMUNITY MEDICAL CTR of BRENHAM</v>
          </cell>
          <cell r="D119">
            <v>1322124</v>
          </cell>
        </row>
        <row r="120">
          <cell r="A120" t="str">
            <v>450132</v>
          </cell>
          <cell r="B120" t="str">
            <v>135235306</v>
          </cell>
          <cell r="C120" t="str">
            <v>MEDICAL CENTER HOSPITAL</v>
          </cell>
          <cell r="D120">
            <v>33147614</v>
          </cell>
        </row>
        <row r="121">
          <cell r="A121" t="str">
            <v>450010</v>
          </cell>
          <cell r="B121" t="str">
            <v>135237906</v>
          </cell>
          <cell r="C121" t="str">
            <v>UNITED REGIONAL HEALTHCARE SYSTEM</v>
          </cell>
          <cell r="D121">
            <v>29111264</v>
          </cell>
        </row>
        <row r="122">
          <cell r="A122" t="str">
            <v>450213</v>
          </cell>
          <cell r="B122" t="str">
            <v>136141205</v>
          </cell>
          <cell r="C122" t="str">
            <v>BEXAR COUNTY HOSPITAL DISTRICT</v>
          </cell>
          <cell r="D122">
            <v>207622864</v>
          </cell>
        </row>
        <row r="123">
          <cell r="A123" t="str">
            <v>450133</v>
          </cell>
          <cell r="B123" t="str">
            <v>136143806</v>
          </cell>
          <cell r="C123" t="str">
            <v>MIDLAND MEMORIAL HOSPITAL</v>
          </cell>
          <cell r="D123">
            <v>22755558</v>
          </cell>
        </row>
        <row r="124">
          <cell r="A124" t="str">
            <v>451347</v>
          </cell>
          <cell r="B124" t="str">
            <v>136144610</v>
          </cell>
          <cell r="C124" t="str">
            <v>COLEMAN CO. MED. CTR.</v>
          </cell>
          <cell r="D124">
            <v>708174</v>
          </cell>
        </row>
        <row r="125">
          <cell r="A125" t="str">
            <v>451333</v>
          </cell>
          <cell r="B125">
            <v>136145310</v>
          </cell>
          <cell r="C125" t="str">
            <v>MARTIN COUNTY HOSPITAL DIST</v>
          </cell>
          <cell r="D125">
            <v>1897664</v>
          </cell>
        </row>
        <row r="126">
          <cell r="A126" t="str">
            <v>450073</v>
          </cell>
          <cell r="B126" t="str">
            <v>136330107</v>
          </cell>
          <cell r="C126" t="str">
            <v>D M COGDELL MEMORIAL HOSPITAL</v>
          </cell>
          <cell r="D126">
            <v>3728358</v>
          </cell>
        </row>
        <row r="127">
          <cell r="A127" t="str">
            <v>450654</v>
          </cell>
          <cell r="B127" t="str">
            <v>136332705</v>
          </cell>
          <cell r="C127" t="str">
            <v>STARR COUNTY MEMORIAL HOSP</v>
          </cell>
          <cell r="D127">
            <v>7061410</v>
          </cell>
        </row>
        <row r="128">
          <cell r="A128" t="str">
            <v>450033</v>
          </cell>
          <cell r="B128" t="str">
            <v>136361607</v>
          </cell>
          <cell r="C128" t="str">
            <v>VALLEY BAPTIST MEDICAL CENTER</v>
          </cell>
          <cell r="D128">
            <v>27152136</v>
          </cell>
        </row>
        <row r="129">
          <cell r="A129" t="str">
            <v>450163</v>
          </cell>
          <cell r="B129" t="str">
            <v>136436606</v>
          </cell>
          <cell r="C129" t="str">
            <v>CHRISTUS SPOHN HOSPITAL - KLEBERG</v>
          </cell>
          <cell r="D129">
            <v>5040506</v>
          </cell>
        </row>
        <row r="130">
          <cell r="A130" t="str">
            <v>450005</v>
          </cell>
          <cell r="B130" t="str">
            <v>136488705</v>
          </cell>
          <cell r="C130" t="str">
            <v>MEMORIAL HERMANN BAPTIST ORANGE HOSPITAL</v>
          </cell>
          <cell r="D130">
            <v>6477542</v>
          </cell>
        </row>
        <row r="131">
          <cell r="A131" t="str">
            <v>450697</v>
          </cell>
          <cell r="B131" t="str">
            <v>136491104</v>
          </cell>
          <cell r="C131" t="str">
            <v>SOUTHWEST GENERAL HOSPITAL</v>
          </cell>
          <cell r="D131">
            <v>6060647</v>
          </cell>
        </row>
        <row r="132">
          <cell r="A132" t="str">
            <v>450571</v>
          </cell>
          <cell r="B132" t="str">
            <v>137226005</v>
          </cell>
          <cell r="C132" t="str">
            <v>SHANNON MEDICAL CENTER</v>
          </cell>
          <cell r="D132">
            <v>18867230</v>
          </cell>
        </row>
        <row r="133">
          <cell r="A133" t="str">
            <v>451308</v>
          </cell>
          <cell r="B133" t="str">
            <v>137227806</v>
          </cell>
          <cell r="C133" t="str">
            <v>YOAKUM COUNTY HOSPITAL</v>
          </cell>
          <cell r="D133">
            <v>1376235</v>
          </cell>
        </row>
        <row r="134">
          <cell r="A134" t="str">
            <v>450209</v>
          </cell>
          <cell r="B134" t="str">
            <v>137245009</v>
          </cell>
          <cell r="C134" t="str">
            <v>NORTHWEST TEXAS HEATHCARE SYSTEM</v>
          </cell>
          <cell r="D134">
            <v>35259518</v>
          </cell>
        </row>
        <row r="135">
          <cell r="A135" t="str">
            <v>450054</v>
          </cell>
          <cell r="B135" t="str">
            <v>137249208</v>
          </cell>
          <cell r="C135" t="str">
            <v>SCOTT AND WHITE MEMORIAL HOSPITAL</v>
          </cell>
          <cell r="D135">
            <v>44594350</v>
          </cell>
        </row>
        <row r="136">
          <cell r="A136" t="str">
            <v>450124</v>
          </cell>
          <cell r="B136" t="str">
            <v>137265806</v>
          </cell>
          <cell r="C136" t="str">
            <v>UNIVERSITY MEDICAL CENTER at BRACKENRIDGE</v>
          </cell>
          <cell r="D136">
            <v>92989105</v>
          </cell>
        </row>
        <row r="137">
          <cell r="A137" t="str">
            <v>450296</v>
          </cell>
          <cell r="B137" t="str">
            <v>137279905</v>
          </cell>
          <cell r="C137" t="str">
            <v>CLEVELAND REGIONAL MEDICAL</v>
          </cell>
          <cell r="D137">
            <v>6547183</v>
          </cell>
        </row>
        <row r="138">
          <cell r="A138" t="str">
            <v>450580</v>
          </cell>
          <cell r="B138" t="str">
            <v>137319306</v>
          </cell>
          <cell r="C138" t="str">
            <v>EAST TEXAS MEDICAL CENTER-CROCKETT</v>
          </cell>
          <cell r="D138">
            <v>3197733</v>
          </cell>
        </row>
        <row r="139">
          <cell r="A139" t="str">
            <v>451300</v>
          </cell>
          <cell r="B139" t="str">
            <v>137343308</v>
          </cell>
          <cell r="C139" t="str">
            <v>PARMER COUNTY COMMUNITY HOSPITAL</v>
          </cell>
          <cell r="D139">
            <v>740945</v>
          </cell>
        </row>
        <row r="140">
          <cell r="A140" t="str">
            <v>450068</v>
          </cell>
          <cell r="B140" t="str">
            <v>137805107</v>
          </cell>
          <cell r="C140" t="str">
            <v>MEMORIAL HERMANN HOSPITAL - TMC</v>
          </cell>
          <cell r="D140">
            <v>119807625</v>
          </cell>
        </row>
        <row r="141">
          <cell r="A141" t="str">
            <v>451356</v>
          </cell>
          <cell r="B141" t="str">
            <v>137909111</v>
          </cell>
          <cell r="C141" t="str">
            <v>MEMORIAL MEDICAL CENTER-PORT LAVACA</v>
          </cell>
          <cell r="D141">
            <v>3041156</v>
          </cell>
        </row>
        <row r="142">
          <cell r="A142" t="str">
            <v>454000</v>
          </cell>
          <cell r="B142" t="str">
            <v>137918204</v>
          </cell>
          <cell r="C142" t="str">
            <v>BIG SPRING STATE HOSP</v>
          </cell>
          <cell r="D142">
            <v>35783156</v>
          </cell>
        </row>
        <row r="143">
          <cell r="A143" t="str">
            <v>454006</v>
          </cell>
          <cell r="B143" t="str">
            <v>137919003</v>
          </cell>
          <cell r="C143" t="str">
            <v>TERRELL STATE HOSPITAL</v>
          </cell>
          <cell r="D143">
            <v>60571153</v>
          </cell>
        </row>
        <row r="144">
          <cell r="A144" t="str">
            <v>450686</v>
          </cell>
          <cell r="B144" t="str">
            <v>137999206</v>
          </cell>
          <cell r="C144" t="str">
            <v>UNIVERSITY MEDICAL CENTER-LUBBOCK</v>
          </cell>
          <cell r="D144">
            <v>60073970</v>
          </cell>
        </row>
        <row r="145">
          <cell r="A145" t="str">
            <v>450034</v>
          </cell>
          <cell r="B145" t="str">
            <v>138296208</v>
          </cell>
          <cell r="C145" t="str">
            <v>CHRISTUS HOSPITAL</v>
          </cell>
          <cell r="D145">
            <v>47164211</v>
          </cell>
        </row>
        <row r="146">
          <cell r="A146" t="str">
            <v>450586</v>
          </cell>
          <cell r="B146" t="str">
            <v>138353107</v>
          </cell>
          <cell r="C146" t="str">
            <v>SEYMOUR HOSPITAL</v>
          </cell>
          <cell r="D146">
            <v>672742</v>
          </cell>
        </row>
        <row r="147">
          <cell r="A147" t="str">
            <v>450104</v>
          </cell>
          <cell r="B147" t="str">
            <v>138411709</v>
          </cell>
          <cell r="C147" t="str">
            <v>GUADALUPE VALLEY HOSPITAL</v>
          </cell>
          <cell r="D147">
            <v>8421729</v>
          </cell>
        </row>
        <row r="148">
          <cell r="A148" t="str">
            <v>450229</v>
          </cell>
          <cell r="B148" t="str">
            <v>138644310</v>
          </cell>
          <cell r="C148" t="str">
            <v>HENDRICK MEDICAL CENTER</v>
          </cell>
          <cell r="D148">
            <v>22320889</v>
          </cell>
        </row>
        <row r="149">
          <cell r="A149" t="str">
            <v>454011</v>
          </cell>
          <cell r="B149" t="str">
            <v>138706004</v>
          </cell>
          <cell r="C149" t="str">
            <v>SAN ANTONIO STATE HOSP</v>
          </cell>
          <cell r="D149">
            <v>54327108</v>
          </cell>
        </row>
        <row r="150">
          <cell r="A150" t="str">
            <v>451348</v>
          </cell>
          <cell r="B150" t="str">
            <v>138715115</v>
          </cell>
          <cell r="C150" t="str">
            <v>HEART OF TEXAS MEMORIAL HOSPITAL</v>
          </cell>
          <cell r="D150">
            <v>1053518</v>
          </cell>
        </row>
        <row r="151">
          <cell r="A151" t="str">
            <v>453302</v>
          </cell>
          <cell r="B151" t="str">
            <v>138910807</v>
          </cell>
          <cell r="C151" t="str">
            <v>CHILDREN'S MEDICAL CENTER-DALLAS</v>
          </cell>
          <cell r="D151">
            <v>60573943</v>
          </cell>
        </row>
        <row r="152">
          <cell r="A152" t="str">
            <v>450597</v>
          </cell>
          <cell r="B152" t="str">
            <v>138911609</v>
          </cell>
          <cell r="C152" t="str">
            <v>CUERO COMMUNITY HOSPITAL</v>
          </cell>
          <cell r="D152">
            <v>992915</v>
          </cell>
        </row>
        <row r="153">
          <cell r="A153" t="str">
            <v>450080</v>
          </cell>
          <cell r="B153" t="str">
            <v>138913209</v>
          </cell>
          <cell r="C153" t="str">
            <v>TITUS COUNTY MEMORIAL HOSPITAL</v>
          </cell>
          <cell r="D153">
            <v>3508825</v>
          </cell>
        </row>
        <row r="154">
          <cell r="A154" t="str">
            <v>450565</v>
          </cell>
          <cell r="B154" t="str">
            <v>138950412</v>
          </cell>
          <cell r="C154" t="str">
            <v>PALO PINTO GENERAL HOSPITAL</v>
          </cell>
          <cell r="D154">
            <v>2182634</v>
          </cell>
        </row>
        <row r="155">
          <cell r="A155" t="str">
            <v>450024</v>
          </cell>
          <cell r="B155" t="str">
            <v>138951211</v>
          </cell>
          <cell r="C155" t="str">
            <v>UNIVERSITY MEDICAL CENTER of EL PASO</v>
          </cell>
          <cell r="D155">
            <v>90149158</v>
          </cell>
        </row>
        <row r="156">
          <cell r="A156" t="str">
            <v>450101</v>
          </cell>
          <cell r="B156" t="str">
            <v>138962907</v>
          </cell>
          <cell r="C156" t="str">
            <v>HILLCREST BAPTIST MEDICAL CENTER</v>
          </cell>
          <cell r="D156">
            <v>21613131</v>
          </cell>
        </row>
        <row r="157">
          <cell r="A157" t="str">
            <v>453304</v>
          </cell>
          <cell r="B157" t="str">
            <v>139135109</v>
          </cell>
          <cell r="C157" t="str">
            <v>TEXAS CHILDREN'S HOSPITAL</v>
          </cell>
          <cell r="D157">
            <v>21707266</v>
          </cell>
        </row>
        <row r="158">
          <cell r="A158" t="str">
            <v>450389</v>
          </cell>
          <cell r="B158" t="str">
            <v>139173209</v>
          </cell>
          <cell r="C158" t="str">
            <v>EAST TEXAS MEDICAL CENTER-ATHENS</v>
          </cell>
          <cell r="D158">
            <v>10043486</v>
          </cell>
        </row>
        <row r="159">
          <cell r="A159" t="str">
            <v>450040</v>
          </cell>
          <cell r="B159" t="str">
            <v>139461107</v>
          </cell>
          <cell r="C159" t="str">
            <v>COVENANT HEALTH SYSTEM</v>
          </cell>
          <cell r="D159">
            <v>50015905</v>
          </cell>
        </row>
        <row r="160">
          <cell r="A160" t="str">
            <v>450021</v>
          </cell>
          <cell r="B160" t="str">
            <v>139485012</v>
          </cell>
          <cell r="C160" t="str">
            <v>BAYLOR UNIVERSITY MEDICAL CENTER</v>
          </cell>
          <cell r="D160">
            <v>85941904</v>
          </cell>
        </row>
        <row r="161">
          <cell r="A161" t="str">
            <v>451303</v>
          </cell>
          <cell r="B161" t="str">
            <v>140714001</v>
          </cell>
          <cell r="C161" t="str">
            <v>LIMESTONE MEDICAL CENTER</v>
          </cell>
          <cell r="D161">
            <v>1216791</v>
          </cell>
        </row>
        <row r="162">
          <cell r="A162" t="str">
            <v>451319</v>
          </cell>
          <cell r="B162" t="str">
            <v>141858401</v>
          </cell>
          <cell r="C162" t="str">
            <v>MOTHER FRANCES HOSP - JACKSONVILLE</v>
          </cell>
          <cell r="D162">
            <v>2211253</v>
          </cell>
        </row>
        <row r="163">
          <cell r="A163" t="str">
            <v>450795</v>
          </cell>
          <cell r="B163" t="str">
            <v>147714301</v>
          </cell>
          <cell r="C163" t="str">
            <v>ST. ANTHONY'S HOSPITAL</v>
          </cell>
          <cell r="D163">
            <v>1157682</v>
          </cell>
        </row>
        <row r="164">
          <cell r="A164" t="str">
            <v>450855</v>
          </cell>
          <cell r="B164" t="str">
            <v>154504801</v>
          </cell>
          <cell r="C164" t="str">
            <v>HARLINGEN MEDICAL CENTER</v>
          </cell>
          <cell r="D164">
            <v>5716041</v>
          </cell>
        </row>
        <row r="165">
          <cell r="A165" t="str">
            <v>450058</v>
          </cell>
          <cell r="B165" t="str">
            <v>159156201</v>
          </cell>
          <cell r="C165" t="str">
            <v>BAPTIST HEALTH SYSTEM</v>
          </cell>
          <cell r="D165">
            <v>38697018</v>
          </cell>
        </row>
        <row r="166">
          <cell r="A166" t="str">
            <v>450869</v>
          </cell>
          <cell r="B166" t="str">
            <v>160709501</v>
          </cell>
          <cell r="C166" t="str">
            <v>DOCTORS HOSPITAL AT RENAISSANCE</v>
          </cell>
          <cell r="D166">
            <v>426950</v>
          </cell>
        </row>
        <row r="167">
          <cell r="A167" t="e">
            <v>#N/A</v>
          </cell>
          <cell r="B167" t="str">
            <v>162033801</v>
          </cell>
          <cell r="C167" t="str">
            <v>LAREDO MEDICAL CENTER</v>
          </cell>
          <cell r="D167">
            <v>-1743710</v>
          </cell>
        </row>
        <row r="168">
          <cell r="A168" t="str">
            <v>450028</v>
          </cell>
          <cell r="B168" t="str">
            <v>165241401</v>
          </cell>
          <cell r="C168" t="str">
            <v>VALLEY BAPTIST MC - BROWNSVILLE</v>
          </cell>
          <cell r="D168">
            <v>17189526</v>
          </cell>
        </row>
        <row r="169">
          <cell r="A169" t="str">
            <v>670002</v>
          </cell>
          <cell r="B169" t="str">
            <v>174941801</v>
          </cell>
          <cell r="C169" t="str">
            <v>SOUTH HAMPTON COMMUNITY HOSPITAL</v>
          </cell>
          <cell r="D169">
            <v>5062324</v>
          </cell>
        </row>
        <row r="170">
          <cell r="A170" t="e">
            <v>#N/A</v>
          </cell>
          <cell r="B170" t="str">
            <v>175965601</v>
          </cell>
          <cell r="C170" t="str">
            <v>KINGWOOD PINES HOSPITAL</v>
          </cell>
          <cell r="D170">
            <v>-952998</v>
          </cell>
        </row>
        <row r="171">
          <cell r="A171" t="str">
            <v>670004</v>
          </cell>
          <cell r="B171" t="str">
            <v>176692501</v>
          </cell>
          <cell r="C171" t="str">
            <v>ST MARK'S MEDICAL CENTER</v>
          </cell>
          <cell r="D171">
            <v>1127295</v>
          </cell>
        </row>
        <row r="172">
          <cell r="A172" t="str">
            <v>450214</v>
          </cell>
          <cell r="B172" t="str">
            <v>178815001</v>
          </cell>
          <cell r="C172" t="str">
            <v>SIGNATURE GULF COAST HOSPITAL</v>
          </cell>
          <cell r="D172">
            <v>5376137</v>
          </cell>
        </row>
        <row r="173">
          <cell r="A173" t="str">
            <v>450099</v>
          </cell>
          <cell r="B173" t="str">
            <v>178848102</v>
          </cell>
          <cell r="C173" t="str">
            <v>PAMPA REGIONAL MEDICAL CENTER</v>
          </cell>
          <cell r="D173">
            <v>2172692</v>
          </cell>
        </row>
        <row r="174">
          <cell r="A174" t="str">
            <v>451304</v>
          </cell>
          <cell r="B174" t="str">
            <v>179272301</v>
          </cell>
          <cell r="C174" t="str">
            <v>SCHLEICHER COUNTY MEDICAL</v>
          </cell>
          <cell r="D174">
            <v>593227</v>
          </cell>
        </row>
        <row r="175">
          <cell r="A175" t="str">
            <v>450035</v>
          </cell>
          <cell r="B175" t="str">
            <v>181706601</v>
          </cell>
          <cell r="C175" t="str">
            <v>SJ MEDICAL CENTER LLC</v>
          </cell>
          <cell r="D175">
            <v>15445619</v>
          </cell>
        </row>
        <row r="176">
          <cell r="A176" t="e">
            <v>#N/A</v>
          </cell>
          <cell r="B176" t="str">
            <v>184076101</v>
          </cell>
          <cell r="C176" t="str">
            <v>HICKORY TRAIL HOSPITAL</v>
          </cell>
          <cell r="D176">
            <v>-343851</v>
          </cell>
        </row>
        <row r="177">
          <cell r="A177" t="str">
            <v>453310</v>
          </cell>
          <cell r="B177" t="str">
            <v>186599001</v>
          </cell>
          <cell r="C177" t="str">
            <v>DELL CHILDRENS MEDICAL CENTER</v>
          </cell>
          <cell r="D177">
            <v>3641033</v>
          </cell>
        </row>
        <row r="178">
          <cell r="A178" t="str">
            <v>450347</v>
          </cell>
          <cell r="B178" t="str">
            <v>189791001</v>
          </cell>
          <cell r="C178" t="str">
            <v>HUNTSVILLE MEMORIAL HOSPITAL</v>
          </cell>
          <cell r="D178">
            <v>2269803</v>
          </cell>
        </row>
        <row r="179">
          <cell r="A179" t="str">
            <v>450489</v>
          </cell>
          <cell r="B179" t="str">
            <v>189947801</v>
          </cell>
          <cell r="C179" t="str">
            <v>MEDICAL ARTS HOSPITAL</v>
          </cell>
          <cell r="D179">
            <v>1667411</v>
          </cell>
        </row>
        <row r="180">
          <cell r="A180" t="str">
            <v>450324</v>
          </cell>
          <cell r="B180" t="str">
            <v>194997601</v>
          </cell>
          <cell r="C180" t="str">
            <v>TEXOMA MEDICAL CENTER INC</v>
          </cell>
          <cell r="D180">
            <v>11496553</v>
          </cell>
        </row>
        <row r="181">
          <cell r="A181" t="str">
            <v>451369</v>
          </cell>
          <cell r="B181" t="str">
            <v>197063401</v>
          </cell>
          <cell r="C181" t="str">
            <v>GOLDEN PLAINS COMMUNITY HOSPITAL</v>
          </cell>
          <cell r="D181">
            <v>2164781</v>
          </cell>
        </row>
        <row r="182">
          <cell r="A182" t="str">
            <v>450747</v>
          </cell>
          <cell r="B182">
            <v>121816602</v>
          </cell>
          <cell r="C182" t="str">
            <v>PALESTINE REGIONAL MEDICAL</v>
          </cell>
          <cell r="D182">
            <v>5053357</v>
          </cell>
        </row>
        <row r="183">
          <cell r="A183" t="str">
            <v>450042</v>
          </cell>
          <cell r="B183" t="str">
            <v>121831504</v>
          </cell>
          <cell r="C183" t="str">
            <v>DEPAUL CENTER</v>
          </cell>
          <cell r="D183">
            <v>1457932</v>
          </cell>
        </row>
        <row r="184">
          <cell r="A184" t="str">
            <v>451330</v>
          </cell>
          <cell r="B184" t="str">
            <v>133260309</v>
          </cell>
          <cell r="C184" t="str">
            <v>MEDINA COMMUNITY HOSPITAL</v>
          </cell>
          <cell r="D184">
            <v>2163670</v>
          </cell>
        </row>
        <row r="185">
          <cell r="A185" t="str">
            <v>450755</v>
          </cell>
          <cell r="B185" t="str">
            <v>133258705</v>
          </cell>
          <cell r="C185" t="str">
            <v>METHODIST HOSPITAL-LEVELLAND</v>
          </cell>
          <cell r="D185">
            <v>2447655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A West"/>
      <sheetName val="Participants"/>
      <sheetName val="Sheet3"/>
      <sheetName val="95% Class Test"/>
      <sheetName val="IGT Sufficiency"/>
      <sheetName val="Hospital Classes"/>
      <sheetName val="MRSA West Actuarial Adjustment"/>
      <sheetName val="Budget Neutrality Adjustment"/>
      <sheetName val="MRSA West Application - 95% C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Non-urban Public Hospital</v>
          </cell>
        </row>
        <row r="3">
          <cell r="B3" t="str">
            <v>Rural Private Hospital</v>
          </cell>
        </row>
        <row r="4">
          <cell r="B4" t="str">
            <v>Rural Public Hospital</v>
          </cell>
        </row>
        <row r="5">
          <cell r="B5" t="str">
            <v>State-owned Hospital</v>
          </cell>
        </row>
        <row r="6">
          <cell r="B6" t="str">
            <v>Urban Public Hospital</v>
          </cell>
        </row>
        <row r="7">
          <cell r="B7" t="str">
            <v>Children's Hospital</v>
          </cell>
        </row>
        <row r="8">
          <cell r="B8" t="str">
            <v>Institution for Mental Disease</v>
          </cell>
        </row>
        <row r="9">
          <cell r="B9" t="str">
            <v>Other</v>
          </cell>
        </row>
      </sheetData>
      <sheetData sheetId="6" refreshError="1"/>
      <sheetData sheetId="7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capital options"/>
      <sheetName val="capital model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fac_cmi_07012004"/>
      <sheetName val="fac_cmi_10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  <sheetName val="Final January 1, 2005 Rate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  <sheetName val="dis00"/>
      <sheetName val="Checks"/>
    </sheetNames>
    <sheetDataSet>
      <sheetData sheetId="0" refreshError="1"/>
      <sheetData sheetId="1" refreshError="1"/>
      <sheetData sheetId="2" refreshError="1"/>
      <sheetData sheetId="3">
        <row r="14">
          <cell r="A14" t="str">
            <v>IP Hospital</v>
          </cell>
          <cell r="C14">
            <v>0.05</v>
          </cell>
          <cell r="D14">
            <v>1.1766058325577948</v>
          </cell>
        </row>
        <row r="15">
          <cell r="A15" t="str">
            <v>OP Hospital</v>
          </cell>
          <cell r="C15">
            <v>0.05</v>
          </cell>
          <cell r="D15">
            <v>1.1766058325577948</v>
          </cell>
        </row>
        <row r="16">
          <cell r="A16" t="str">
            <v>Physician</v>
          </cell>
          <cell r="C16">
            <v>0.05</v>
          </cell>
          <cell r="D16">
            <v>1.1766058325577948</v>
          </cell>
        </row>
        <row r="17">
          <cell r="A17" t="str">
            <v>LTC</v>
          </cell>
          <cell r="C17">
            <v>0.05</v>
          </cell>
          <cell r="D17">
            <v>1.1766058325577948</v>
          </cell>
        </row>
        <row r="18">
          <cell r="A18" t="str">
            <v>Physician Supplier</v>
          </cell>
          <cell r="C18">
            <v>0.05</v>
          </cell>
          <cell r="D18">
            <v>1.1766058325577948</v>
          </cell>
        </row>
        <row r="19">
          <cell r="A19" t="str">
            <v>Dental</v>
          </cell>
          <cell r="C19">
            <v>0.05</v>
          </cell>
          <cell r="D19">
            <v>1.1766058325577948</v>
          </cell>
        </row>
        <row r="25">
          <cell r="L25">
            <v>0.2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s"/>
      <sheetName val="assumptions"/>
      <sheetName val="Bexar"/>
      <sheetName val="Dallas"/>
      <sheetName val="El Paso"/>
      <sheetName val="Harris"/>
      <sheetName val="Hidalgo"/>
      <sheetName val="Jefferson"/>
      <sheetName val="Lubbock"/>
      <sheetName val="MRSA Central"/>
      <sheetName val="MRSA Northeast"/>
      <sheetName val="MRSA West"/>
      <sheetName val="Nueces"/>
      <sheetName val="Tarrant"/>
      <sheetName val="Travis"/>
    </sheetNames>
    <sheetDataSet>
      <sheetData sheetId="0">
        <row r="7">
          <cell r="B7">
            <v>8.2900000000000001E-2</v>
          </cell>
        </row>
      </sheetData>
      <sheetData sheetId="1">
        <row r="7">
          <cell r="B7">
            <v>8.2900000000000001E-2</v>
          </cell>
        </row>
        <row r="8">
          <cell r="B8">
            <v>8.5400000000000004E-2</v>
          </cell>
        </row>
      </sheetData>
      <sheetData sheetId="2">
        <row r="5">
          <cell r="A5" t="str">
            <v>Childrens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 t="str">
            <v>Childrens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Schedule 3"/>
      <sheetName val="Hospital Data"/>
      <sheetName val="Hospital Data 2"/>
      <sheetName val="Sched3-Cost Rept Collection"/>
      <sheetName val="Sched3-Cost Rept Hospital Costs"/>
      <sheetName val="Sched3-Cost Rept Uninsured Cost"/>
      <sheetName val="Sched3-CostReptUninsured(IMDEx)"/>
      <sheetName val="Sched 3-HSL"/>
      <sheetName val="Sched 3-HSL No Other Insurance"/>
      <sheetName val="Sched 3-HSL(IMD Exclusion)"/>
      <sheetName val="Sched 3-HSL(IMD Exclusion)No OI"/>
      <sheetName val="Sched3HSL prepopdata"/>
      <sheetName val="2018 Medicaid Claims Data"/>
      <sheetName val="C Part I B Part I G-2"/>
      <sheetName val="S-3 Part I D-1 D-4"/>
      <sheetName val="PrePop"/>
      <sheetName val="Sched 3 HSL DSH Report"/>
      <sheetName val="UC Report"/>
      <sheetName val="2018 Master Contact List"/>
      <sheetName val="Data All Providers 2018"/>
      <sheetName val="B Part I Col 24"/>
      <sheetName val="C Part I 4"/>
      <sheetName val="C Part I 6"/>
      <sheetName val="C Part I 7"/>
      <sheetName val="C Part I 8"/>
      <sheetName val="D-1 Col 1 Ln 26"/>
      <sheetName val="D-4 Col 1&amp;2 Ln61 66 62"/>
      <sheetName val="S-3 Part I Col 8"/>
      <sheetName val="G-2 Col 1&amp;3 Ln28"/>
      <sheetName val="GME Payments2016"/>
      <sheetName val="MCO Day Adjustment (subtract)"/>
      <sheetName val="FFS Day Adjustment (subtract)"/>
      <sheetName val="FFS PPE Adjustment (add)"/>
      <sheetName val="MCO PPE Adjustment (add)"/>
      <sheetName val="SDA Adjustment Percentages"/>
      <sheetName val="Cost Report Settlements"/>
      <sheetName val="Master TPI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6"/>
      <sheetName val="A7I"/>
      <sheetName val="A7III"/>
      <sheetName val="A8"/>
      <sheetName val="A81"/>
      <sheetName val="A82"/>
      <sheetName val="A83I"/>
      <sheetName val="A83III"/>
      <sheetName val="A83V"/>
      <sheetName val="A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UPL"/>
      <sheetName val="Henry3"/>
      <sheetName val="DIS00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leave rates"/>
      <sheetName val="rate file"/>
      <sheetName val="rate summary"/>
      <sheetName val="rate options"/>
      <sheetName val="rate model"/>
      <sheetName val="UPL rate file"/>
      <sheetName val="direct median array"/>
      <sheetName val="admin median array"/>
      <sheetName val="FRV Data"/>
      <sheetName val="Rebase Inflation"/>
      <sheetName val="Interim Inflation"/>
      <sheetName val="fac_cmi_07012008"/>
      <sheetName val="fac_cmi_10012008"/>
      <sheetName val="fac_cmi_01012009"/>
      <sheetName val="fac_cmi_04012009"/>
      <sheetName val="fac_cmi_07012009"/>
      <sheetName val="fac_cmi_10012009"/>
      <sheetName val="fac_cmi_01012010"/>
      <sheetName val="fac_cmi_04012010"/>
      <sheetName val="base year CMI"/>
    </sheetNames>
    <sheetDataSet>
      <sheetData sheetId="0">
        <row r="273">
          <cell r="V273">
            <v>0.71779999999999999</v>
          </cell>
        </row>
        <row r="277">
          <cell r="BJ277">
            <v>1.95</v>
          </cell>
        </row>
        <row r="278">
          <cell r="AV278">
            <v>0.70888627450980413</v>
          </cell>
        </row>
        <row r="279">
          <cell r="W279">
            <v>365</v>
          </cell>
        </row>
      </sheetData>
      <sheetData sheetId="1"/>
      <sheetData sheetId="2"/>
      <sheetData sheetId="3"/>
      <sheetData sheetId="4">
        <row r="4">
          <cell r="AE4" t="b">
            <v>1</v>
          </cell>
        </row>
        <row r="5">
          <cell r="C5" t="str">
            <v>04/01/2010</v>
          </cell>
          <cell r="AE5" t="b">
            <v>0</v>
          </cell>
        </row>
        <row r="7">
          <cell r="C7">
            <v>0.94</v>
          </cell>
        </row>
        <row r="8">
          <cell r="C8">
            <v>1.1000000000000001</v>
          </cell>
        </row>
        <row r="12">
          <cell r="C12">
            <v>1.075</v>
          </cell>
        </row>
        <row r="15">
          <cell r="C15">
            <v>8.02</v>
          </cell>
        </row>
        <row r="17">
          <cell r="C17">
            <v>0</v>
          </cell>
        </row>
        <row r="18">
          <cell r="C18">
            <v>0</v>
          </cell>
        </row>
        <row r="22">
          <cell r="C22">
            <v>154.78</v>
          </cell>
        </row>
        <row r="25">
          <cell r="C25">
            <v>450</v>
          </cell>
          <cell r="E25">
            <v>300</v>
          </cell>
          <cell r="G25">
            <v>333</v>
          </cell>
        </row>
        <row r="26">
          <cell r="C26" t="str">
            <v xml:space="preserve"> </v>
          </cell>
        </row>
        <row r="31">
          <cell r="C31">
            <v>0.10010706638115632</v>
          </cell>
        </row>
        <row r="33">
          <cell r="C33">
            <v>6351</v>
          </cell>
        </row>
        <row r="41">
          <cell r="C41">
            <v>1.2500000000000001E-2</v>
          </cell>
          <cell r="E41">
            <v>30</v>
          </cell>
        </row>
        <row r="43">
          <cell r="C43">
            <v>9.2499999999999999E-2</v>
          </cell>
        </row>
        <row r="45">
          <cell r="C45">
            <v>0.7</v>
          </cell>
        </row>
        <row r="48">
          <cell r="C48">
            <v>0</v>
          </cell>
        </row>
      </sheetData>
      <sheetData sheetId="5">
        <row r="278">
          <cell r="AV278">
            <v>0.70888627450980413</v>
          </cell>
        </row>
        <row r="280">
          <cell r="W280">
            <v>365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IP Wind-Down Revised Dec 2020"/>
      <sheetName val="Base Payment Calculation"/>
      <sheetName val="Original NAIP Wind-down"/>
      <sheetName val="NAIP 2017-2021"/>
    </sheetNames>
    <sheetDataSet>
      <sheetData sheetId="0"/>
      <sheetData sheetId="1">
        <row r="7">
          <cell r="P7">
            <v>1520552135.786649</v>
          </cell>
        </row>
        <row r="16">
          <cell r="P16">
            <v>4734086895.4000139</v>
          </cell>
        </row>
        <row r="25">
          <cell r="P25">
            <v>3430977126.2057171</v>
          </cell>
        </row>
        <row r="34">
          <cell r="P34">
            <v>3171920893.3746977</v>
          </cell>
        </row>
        <row r="44">
          <cell r="B44">
            <v>2687442766.1293721</v>
          </cell>
          <cell r="E44">
            <v>1904580090.8742027</v>
          </cell>
          <cell r="H44">
            <v>1316654773.5457983</v>
          </cell>
        </row>
      </sheetData>
      <sheetData sheetId="2"/>
      <sheetData sheetId="3">
        <row r="1">
          <cell r="A1" t="str">
            <v>TPI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r"/>
      <sheetName val="Analysis"/>
      <sheetName val="Hospital Classes"/>
      <sheetName val="IGT Sufficiency"/>
      <sheetName val="Bexar Actuarial Adjustment"/>
      <sheetName val="Budget Neutrality Adjustment"/>
      <sheetName val="Data Validation"/>
    </sheetNames>
    <sheetDataSet>
      <sheetData sheetId="0">
        <row r="19">
          <cell r="M19">
            <v>154840451.74021089</v>
          </cell>
        </row>
      </sheetData>
      <sheetData sheetId="1"/>
      <sheetData sheetId="2"/>
      <sheetData sheetId="3"/>
      <sheetData sheetId="4">
        <row r="19">
          <cell r="M19">
            <v>154840451.74021089</v>
          </cell>
        </row>
      </sheetData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Hospital Data"/>
      <sheetName val="Hospital Data 2"/>
      <sheetName val="Medicare Cost Report"/>
      <sheetName val="Sched 3-Charity Costs"/>
      <sheetName val="Sched 3-CostReptCharity"/>
      <sheetName val="Sched 4-DSH State Pmt Cap"/>
      <sheetName val="Sched 4 Cost Rept Cost Calc"/>
      <sheetName val="Sched 4 Cost Rept UninsuredCost"/>
      <sheetName val="404 Report Medicaid Claims Data"/>
      <sheetName val="Medicaid Claims Data"/>
      <sheetName val="C Part I B Part I G-2"/>
      <sheetName val="S-3 Part I D-1 D-4"/>
      <sheetName val="Prepop"/>
      <sheetName val="Master TPI"/>
      <sheetName val="Master Contact List"/>
      <sheetName val="Data All Providers"/>
      <sheetName val="B Part I Col 24"/>
      <sheetName val="C Part I Col 4"/>
      <sheetName val="C Part I Col 6"/>
      <sheetName val="C Part I Col 7"/>
      <sheetName val="C Part I Col 8"/>
      <sheetName val="D-1 Col 1 Ln 26"/>
      <sheetName val="D-4 Col 1&amp;2 Ln61 66 62"/>
      <sheetName val="S-3 Part I Col 8"/>
      <sheetName val="WS_S10"/>
      <sheetName val="G-2 Col 1&amp;3 Ln28"/>
      <sheetName val="GME Payments"/>
      <sheetName val="MCO Day Adjustment (subtract)"/>
      <sheetName val="FFS Day Adjustment (subtract)"/>
      <sheetName val="FFS PPE Adjustment (add)"/>
      <sheetName val="MCO PPE Adjustment (add)"/>
      <sheetName val="FFS IP Xover Day Adj (subtract)"/>
      <sheetName val="MCO IP Xover Day Adj (subtract)"/>
      <sheetName val="UHRIP Adj"/>
      <sheetName val="Cost Report Settlements"/>
      <sheetName val="FFS Rural Pymts SDA Adj"/>
      <sheetName val="MCORural SDA Adjustments"/>
    </sheetNames>
    <sheetDataSet>
      <sheetData sheetId="0">
        <row r="5">
          <cell r="C5" t="str">
            <v>Waiting for a TPI</v>
          </cell>
        </row>
        <row r="9">
          <cell r="C9" t="str">
            <v>Waiting for a TPI</v>
          </cell>
        </row>
        <row r="11">
          <cell r="C11" t="str">
            <v>Waiting for a TPI</v>
          </cell>
        </row>
        <row r="13">
          <cell r="C13"/>
        </row>
        <row r="15">
          <cell r="E15" t="str">
            <v>Waiting for a TPI</v>
          </cell>
        </row>
        <row r="32">
          <cell r="E32" t="str">
            <v>Waiting for a TPI</v>
          </cell>
        </row>
        <row r="34">
          <cell r="E34" t="str">
            <v>Waiting for a TPI</v>
          </cell>
        </row>
        <row r="36">
          <cell r="C36">
            <v>10</v>
          </cell>
          <cell r="E36" t="str">
            <v>Waiting for a TPI</v>
          </cell>
        </row>
        <row r="38">
          <cell r="C38" t="str">
            <v>2021 (10/1/2020 - 9/30/2021)</v>
          </cell>
          <cell r="E38" t="str">
            <v>Waiting for a TPI</v>
          </cell>
        </row>
        <row r="42">
          <cell r="C42" t="str">
            <v>2019 (10/1/2018 - 9/30/2019)</v>
          </cell>
        </row>
      </sheetData>
      <sheetData sheetId="1"/>
      <sheetData sheetId="2"/>
      <sheetData sheetId="3"/>
      <sheetData sheetId="4"/>
      <sheetData sheetId="5">
        <row r="64">
          <cell r="I64"/>
        </row>
        <row r="85">
          <cell r="I85">
            <v>0</v>
          </cell>
        </row>
        <row r="105">
          <cell r="I105">
            <v>0</v>
          </cell>
        </row>
        <row r="125">
          <cell r="G125">
            <v>0</v>
          </cell>
        </row>
      </sheetData>
      <sheetData sheetId="6"/>
      <sheetData sheetId="7"/>
      <sheetData sheetId="8"/>
      <sheetData sheetId="9"/>
      <sheetData sheetId="10">
        <row r="24">
          <cell r="B24">
            <v>1.05747422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Progress Summary"/>
      <sheetName val="Macros"/>
      <sheetName val="1 - Imported Files"/>
      <sheetName val="0 - Template Checks"/>
      <sheetName val="Checks"/>
      <sheetName val="2 - Report Card"/>
      <sheetName val="Application Tracker"/>
      <sheetName val="UC Summary"/>
      <sheetName val="3 - Review Tracker"/>
      <sheetName val="HSL Info"/>
      <sheetName val="DSH QUAL."/>
      <sheetName val="Contact Info"/>
      <sheetName val="SCH 2 SUM"/>
      <sheetName val="Certification"/>
      <sheetName val="Cost Summary"/>
      <sheetName val="Adjustments Summary"/>
      <sheetName val="Schedule 1"/>
      <sheetName val="Schedule 2 "/>
      <sheetName val="Schedule 3"/>
      <sheetName val="Sched3-DSH2013Application"/>
      <sheetName val="HHSC Requested info."/>
      <sheetName val="HHSC Requested info. 2"/>
      <sheetName val="Sched3-Cost Rept Collection"/>
      <sheetName val="Sched3-Cost Rept Hospital Costs"/>
      <sheetName val="Sched3-Cost Rept Uninsured Cost"/>
      <sheetName val="Sched 3-HSL"/>
      <sheetName val="Sched 3-HSL (UC)"/>
      <sheetName val="DSH"/>
      <sheetName val="Pharmacies"/>
      <sheetName val="NonDSH 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L3" t="str">
            <v>Non-DSH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 - List of Template Checks"/>
      <sheetName val="STEP 1 - Module"/>
      <sheetName val="1 - List of Imported Files"/>
      <sheetName val="2 - Report Card"/>
      <sheetName val="3 - Review Tracker"/>
      <sheetName val="UC Payments"/>
      <sheetName val="Checks"/>
      <sheetName val="Certification Check"/>
      <sheetName val="Data -&gt;"/>
      <sheetName val="Certification"/>
      <sheetName val="Cost Summary"/>
      <sheetName val="Sched1-Instructions"/>
      <sheetName val="Cost Center Crosswalk"/>
      <sheetName val="Schedule 1"/>
      <sheetName val="Schedule 2"/>
      <sheetName val="Schedule 3"/>
      <sheetName val="Sched3-Instructions"/>
      <sheetName val="Sched3-Cost Rept Collection"/>
      <sheetName val="Sched3-DSH2012Application"/>
      <sheetName val="Sched3-Cost Rept Hospital Costs"/>
      <sheetName val="Sched3-Cost Rept Uninsured Cost"/>
      <sheetName val="Sched3-DSH HSL"/>
      <sheetName val="DSH2012 HOSPITAL COSTRPTPERIOD"/>
      <sheetName val="Non-DSH"/>
      <sheetName val="DSH"/>
      <sheetName val="Pharmacies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J3" t="str">
            <v>DSH</v>
          </cell>
        </row>
        <row r="35">
          <cell r="F35" t="str">
            <v>NA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ller,Kaleb (HHSC)" refreshedDate="45352.342488078706" createdVersion="8" refreshedVersion="8" minRefreshableVersion="3" recordCount="1110" xr:uid="{813F29B2-0274-462B-935F-181641CC036C}">
  <cacheSource type="worksheet">
    <worksheetSource ref="A7:AX1117" sheet="Recon Scorecard by NPI PlanCd"/>
  </cacheSource>
  <cacheFields count="51">
    <cacheField name="NPI" numFmtId="0">
      <sharedItems count="160">
        <s v="1013909936"/>
        <s v="1033641105"/>
        <s v="1033687900"/>
        <s v="1043719560"/>
        <s v="1063436525"/>
        <s v="1063485548"/>
        <s v="1063630937"/>
        <s v="1073579942"/>
        <s v="1073654935"/>
        <s v="1073763439"/>
        <s v="1083602940"/>
        <s v="1083696496"/>
        <s v="1093263501"/>
        <s v="1104238047"/>
        <s v="1104808112"/>
        <s v="1114047875"/>
        <s v="1114221199"/>
        <s v="1114255833"/>
        <s v="1114370632"/>
        <s v="1124012935"/>
        <s v="1134113855"/>
        <s v="1134186356"/>
        <s v="1144324211"/>
        <s v="1144325481"/>
        <s v="1154805687"/>
        <s v="1164445094"/>
        <s v="1174533103"/>
        <s v="1174982540"/>
        <s v="1184057598"/>
        <s v="1184941346"/>
        <s v="1205263134"/>
        <s v="1205335726"/>
        <s v="1225095441"/>
        <s v="1235234576"/>
        <s v="1255370474"/>
        <s v="1255429155"/>
        <s v="1285631945"/>
        <s v="1295937449"/>
        <s v="1306345764"/>
        <s v="1306484050"/>
        <s v="1306849633"/>
        <s v="1306970439"/>
        <s v="1316962103"/>
        <s v="1336537661"/>
        <s v="1336547587"/>
        <s v="1336560382"/>
        <s v="1336590462"/>
        <s v="1356308423"/>
        <s v="1356607824"/>
        <s v="1356682298"/>
        <s v="1376844936"/>
        <s v="1386751394"/>
        <s v="1407355860"/>
        <s v="1407893316"/>
        <s v="1417489956"/>
        <s v="1417498585"/>
        <s v="1417965286"/>
        <s v="1417985086"/>
        <s v="1427334077"/>
        <s v="1437178357"/>
        <s v="1457307175"/>
        <s v="1457337800"/>
        <s v="1467742254"/>
        <s v="1467799262"/>
        <s v="1467879569"/>
        <s v="1477930121"/>
        <s v="1497254858"/>
        <s v="1497750962"/>
        <s v="1508339219"/>
        <s v="1508855313"/>
        <s v="1518032879"/>
        <s v="1518216902"/>
        <s v="1518411644"/>
        <s v="1518465616"/>
        <s v="1518900778"/>
        <s v="1518976836"/>
        <s v="1528015815"/>
        <s v="1528030285"/>
        <s v="1528557410"/>
        <s v="1538123617"/>
        <s v="1538150370"/>
        <s v="1538486790"/>
        <s v="1558313171"/>
        <s v="1558474999"/>
        <s v="1578729653"/>
        <s v="1588672448"/>
        <s v="1619233368"/>
        <s v="1619968054"/>
        <s v="1629215041"/>
        <s v="1639511207"/>
        <s v="1639678030"/>
        <s v="1639697949"/>
        <s v="1639735335"/>
        <s v="1659360279"/>
        <s v="1659722197"/>
        <s v="1659770030"/>
        <s v="1659812725"/>
        <s v="1669468617"/>
        <s v="1679560866"/>
        <s v="1679562961"/>
        <s v="1679926992"/>
        <s v="1679992911"/>
        <s v="1689659765"/>
        <s v="1689872020"/>
        <s v="1699076257"/>
        <s v="1699947408"/>
        <s v="1700392602"/>
        <s v="1710135553"/>
        <s v="1710974225"/>
        <s v="1720404924"/>
        <s v="1720540255"/>
        <s v="1730480393"/>
        <s v="1730557026"/>
        <s v="1730635202"/>
        <s v="1730695594"/>
        <s v="1740358803"/>
        <s v="1770082299"/>
        <s v="1790723468"/>
        <s v="1811135080"/>
        <s v="1811256696"/>
        <s v="1811987027"/>
        <s v="1821399767"/>
        <s v="1821422551"/>
        <s v="1821484320"/>
        <s v="1831674209"/>
        <s v="1841497153"/>
        <s v="1841752375"/>
        <s v="1851695316"/>
        <s v="1861991226"/>
        <s v="1871512228"/>
        <s v="1871590653"/>
        <s v="1881911030"/>
        <s v="1891124640"/>
        <s v="1891126959"/>
        <s v="1891737920"/>
        <s v="1902107568"/>
        <s v="1902384951"/>
        <s v="1902995525"/>
        <s v="1912425000"/>
        <s v="1922057561"/>
        <s v="1922206606"/>
        <s v="1932158367"/>
        <s v="1932426772"/>
        <s v="1932608452"/>
        <s v="1942425343"/>
        <s v="1942773874"/>
        <s v="1952328924"/>
        <s v="1952453946"/>
        <s v="1952800310"/>
        <s v="1972830008"/>
        <s v="1992748693"/>
        <s v="1366507477"/>
        <s v="1043289804"/>
        <s v="1023173507"/>
        <s v="1144262957"/>
        <s v="1497153589"/>
        <s v="1831567122"/>
        <s v="1487088118"/>
        <s v="1215983598"/>
        <s v="1467495184"/>
      </sharedItems>
    </cacheField>
    <cacheField name="Provider Name" numFmtId="0">
      <sharedItems count="148">
        <s v="Jack County Hospital District-Jack County Medical Clinic"/>
        <s v="Christus Trinity Clinic"/>
        <s v="Gainesville Community Hospital, Inc.-Cooke County Medical Center"/>
        <s v="Jacksonville Hospital Llc-Ut Health East Texas Jacksonville Hospital"/>
        <s v="Terry Memorial Hospital District-Brownfield Regional Medical Center"/>
        <s v="Christus Health Southeast Texas-Christus Health Southeast Texas Family Practice Ce"/>
        <s v="Health Texas Provider Network-"/>
        <s v="Preferred Hospital Leasing Van Horn Inc-Van Horn Rural Health Clinic"/>
        <s v="Pecos Valley Rural Health Clinic"/>
        <s v="Crane County Hospital District"/>
        <s v="Methodist Hospital Levelland-Levelland Clinic North"/>
        <s v="Fisher County Hospital District-Roby Rural Health Clinic"/>
        <s v="Freestone Hospital District-Freestone Health Clinic"/>
        <s v="Hamlin Hospital District-Hamlin Medical Clinic"/>
        <s v="Fisher County Hospital District-Clearfork Health Center"/>
        <s v="Throckmorton County Memorial Hosp-Throckmorton Rural Health"/>
        <s v="Comanche County Medical Center Company-Doctors Medical Center"/>
        <s v="Cahrmc Llc-"/>
        <s v="Navarro Hospital Lp-Navarro Regional Hospital"/>
        <s v="Hunt Regional Medical Partners-"/>
        <s v="Medical Clinic Of Hondo-Medina Healthcare System Medina Regional Hospital"/>
        <s v="Knox County Hospital District-Knox County Hospital Clinic"/>
        <s v="Friona Rural Health Clinic-"/>
        <s v="Ascension Seton-Childrens Care A Van"/>
        <s v="County Of Ward-"/>
        <s v="Dallam Hartley Counties Hospital District-Dalhart Family Medicine Clinic"/>
        <s v="Rolling Plains Memorial Hospital-"/>
        <s v="Stonewall Memorial Hospital District-Stonewall Memorial Hospital"/>
        <s v="Hometown Healthcare Llc-"/>
        <s v="Ascension Seton-Ascension Seton Kingsland Health Center"/>
        <s v="Quitman Hospital Llc-Ut Health East Texas Quitman Hospital"/>
        <s v="Knox County Hospital District-Munday Clinic"/>
        <s v="Ascension Seton-Dba Shl Professional Support Services"/>
        <s v="Mccamey County Hospital District-"/>
        <s v="North Runnels County Hospital-North Runnels County Hospital District"/>
        <s v="Tyler County Hospital District-Tch Family Medical Clinic"/>
        <s v="Puckett Family Clinic Pc-"/>
        <s v="Huntsville Community Hospital Inc-Huntsville Memorial Hospital"/>
        <s v="County Of Yoakum-West Texas Medical Center"/>
        <s v="Lynn County Hospital District-"/>
        <s v="Scurry County Hospital District-Cogdell Family Clinic"/>
        <s v="Moore County Hospital District-"/>
        <s v="Stonewall Memorial Hospital-"/>
        <s v="Stephens Memorial Hospital District-Breckenridge Medical Center"/>
        <s v="Providence Health Alliance-Providence Family Health Clinic-Hillsboro"/>
        <s v="Lamb Healthcare Center-Lhc Family Medicine"/>
        <s v="Preferred Hospital Leasing Coleman Inc-Coleman Medical Associates"/>
        <s v="Ascension Seton-Ascension Seton Luling Health Center"/>
        <s v="Scott &amp; White Hospital  Marble Falls-Baylor Scott &amp; White Medical Center Marble Falls"/>
        <s v="Medical Clinic Of Castroville-Medina Healthcare System, Medina Regional Hospital"/>
        <s v="Carthage Hospital Llc-Ut Health Carthage"/>
        <s v="Preferred Hospital Leasing Inc-Collingsworth Family Medicine"/>
        <s v="Jack County Hospital District - Fch Rural Health Clinic Bowie"/>
        <s v="Wilson County Memorial Hospital District-Dba Connally Memorial Medical Center Dba Connally"/>
        <s v="Plainview Rural Healthclinic-Covenant Healthcare Center Plainview"/>
        <s v="Preferred Hospital Leasing Eldorado Inc"/>
        <s v="El Campo Memorial Hospital-"/>
        <s v="Lockney General Hospital District-Cogdell Clinic"/>
        <s v="Pecos County Memorial Hospital-Family Care Center"/>
        <s v="Heart Of Texas Healthcare System-Brady Medical Clinic"/>
        <s v="Electra Hospital District-Iowa Park Clinic"/>
        <s v="Dallam-Hartley Counties Hospital District-High Country Community Rural Health Clinic"/>
        <s v="Memorial Hospital Clinic South-Memorial Hospital"/>
        <s v="Reagan Hospital District-Hickman Rural Health Clinic"/>
        <s v="Pittsburg Hospital Llc-Ut Health East Texas Pittsburg Hospital"/>
        <s v="Muenster Hospital District"/>
        <s v="Nocona Hospital District-Ngh Rural Health Clinic Nocona"/>
        <s v="Methodist Hospital Levelland-Levelland Clinic"/>
        <s v="Lockney General Hospital District-Cogdell Clinic Briscoe County"/>
        <s v="Pecos County Memorial Hospital-"/>
        <s v="Hemphill County Hospital District-Harvester  Family Medical Clinic"/>
        <s v="El Campo Memorial Hospital-Mid Coast Medical Center"/>
        <s v="Coryell County Memorial Hospital Authority-Mills County  Medical Clinic"/>
        <s v="Mitchell County Hospital District-Family Medical Associates"/>
        <s v="Dawson County Hospital District-Medical Arts Health Clinic"/>
        <s v="Christus Health Southeast Texas-Christus Jasper Memorial Hospital"/>
        <s v="Ochiltree Hospital District-The De Witt Family Practice"/>
        <s v="Ballinger Memorial Hospital District-Ballinger Hospital Clinic"/>
        <s v="Family Care Clinic"/>
        <s v="Medical Center Of Dimmitt"/>
        <s v="Columbus Community Hospital-Columbus Medical Clinic"/>
        <s v="Preferred Hospital Leasing Junction Inc-Junction Medical Clinic"/>
        <s v="County Of Ward-Sandhills Family Clinic"/>
        <s v="Olney Hamilton Hospital District-"/>
        <s v="County Of Yoakum-Plains Clinic"/>
        <s v="Hamilton County Hospital District-"/>
        <s v="Scott And White Clinic Johnson City"/>
        <s v="Carthage Hospital Llc-Dba Ut Health Carthage H"/>
        <s v="Ascension Seton-Ascension Seton Lockhart Family Health Center Sout"/>
        <s v="Adventhealth Family Medicine Rural Health Clinics,-Adventhealth Family Medicine Clinic Lampasas"/>
        <s v="Methodist Hospital Levelland-Family Medicine Of Levelland"/>
        <s v="Uvalde County Hospital Authority-"/>
        <s v="Dewitt Medical District-"/>
        <s v="Wilson County Memorial Hospital District-"/>
        <s v="South Limestone Hospital District-Family Med Center-Groesbeck"/>
        <s v="Martin County Hospital District-"/>
        <s v="Family Practice Rural Health"/>
        <s v="Liberty County Hospital District No 1-Liberty Dayton Medical Clinic"/>
        <s v="Stonewall Memorial Hospital-Kent County Rural Health Clinic"/>
        <s v="Palo Pinto County Hospital District-"/>
        <s v="Gpch Llc-Fritch Medical Clinic"/>
        <s v="Scott And White Hospital Marble Falls-Baylor Scott And White Clinic Llano"/>
        <s v="Ascension Seton-Ascension Seton Lampasas Health Center"/>
        <s v="Ascension Seton-Ascension Seton Bastrop Health Center"/>
        <s v="Hamilton County Hospital District-Hico Clinic"/>
        <s v="Family Medical Clinic Of Hansford County"/>
        <s v="Hemphill County Hospital District-"/>
        <s v="Bosque County Hospital District-Goodall-Witcher Clinic In Whitney"/>
        <s v="Scott And White Hospital Marble Falls-Baylor Scott And White Clinic Kingsland"/>
        <s v="Ascension Seton-Ascension Seton Smithville Health Center"/>
        <s v="Baylor County Hospital District-Seymour Hospital"/>
        <s v="Healthtexas Provider Network-"/>
        <s v="El Paso County Hospital District-University Medical Center Of El Paso"/>
        <s v="Preferred Hospital Leasing Hemphill Inc-"/>
        <s v="Deaf Smith County Hospital District-Hereford Health Clinic"/>
        <s v="Scott And White Hospital Marble Falls-Baylor Scott And White Clinic Horseshoe Bay"/>
        <s v="Preferred Hospital Leasing Muleshoe, Inc-Medical Clinic Of Muleshoe"/>
        <s v="Jack County Hospital District - Fch Rural Health Clinic Alvord"/>
        <s v="Gpch Llc-Stinnett Medical Clinic"/>
        <s v="Bosque County Hospital District-Goodall-Witcher Clinic In Clifton"/>
        <s v="Pecos County Memorial Hospital-Family Care Center Walk In Clinic"/>
        <s v="Ascension Seton-Ascension Seton Bertram Health Center"/>
        <s v="Ochiltree Hospital District-Perryton Health Center"/>
        <s v="Hometown Healthcare Llc-Garfield Medical Clinic"/>
        <s v="Val Verde Hospital Corporation-Val Verde Regional Medical Center Rhc"/>
        <s v="Uvalde Medical And Surgical Associates-"/>
        <s v="Anson Hospital District-Anson Family Wellness Clinic"/>
        <s v="Scott And White Hospital Marble Falls-Baylor Scott And White Clinic San Saba"/>
        <s v="Scott &amp; White Clinic-Baylor Scott &amp; White - The Brenham Clinic"/>
        <s v="Childress County Hospital District-Fox Rural Health Clinic"/>
        <s v="Ascension Seton-Ascension Seton Lockhart Family Health Center Chur"/>
        <s v="Graham Hospital District-Young County Family Clinic"/>
        <s v="Sutton County Hospital District-Sonora Medical Clinic"/>
        <s v="Columbus Community Hospital-Four Oaks Medical Clinic"/>
        <s v="Hardeman County Memorial Hosp-Hardeman County Clinic"/>
        <s v="Olney Hamilton Hospital District-Lovett Meredith Rural Health Clinic"/>
        <s v="El Campo Memorial Hospital-Mid Coast Medical Clinic-Palacios"/>
        <s v="Asension Seton-Children's Care-A-Van"/>
        <s v="Medical Clinic Of Devine"/>
        <s v="Henderson Hospital Llc-Ut Health Carthage"/>
        <s v="Jackson Medical Clinic"/>
        <s v="Starr County Hospital  District-Starr County Memorial Hospital"/>
        <s v="Christus Spohn Health System Corporation-Christus Spohn Family Health Center-Freer"/>
        <s v="Port Lavaca Clinic Assoc Pa"/>
        <s v="Memorial Medical Center-"/>
        <s v="Dewitt Medical District-Goliad Family Practice"/>
        <s v="Refugio Rural Health Clinic"/>
        <s v="Woodsboro Medical Clinic"/>
      </sharedItems>
    </cacheField>
    <cacheField name="Plan Code" numFmtId="0">
      <sharedItems count="101">
        <s v="K6"/>
        <s v="W5"/>
        <s v="W2"/>
        <s v="W4"/>
        <s v="N1"/>
        <s v="K5"/>
        <s v="5A"/>
        <s v="53"/>
        <s v="50"/>
        <s v="8R"/>
        <s v="8G"/>
        <s v="KW"/>
        <s v="K2"/>
        <s v="90"/>
        <s v="C1"/>
        <s v="43"/>
        <s v="45"/>
        <s v="44"/>
        <s v="19"/>
        <s v="K4"/>
        <s v="7P"/>
        <s v="71"/>
        <s v="K3"/>
        <s v="34"/>
        <s v="K1"/>
        <s v="67"/>
        <s v="69"/>
        <s v="63"/>
        <s v="66"/>
        <s v="KB"/>
        <s v="1A"/>
        <s v="C3"/>
        <s v="10"/>
        <s v="H2"/>
        <s v="40"/>
        <s v="N2"/>
        <s v="W3"/>
        <s v="52"/>
        <s v="C2"/>
        <s v="8S"/>
        <s v="C5"/>
        <s v="KU"/>
        <s v="KJ"/>
        <s v="KL"/>
        <s v="KE"/>
        <s v="72"/>
        <s v="8K"/>
        <s v="H4"/>
        <s v="82"/>
        <s v="W6"/>
        <s v="5B"/>
        <s v="C4"/>
        <s v="9H"/>
        <s v="47"/>
        <s v="86"/>
        <s v="N4"/>
        <s v="85"/>
        <s v="18"/>
        <s v="KP"/>
        <s v="KC"/>
        <s v="KD"/>
        <s v="37"/>
        <s v="7G"/>
        <s v="H3"/>
        <s v="8J"/>
        <s v="46"/>
        <s v="H5"/>
        <s v="K7"/>
        <s v="K8"/>
        <s v="42"/>
        <s v="KG"/>
        <s v="KH"/>
        <s v="KV"/>
        <s v="9F"/>
        <s v="33"/>
        <s v="7S"/>
        <s v="H6"/>
        <s v="8T"/>
        <s v="P2"/>
        <s v="83"/>
        <s v="1P"/>
        <s v="7H"/>
        <s v="KA"/>
        <s v="79"/>
        <s v="8H"/>
        <s v="P1"/>
        <s v="93"/>
        <s v="36"/>
        <s v="H1"/>
        <s v="8L"/>
        <s v="KQ"/>
        <s v="KR"/>
        <s v="KS"/>
        <s v="KT"/>
        <s v="2Q"/>
        <s v="7R"/>
        <s v="KF"/>
        <s v="KM"/>
        <s v="KN"/>
        <s v="95"/>
        <s v="31"/>
      </sharedItems>
    </cacheField>
    <cacheField name="CONCAT for Plan Code" numFmtId="0">
      <sharedItems/>
    </cacheField>
    <cacheField name="MCO" numFmtId="0">
      <sharedItems count="16">
        <s v="Amerigroup"/>
        <s v="FIRSTCARE"/>
        <s v="AETNA"/>
        <s v="Cook"/>
        <s v="DCHP"/>
        <s v="S&amp;W"/>
        <s v="Superior"/>
        <s v="United"/>
        <s v="TCHP"/>
        <s v="Driscoll"/>
        <s v="El Paso"/>
        <s v="Molina"/>
        <s v="BCBS"/>
        <s v="CFHP"/>
        <s v="CHC"/>
        <s v="Parkland"/>
      </sharedItems>
    </cacheField>
    <cacheField name="Program" numFmtId="0">
      <sharedItems/>
    </cacheField>
    <cacheField name="SDA" numFmtId="0">
      <sharedItems/>
    </cacheField>
    <cacheField name="RHC Class" numFmtId="0">
      <sharedItems/>
    </cacheField>
    <cacheField name="Reporting Requirement Met (Yes = 0 &amp; No=1)" numFmtId="0">
      <sharedItems/>
    </cacheField>
    <cacheField name="Sept_2022" numFmtId="0">
      <sharedItems/>
    </cacheField>
    <cacheField name="Oct_2022" numFmtId="0">
      <sharedItems/>
    </cacheField>
    <cacheField name="Nov_2022" numFmtId="0">
      <sharedItems/>
    </cacheField>
    <cacheField name="Dec_2022" numFmtId="0">
      <sharedItems/>
    </cacheField>
    <cacheField name="Jan_2023" numFmtId="0">
      <sharedItems/>
    </cacheField>
    <cacheField name="Feb_2023" numFmtId="0">
      <sharedItems/>
    </cacheField>
    <cacheField name="Mar_2023" numFmtId="0">
      <sharedItems/>
    </cacheField>
    <cacheField name="Apr_2023" numFmtId="0">
      <sharedItems/>
    </cacheField>
    <cacheField name="May_2023" numFmtId="0">
      <sharedItems/>
    </cacheField>
    <cacheField name="Jun_2023" numFmtId="0">
      <sharedItems/>
    </cacheField>
    <cacheField name="Jul_2023" numFmtId="0">
      <sharedItems/>
    </cacheField>
    <cacheField name="Aug_2023" numFmtId="0">
      <sharedItems/>
    </cacheField>
    <cacheField name="202209" numFmtId="0">
      <sharedItems containsSemiMixedTypes="0" containsString="0" containsNumber="1" containsInteger="1" minValue="0" maxValue="727"/>
    </cacheField>
    <cacheField name="202210" numFmtId="0">
      <sharedItems containsSemiMixedTypes="0" containsString="0" containsNumber="1" containsInteger="1" minValue="0" maxValue="779"/>
    </cacheField>
    <cacheField name="202211" numFmtId="0">
      <sharedItems containsSemiMixedTypes="0" containsString="0" containsNumber="1" containsInteger="1" minValue="0" maxValue="868"/>
    </cacheField>
    <cacheField name="202212" numFmtId="0">
      <sharedItems containsSemiMixedTypes="0" containsString="0" containsNumber="1" containsInteger="1" minValue="0" maxValue="773"/>
    </cacheField>
    <cacheField name="202301" numFmtId="0">
      <sharedItems containsSemiMixedTypes="0" containsString="0" containsNumber="1" containsInteger="1" minValue="0" maxValue="915"/>
    </cacheField>
    <cacheField name="202302" numFmtId="0">
      <sharedItems containsSemiMixedTypes="0" containsString="0" containsNumber="1" containsInteger="1" minValue="0" maxValue="845"/>
    </cacheField>
    <cacheField name="202303" numFmtId="0">
      <sharedItems containsSemiMixedTypes="0" containsString="0" containsNumber="1" containsInteger="1" minValue="0" maxValue="947"/>
    </cacheField>
    <cacheField name="202304" numFmtId="0">
      <sharedItems containsSemiMixedTypes="0" containsString="0" containsNumber="1" minValue="0" maxValue="819"/>
    </cacheField>
    <cacheField name="202305" numFmtId="0">
      <sharedItems containsSemiMixedTypes="0" containsString="0" containsNumber="1" containsInteger="1" minValue="0" maxValue="792"/>
    </cacheField>
    <cacheField name="202306" numFmtId="0">
      <sharedItems containsSemiMixedTypes="0" containsString="0" containsNumber="1" containsInteger="1" minValue="0" maxValue="661"/>
    </cacheField>
    <cacheField name="202307" numFmtId="0">
      <sharedItems containsSemiMixedTypes="0" containsString="0" containsNumber="1" containsInteger="1" minValue="0" maxValue="684"/>
    </cacheField>
    <cacheField name="202308" numFmtId="0">
      <sharedItems containsSemiMixedTypes="0" containsString="0" containsNumber="1" containsInteger="1" minValue="0" maxValue="761"/>
    </cacheField>
    <cacheField name="Total Units" numFmtId="0">
      <sharedItems containsSemiMixedTypes="0" containsString="0" containsNumber="1" minValue="0" maxValue="9551"/>
    </cacheField>
    <cacheField name="2022092" numFmtId="0">
      <sharedItems containsSemiMixedTypes="0" containsString="0" containsNumber="1" containsInteger="1" minValue="0" maxValue="727"/>
    </cacheField>
    <cacheField name="2022102" numFmtId="0">
      <sharedItems containsSemiMixedTypes="0" containsString="0" containsNumber="1" containsInteger="1" minValue="0" maxValue="779"/>
    </cacheField>
    <cacheField name="2022112" numFmtId="0">
      <sharedItems containsSemiMixedTypes="0" containsString="0" containsNumber="1" containsInteger="1" minValue="0" maxValue="868"/>
    </cacheField>
    <cacheField name="2022122" numFmtId="0">
      <sharedItems containsSemiMixedTypes="0" containsString="0" containsNumber="1" containsInteger="1" minValue="0" maxValue="773"/>
    </cacheField>
    <cacheField name="2023012" numFmtId="0">
      <sharedItems containsSemiMixedTypes="0" containsString="0" containsNumber="1" containsInteger="1" minValue="0" maxValue="915"/>
    </cacheField>
    <cacheField name="2023022" numFmtId="0">
      <sharedItems containsSemiMixedTypes="0" containsString="0" containsNumber="1" containsInteger="1" minValue="0" maxValue="845"/>
    </cacheField>
    <cacheField name="2023032" numFmtId="0">
      <sharedItems containsSemiMixedTypes="0" containsString="0" containsNumber="1" containsInteger="1" minValue="0" maxValue="947"/>
    </cacheField>
    <cacheField name="2023042" numFmtId="0">
      <sharedItems containsSemiMixedTypes="0" containsString="0" containsNumber="1" minValue="0" maxValue="819"/>
    </cacheField>
    <cacheField name="2023052" numFmtId="0">
      <sharedItems containsSemiMixedTypes="0" containsString="0" containsNumber="1" containsInteger="1" minValue="0" maxValue="792"/>
    </cacheField>
    <cacheField name="2023062" numFmtId="0">
      <sharedItems containsSemiMixedTypes="0" containsString="0" containsNumber="1" containsInteger="1" minValue="0" maxValue="661"/>
    </cacheField>
    <cacheField name="2023072" numFmtId="0">
      <sharedItems containsSemiMixedTypes="0" containsString="0" containsNumber="1" containsInteger="1" minValue="0" maxValue="684"/>
    </cacheField>
    <cacheField name="2023082" numFmtId="0">
      <sharedItems containsSemiMixedTypes="0" containsString="0" containsNumber="1" containsInteger="1" minValue="0" maxValue="761"/>
    </cacheField>
    <cacheField name="Total Eligible Units" numFmtId="0">
      <sharedItems containsSemiMixedTypes="0" containsString="0" containsNumber="1" minValue="0" maxValue="9551"/>
    </cacheField>
    <cacheField name="Year-To-Date RAPPS Component 1 Payment_x000a_(Directed by Scorecard _x000a_Based on Historical Data Period)" numFmtId="44">
      <sharedItems containsSemiMixedTypes="0" containsString="0" containsNumber="1" minValue="0" maxValue="740183.41"/>
    </cacheField>
    <cacheField name="RAPPS Payment_x000a_ (Recalculated based on Actual Program Year Claims Data Period) " numFmtId="44">
      <sharedItems containsSemiMixedTypes="0" containsString="0" containsNumber="1" minValue="0" maxValue="620810.63"/>
    </cacheField>
    <cacheField name="MCO Recoupment (-) or Redistribution (+) " numFmtId="44">
      <sharedItems containsSemiMixedTypes="0" containsString="0" containsNumber="1" minValue="-737463.42" maxValue="330538.55000000016"/>
    </cacheField>
    <cacheField name="% Change" numFmtId="9">
      <sharedItems containsSemiMixedTypes="0" containsString="0" containsNumber="1" minValue="-1" maxValue="50.8318340829585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0">
  <r>
    <x v="0"/>
    <x v="0"/>
    <x v="0"/>
    <s v="1013909936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7"/>
    <n v="3"/>
    <n v="4"/>
    <n v="5"/>
    <n v="2"/>
    <n v="4"/>
    <n v="3"/>
    <n v="2"/>
    <n v="1"/>
    <n v="0"/>
    <n v="1"/>
    <n v="0"/>
    <n v="32"/>
    <n v="7"/>
    <n v="3"/>
    <n v="4"/>
    <n v="5"/>
    <n v="2"/>
    <n v="4"/>
    <n v="3"/>
    <n v="2"/>
    <n v="1"/>
    <n v="0"/>
    <n v="1"/>
    <n v="0"/>
    <n v="32"/>
    <n v="1575.5000000000005"/>
    <n v="2074.31"/>
    <n v="498.80999999999949"/>
    <n v="0.31660425261821601"/>
  </r>
  <r>
    <x v="0"/>
    <x v="0"/>
    <x v="1"/>
    <s v="1013909936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8"/>
    <n v="11"/>
    <n v="11"/>
    <n v="9"/>
    <n v="19"/>
    <n v="20"/>
    <n v="14"/>
    <n v="17"/>
    <n v="19"/>
    <n v="12"/>
    <n v="16"/>
    <n v="17"/>
    <n v="173"/>
    <n v="8"/>
    <n v="11"/>
    <n v="11"/>
    <n v="9"/>
    <n v="19"/>
    <n v="20"/>
    <n v="14"/>
    <n v="17"/>
    <n v="19"/>
    <n v="12"/>
    <n v="16"/>
    <n v="17"/>
    <n v="173"/>
    <n v="4736.300000000002"/>
    <n v="11214.24"/>
    <n v="6477.9399999999978"/>
    <n v="1.3677216392542693"/>
  </r>
  <r>
    <x v="0"/>
    <x v="0"/>
    <x v="2"/>
    <s v="1013909936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42"/>
    <n v="46"/>
    <n v="42"/>
    <n v="47"/>
    <n v="57"/>
    <n v="56"/>
    <n v="61"/>
    <n v="49"/>
    <n v="74"/>
    <n v="32"/>
    <n v="32"/>
    <n v="47"/>
    <n v="585"/>
    <n v="42"/>
    <n v="46"/>
    <n v="42"/>
    <n v="47"/>
    <n v="57"/>
    <n v="56"/>
    <n v="61"/>
    <n v="49"/>
    <n v="74"/>
    <n v="32"/>
    <n v="32"/>
    <n v="47"/>
    <n v="585"/>
    <n v="35465.07999999998"/>
    <n v="37920.99"/>
    <n v="2455.910000000018"/>
    <n v="6.9248680674060772E-2"/>
  </r>
  <r>
    <x v="0"/>
    <x v="0"/>
    <x v="3"/>
    <s v="1013909936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57"/>
    <n v="51"/>
    <n v="62"/>
    <n v="44"/>
    <n v="29"/>
    <n v="38"/>
    <n v="32"/>
    <n v="19"/>
    <n v="38"/>
    <n v="25"/>
    <n v="26"/>
    <n v="48"/>
    <n v="469"/>
    <n v="57"/>
    <n v="51"/>
    <n v="62"/>
    <n v="44"/>
    <n v="29"/>
    <n v="38"/>
    <n v="32"/>
    <n v="19"/>
    <n v="38"/>
    <n v="25"/>
    <n v="26"/>
    <n v="48"/>
    <n v="469"/>
    <n v="44345.199999999983"/>
    <n v="30401.62"/>
    <n v="-13943.579999999984"/>
    <n v="-0.31443267817035414"/>
  </r>
  <r>
    <x v="1"/>
    <x v="1"/>
    <x v="4"/>
    <s v="1033641105-Amerigroup-STAR-MRSA Northeast"/>
    <x v="0"/>
    <s v="STAR"/>
    <s v="MRSA Northeast"/>
    <s v="Free-Standing"/>
    <s v="0"/>
    <s v="Y"/>
    <s v="Y"/>
    <s v="Y"/>
    <s v="Y"/>
    <s v="Y"/>
    <s v="Y"/>
    <s v="Y"/>
    <s v="Y"/>
    <s v="Y"/>
    <s v="Y"/>
    <s v="Y"/>
    <s v="Y"/>
    <n v="70"/>
    <n v="57"/>
    <n v="57"/>
    <n v="60"/>
    <n v="54"/>
    <n v="50"/>
    <n v="42"/>
    <n v="65"/>
    <n v="47"/>
    <n v="42"/>
    <n v="40"/>
    <n v="60"/>
    <n v="644"/>
    <n v="70"/>
    <n v="57"/>
    <n v="57"/>
    <n v="60"/>
    <n v="54"/>
    <n v="50"/>
    <n v="42"/>
    <n v="65"/>
    <n v="47"/>
    <n v="42"/>
    <n v="40"/>
    <n v="60"/>
    <n v="644"/>
    <n v="6667.2100000000009"/>
    <n v="70066.960000000006"/>
    <n v="63399.750000000007"/>
    <n v="9.5091875012186513"/>
  </r>
  <r>
    <x v="2"/>
    <x v="2"/>
    <x v="4"/>
    <s v="1033687900-Amerigroup-STAR-MRSA Northeast"/>
    <x v="0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354"/>
    <n v="338"/>
    <n v="162"/>
    <n v="134"/>
    <n v="70"/>
    <n v="125"/>
    <n v="133"/>
    <n v="160"/>
    <n v="234"/>
    <n v="181"/>
    <n v="220"/>
    <n v="406"/>
    <n v="2517"/>
    <n v="354"/>
    <n v="338"/>
    <n v="162"/>
    <n v="134"/>
    <n v="70"/>
    <n v="125"/>
    <n v="133"/>
    <n v="160"/>
    <n v="234"/>
    <n v="181"/>
    <n v="220"/>
    <n v="406"/>
    <n v="2517"/>
    <n v="66692.889999999956"/>
    <n v="163157.5"/>
    <n v="96464.610000000044"/>
    <n v="1.4464002084779968"/>
  </r>
  <r>
    <x v="3"/>
    <x v="3"/>
    <x v="4"/>
    <s v="1043719560-Amerigroup-STAR-MRSA Northeast"/>
    <x v="0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30"/>
    <n v="25"/>
    <n v="34"/>
    <n v="20"/>
    <n v="18"/>
    <n v="20"/>
    <n v="27"/>
    <n v="12"/>
    <n v="21"/>
    <n v="23"/>
    <n v="20"/>
    <n v="28"/>
    <n v="278"/>
    <n v="30"/>
    <n v="25"/>
    <n v="34"/>
    <n v="20"/>
    <n v="18"/>
    <n v="20"/>
    <n v="27"/>
    <n v="12"/>
    <n v="21"/>
    <n v="23"/>
    <n v="20"/>
    <n v="28"/>
    <n v="278"/>
    <n v="14072.260000000004"/>
    <n v="18020.57"/>
    <n v="3948.3099999999959"/>
    <n v="0.28057398029882868"/>
  </r>
  <r>
    <x v="4"/>
    <x v="4"/>
    <x v="5"/>
    <s v="1063436525-Amerigroup-STAR Kids-Lubbock"/>
    <x v="0"/>
    <s v="STAR Kids"/>
    <s v="Lubbock"/>
    <s v="Hospital-Based"/>
    <s v="0"/>
    <s v="Y"/>
    <s v="Y"/>
    <s v="Y"/>
    <s v="Y"/>
    <s v="Y"/>
    <s v="Y"/>
    <s v="Y"/>
    <s v="Y"/>
    <s v="Y"/>
    <s v="Y"/>
    <s v="Y"/>
    <s v="Y"/>
    <n v="0"/>
    <n v="1"/>
    <n v="0"/>
    <n v="2"/>
    <n v="1"/>
    <n v="2"/>
    <n v="3"/>
    <n v="0"/>
    <n v="1"/>
    <n v="0"/>
    <n v="0"/>
    <n v="1"/>
    <n v="11"/>
    <n v="0"/>
    <n v="1"/>
    <n v="0"/>
    <n v="2"/>
    <n v="1"/>
    <n v="2"/>
    <n v="3"/>
    <n v="0"/>
    <n v="1"/>
    <n v="0"/>
    <n v="0"/>
    <n v="1"/>
    <n v="11"/>
    <n v="1973.140000000001"/>
    <n v="713.04"/>
    <n v="-1260.100000000001"/>
    <n v="-0.6386267573512272"/>
  </r>
  <r>
    <x v="4"/>
    <x v="4"/>
    <x v="6"/>
    <s v="1063436525-Amerigroup-STAR+PLUS-Lubbock"/>
    <x v="0"/>
    <s v="STAR+PLUS"/>
    <s v="Lubbock"/>
    <s v="Hospital-Based"/>
    <s v="0"/>
    <s v="Y"/>
    <s v="Y"/>
    <s v="Y"/>
    <s v="Y"/>
    <s v="Y"/>
    <s v="Y"/>
    <s v="Y"/>
    <s v="Y"/>
    <s v="Y"/>
    <s v="Y"/>
    <s v="Y"/>
    <s v="Y"/>
    <n v="20"/>
    <n v="22"/>
    <n v="17"/>
    <n v="19"/>
    <n v="17"/>
    <n v="28"/>
    <n v="43"/>
    <n v="48"/>
    <n v="59"/>
    <n v="48"/>
    <n v="30"/>
    <n v="22"/>
    <n v="373"/>
    <n v="20"/>
    <n v="22"/>
    <n v="17"/>
    <n v="19"/>
    <n v="17"/>
    <n v="28"/>
    <n v="43"/>
    <n v="48"/>
    <n v="59"/>
    <n v="48"/>
    <n v="30"/>
    <n v="22"/>
    <n v="373"/>
    <n v="5767.82"/>
    <n v="24178.68"/>
    <n v="18410.86"/>
    <n v="3.1919962828243604"/>
  </r>
  <r>
    <x v="4"/>
    <x v="4"/>
    <x v="7"/>
    <s v="1063436525-Amerigroup-STAR-Lubbock"/>
    <x v="0"/>
    <s v="STAR"/>
    <s v="Lubbock"/>
    <s v="Hospital-Based"/>
    <s v="0"/>
    <s v="Y"/>
    <s v="Y"/>
    <s v="Y"/>
    <s v="Y"/>
    <s v="Y"/>
    <s v="Y"/>
    <s v="Y"/>
    <s v="Y"/>
    <s v="Y"/>
    <s v="Y"/>
    <s v="Y"/>
    <s v="Y"/>
    <n v="60"/>
    <n v="67"/>
    <n v="53"/>
    <n v="49"/>
    <n v="40"/>
    <n v="57"/>
    <n v="41"/>
    <n v="46"/>
    <n v="40"/>
    <n v="24"/>
    <n v="14"/>
    <n v="52"/>
    <n v="543"/>
    <n v="60"/>
    <n v="67"/>
    <n v="53"/>
    <n v="49"/>
    <n v="40"/>
    <n v="57"/>
    <n v="41"/>
    <n v="46"/>
    <n v="40"/>
    <n v="24"/>
    <n v="14"/>
    <n v="52"/>
    <n v="543"/>
    <n v="39231.65"/>
    <n v="35198.46"/>
    <n v="-4033.1900000000023"/>
    <n v="-0.10280449585984791"/>
  </r>
  <r>
    <x v="4"/>
    <x v="4"/>
    <x v="8"/>
    <s v="1063436525-FIRSTCARE-STAR-Lubbock"/>
    <x v="1"/>
    <s v="STAR"/>
    <s v="Lubbock"/>
    <s v="Hospital-Based"/>
    <s v="0"/>
    <s v="Y"/>
    <s v="Y"/>
    <s v="Y"/>
    <s v="Y"/>
    <s v="Y"/>
    <s v="Y"/>
    <s v="Y"/>
    <s v="Y"/>
    <s v="Y"/>
    <s v="Y"/>
    <s v="Y"/>
    <s v="Y"/>
    <n v="248"/>
    <n v="214"/>
    <n v="245"/>
    <n v="230"/>
    <n v="202"/>
    <n v="195"/>
    <n v="252"/>
    <n v="242"/>
    <n v="212"/>
    <n v="151"/>
    <n v="163"/>
    <n v="207"/>
    <n v="2561"/>
    <n v="248"/>
    <n v="214"/>
    <n v="245"/>
    <n v="230"/>
    <n v="202"/>
    <n v="195"/>
    <n v="252"/>
    <n v="242"/>
    <n v="212"/>
    <n v="151"/>
    <n v="163"/>
    <n v="207"/>
    <n v="2561"/>
    <n v="135385.54999999996"/>
    <n v="166009.67000000001"/>
    <n v="30624.120000000054"/>
    <n v="0.22619932481716154"/>
  </r>
  <r>
    <x v="5"/>
    <x v="5"/>
    <x v="9"/>
    <s v="1063485548-Amerigroup-STAR+PLUS-Jefferson"/>
    <x v="0"/>
    <s v="STAR+PLUS"/>
    <s v="Jefferson"/>
    <s v="Hospital-Based"/>
    <s v="0"/>
    <s v="Y"/>
    <s v="Y"/>
    <s v="Y"/>
    <s v="Y"/>
    <s v="Y"/>
    <s v="Y"/>
    <s v="Y"/>
    <s v="Y"/>
    <s v="Y"/>
    <s v="Y"/>
    <s v="Y"/>
    <s v="Y"/>
    <n v="0"/>
    <n v="2"/>
    <n v="7"/>
    <n v="5"/>
    <n v="3"/>
    <n v="0"/>
    <n v="3"/>
    <n v="4"/>
    <n v="4"/>
    <n v="3"/>
    <n v="1"/>
    <n v="0"/>
    <n v="32"/>
    <n v="0"/>
    <n v="2"/>
    <n v="7"/>
    <n v="5"/>
    <n v="3"/>
    <n v="0"/>
    <n v="3"/>
    <n v="4"/>
    <n v="4"/>
    <n v="3"/>
    <n v="1"/>
    <n v="0"/>
    <n v="32"/>
    <n v="1804.0100000000002"/>
    <n v="2074.31"/>
    <n v="270.29999999999973"/>
    <n v="0.14983287232332398"/>
  </r>
  <r>
    <x v="5"/>
    <x v="5"/>
    <x v="10"/>
    <s v="1063485548-Amerigroup-STAR-Jefferson"/>
    <x v="0"/>
    <s v="STAR"/>
    <s v="Jefferson"/>
    <s v="Hospital-Based"/>
    <s v="0"/>
    <s v="Y"/>
    <s v="Y"/>
    <s v="Y"/>
    <s v="Y"/>
    <s v="Y"/>
    <s v="Y"/>
    <s v="Y"/>
    <s v="Y"/>
    <s v="Y"/>
    <s v="Y"/>
    <s v="Y"/>
    <s v="Y"/>
    <n v="1"/>
    <n v="1"/>
    <n v="1"/>
    <n v="1"/>
    <n v="0"/>
    <n v="1"/>
    <n v="1"/>
    <n v="1"/>
    <n v="1"/>
    <n v="3"/>
    <n v="4"/>
    <n v="0"/>
    <n v="15"/>
    <n v="1"/>
    <n v="1"/>
    <n v="1"/>
    <n v="1"/>
    <n v="0"/>
    <n v="1"/>
    <n v="1"/>
    <n v="1"/>
    <n v="1"/>
    <n v="3"/>
    <n v="4"/>
    <n v="0"/>
    <n v="15"/>
    <n v="2021.3299999999997"/>
    <n v="972.33"/>
    <n v="-1048.9999999999995"/>
    <n v="-0.51896523576061293"/>
  </r>
  <r>
    <x v="6"/>
    <x v="6"/>
    <x v="11"/>
    <s v="1063630937-AETNA-STAR Kids-Dallas"/>
    <x v="2"/>
    <s v="STAR Kids"/>
    <s v="Dallas"/>
    <s v="Free-Standing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6"/>
    <x v="12"/>
    <s v="1063630937-Amerigroup-STAR Kids-Dallas"/>
    <x v="0"/>
    <s v="STAR Kids"/>
    <s v="Dallas"/>
    <s v="Free-Standing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6"/>
    <x v="13"/>
    <s v="1063630937-Amerigroup-STAR-Dallas"/>
    <x v="0"/>
    <s v="STAR"/>
    <s v="Dallas"/>
    <s v="Free-Standing"/>
    <s v="0"/>
    <s v="N"/>
    <s v="N"/>
    <s v="N"/>
    <s v="N"/>
    <s v="N"/>
    <s v="N"/>
    <s v="N"/>
    <s v="N"/>
    <s v="N"/>
    <s v="N"/>
    <s v="N"/>
    <s v="N"/>
    <n v="0"/>
    <n v="0"/>
    <n v="0"/>
    <n v="0"/>
    <n v="2"/>
    <n v="0"/>
    <n v="0"/>
    <n v="2"/>
    <n v="0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0"/>
    <s v="1073579942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5.23000000000013"/>
    <n v="0"/>
    <n v="-595.23000000000013"/>
    <n v="-1"/>
  </r>
  <r>
    <x v="7"/>
    <x v="7"/>
    <x v="1"/>
    <s v="1073579942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"/>
    <n v="0"/>
    <n v="0"/>
    <n v="2"/>
    <n v="3"/>
    <n v="2"/>
    <n v="0"/>
    <n v="0"/>
    <n v="2"/>
    <n v="2"/>
    <n v="0"/>
    <n v="3"/>
    <n v="15"/>
    <n v="1"/>
    <n v="0"/>
    <n v="0"/>
    <n v="2"/>
    <n v="3"/>
    <n v="2"/>
    <n v="0"/>
    <n v="0"/>
    <n v="2"/>
    <n v="2"/>
    <n v="0"/>
    <n v="3"/>
    <n v="15"/>
    <n v="1773.1600000000012"/>
    <n v="972.33"/>
    <n v="-800.83000000000118"/>
    <n v="-0.45164000992578257"/>
  </r>
  <r>
    <x v="7"/>
    <x v="7"/>
    <x v="2"/>
    <s v="1073579942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6"/>
    <n v="13"/>
    <n v="5"/>
    <n v="4"/>
    <n v="10"/>
    <n v="10"/>
    <n v="5"/>
    <n v="1"/>
    <n v="7"/>
    <n v="3"/>
    <n v="5"/>
    <n v="3"/>
    <n v="72"/>
    <n v="6"/>
    <n v="13"/>
    <n v="5"/>
    <n v="4"/>
    <n v="10"/>
    <n v="10"/>
    <n v="5"/>
    <n v="1"/>
    <n v="7"/>
    <n v="3"/>
    <n v="5"/>
    <n v="3"/>
    <n v="72"/>
    <n v="13507.229999999994"/>
    <n v="4667.2"/>
    <n v="-8840.0299999999952"/>
    <n v="-0.65446653384890896"/>
  </r>
  <r>
    <x v="7"/>
    <x v="7"/>
    <x v="3"/>
    <s v="1073579942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11"/>
    <n v="8"/>
    <n v="4"/>
    <n v="1"/>
    <n v="10"/>
    <n v="8"/>
    <n v="10"/>
    <n v="7"/>
    <n v="2"/>
    <n v="1"/>
    <n v="3"/>
    <n v="5"/>
    <n v="70"/>
    <n v="11"/>
    <n v="8"/>
    <n v="4"/>
    <n v="1"/>
    <n v="10"/>
    <n v="8"/>
    <n v="10"/>
    <n v="7"/>
    <n v="2"/>
    <n v="1"/>
    <n v="3"/>
    <n v="5"/>
    <n v="70"/>
    <n v="16916.100000000002"/>
    <n v="4537.55"/>
    <n v="-12378.550000000003"/>
    <n v="-0.73176145801928349"/>
  </r>
  <r>
    <x v="8"/>
    <x v="8"/>
    <x v="0"/>
    <s v="1073654935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4"/>
    <n v="8"/>
    <n v="4"/>
    <n v="14"/>
    <n v="2"/>
    <n v="4"/>
    <n v="10"/>
    <n v="4"/>
    <n v="6"/>
    <n v="4"/>
    <n v="2"/>
    <n v="3"/>
    <n v="65"/>
    <n v="4"/>
    <n v="8"/>
    <n v="4"/>
    <n v="14"/>
    <n v="2"/>
    <n v="4"/>
    <n v="10"/>
    <n v="4"/>
    <n v="6"/>
    <n v="4"/>
    <n v="2"/>
    <n v="3"/>
    <n v="65"/>
    <n v="3518.5399999999995"/>
    <n v="4213.4399999999996"/>
    <n v="694.90000000000009"/>
    <n v="0.19749668896758321"/>
  </r>
  <r>
    <x v="8"/>
    <x v="8"/>
    <x v="1"/>
    <s v="1073654935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4"/>
    <n v="7"/>
    <n v="10"/>
    <n v="4"/>
    <n v="15"/>
    <n v="12"/>
    <n v="6"/>
    <n v="2"/>
    <n v="6"/>
    <n v="8"/>
    <n v="6"/>
    <n v="6"/>
    <n v="86"/>
    <n v="4"/>
    <n v="7"/>
    <n v="10"/>
    <n v="4"/>
    <n v="15"/>
    <n v="12"/>
    <n v="6"/>
    <n v="2"/>
    <n v="6"/>
    <n v="8"/>
    <n v="6"/>
    <n v="6"/>
    <n v="86"/>
    <n v="10465.770000000002"/>
    <n v="5574.71"/>
    <n v="-4891.0600000000022"/>
    <n v="-0.46733876246086059"/>
  </r>
  <r>
    <x v="8"/>
    <x v="8"/>
    <x v="2"/>
    <s v="1073654935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94"/>
    <n v="119"/>
    <n v="101"/>
    <n v="95"/>
    <n v="113"/>
    <n v="105"/>
    <n v="110"/>
    <n v="81"/>
    <n v="82"/>
    <n v="41"/>
    <n v="50"/>
    <n v="94"/>
    <n v="1085"/>
    <n v="94"/>
    <n v="119"/>
    <n v="101"/>
    <n v="95"/>
    <n v="113"/>
    <n v="105"/>
    <n v="110"/>
    <n v="81"/>
    <n v="82"/>
    <n v="41"/>
    <n v="50"/>
    <n v="94"/>
    <n v="1085"/>
    <n v="77551.94"/>
    <n v="70332.100000000006"/>
    <n v="-7219.8399999999965"/>
    <n v="-9.309683290966024E-2"/>
  </r>
  <r>
    <x v="8"/>
    <x v="8"/>
    <x v="3"/>
    <s v="1073654935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134"/>
    <n v="166"/>
    <n v="142"/>
    <n v="110"/>
    <n v="121"/>
    <n v="130"/>
    <n v="124"/>
    <n v="110"/>
    <n v="126"/>
    <n v="67"/>
    <n v="77"/>
    <n v="106"/>
    <n v="1413"/>
    <n v="134"/>
    <n v="166"/>
    <n v="142"/>
    <n v="110"/>
    <n v="121"/>
    <n v="130"/>
    <n v="124"/>
    <n v="110"/>
    <n v="126"/>
    <n v="67"/>
    <n v="77"/>
    <n v="106"/>
    <n v="1413"/>
    <n v="96893.240000000034"/>
    <n v="91593.78"/>
    <n v="-5299.4600000000355"/>
    <n v="-5.4693805264433654E-2"/>
  </r>
  <r>
    <x v="9"/>
    <x v="9"/>
    <x v="0"/>
    <s v="1073763439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2"/>
    <n v="2"/>
    <n v="318.24"/>
    <n v="129.63999999999999"/>
    <n v="-188.60000000000002"/>
    <n v="-0.59263448969331323"/>
  </r>
  <r>
    <x v="9"/>
    <x v="9"/>
    <x v="1"/>
    <s v="1073763439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0.10000000000025"/>
    <n v="0"/>
    <n v="-980.10000000000025"/>
    <n v="-1"/>
  </r>
  <r>
    <x v="9"/>
    <x v="9"/>
    <x v="2"/>
    <s v="1073763439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10"/>
    <n v="6"/>
    <n v="8"/>
    <n v="8"/>
    <n v="2"/>
    <n v="2"/>
    <n v="2"/>
    <n v="8"/>
    <n v="2"/>
    <n v="4"/>
    <n v="0"/>
    <n v="3"/>
    <n v="55"/>
    <n v="10"/>
    <n v="6"/>
    <n v="8"/>
    <n v="8"/>
    <n v="2"/>
    <n v="2"/>
    <n v="2"/>
    <n v="8"/>
    <n v="2"/>
    <n v="4"/>
    <n v="0"/>
    <n v="3"/>
    <n v="55"/>
    <n v="7992.1800000000048"/>
    <n v="3565.22"/>
    <n v="-4426.9600000000046"/>
    <n v="-0.55391144844085116"/>
  </r>
  <r>
    <x v="9"/>
    <x v="9"/>
    <x v="3"/>
    <s v="1073763439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31"/>
    <n v="26"/>
    <n v="35"/>
    <n v="29"/>
    <n v="44"/>
    <n v="41"/>
    <n v="27"/>
    <n v="38"/>
    <n v="25"/>
    <n v="17"/>
    <n v="11"/>
    <n v="21"/>
    <n v="345"/>
    <n v="31"/>
    <n v="26"/>
    <n v="35"/>
    <n v="29"/>
    <n v="44"/>
    <n v="41"/>
    <n v="27"/>
    <n v="38"/>
    <n v="25"/>
    <n v="17"/>
    <n v="11"/>
    <n v="21"/>
    <n v="345"/>
    <n v="10042.749999999995"/>
    <n v="22363.66"/>
    <n v="12320.910000000005"/>
    <n v="1.2268462323566764"/>
  </r>
  <r>
    <x v="10"/>
    <x v="10"/>
    <x v="5"/>
    <s v="1083602940-Amerigroup-STAR Kids-Lubbock"/>
    <x v="0"/>
    <s v="STAR Kids"/>
    <s v="Lubbock"/>
    <s v="Hospital-Based"/>
    <s v="0"/>
    <s v="Y"/>
    <s v="Y"/>
    <s v="Y"/>
    <s v="Y"/>
    <s v="Y"/>
    <s v="Y"/>
    <s v="Y"/>
    <s v="Y"/>
    <s v="Y"/>
    <s v="Y"/>
    <s v="Y"/>
    <s v="Y"/>
    <n v="2"/>
    <n v="1"/>
    <n v="1"/>
    <n v="1"/>
    <n v="0"/>
    <n v="0"/>
    <n v="0"/>
    <n v="3"/>
    <n v="0"/>
    <n v="1"/>
    <n v="0"/>
    <n v="2"/>
    <n v="11"/>
    <n v="2"/>
    <n v="1"/>
    <n v="1"/>
    <n v="1"/>
    <n v="0"/>
    <n v="0"/>
    <n v="0"/>
    <n v="3"/>
    <n v="0"/>
    <n v="1"/>
    <n v="0"/>
    <n v="2"/>
    <n v="11"/>
    <n v="1215.96"/>
    <n v="713.04"/>
    <n v="-502.92000000000007"/>
    <n v="-0.41359913155037997"/>
  </r>
  <r>
    <x v="10"/>
    <x v="10"/>
    <x v="6"/>
    <s v="1083602940-Amerigroup-STAR+PLUS-Lubbock"/>
    <x v="0"/>
    <s v="STAR+PLUS"/>
    <s v="Lubbock"/>
    <s v="Hospital-Based"/>
    <s v="0"/>
    <s v="Y"/>
    <s v="Y"/>
    <s v="Y"/>
    <s v="Y"/>
    <s v="Y"/>
    <s v="Y"/>
    <s v="Y"/>
    <s v="Y"/>
    <s v="Y"/>
    <s v="Y"/>
    <s v="Y"/>
    <s v="Y"/>
    <n v="5"/>
    <n v="10"/>
    <n v="5"/>
    <n v="7"/>
    <n v="5"/>
    <n v="6"/>
    <n v="5"/>
    <n v="4"/>
    <n v="4"/>
    <n v="14"/>
    <n v="8"/>
    <n v="7"/>
    <n v="80"/>
    <n v="5"/>
    <n v="10"/>
    <n v="5"/>
    <n v="7"/>
    <n v="5"/>
    <n v="6"/>
    <n v="5"/>
    <n v="4"/>
    <n v="4"/>
    <n v="14"/>
    <n v="8"/>
    <n v="7"/>
    <n v="80"/>
    <n v="3587.0500000000011"/>
    <n v="5185.78"/>
    <n v="1598.7299999999987"/>
    <n v="0.44569493037454122"/>
  </r>
  <r>
    <x v="10"/>
    <x v="10"/>
    <x v="7"/>
    <s v="1083602940-Amerigroup-STAR-Lubbock"/>
    <x v="0"/>
    <s v="STAR"/>
    <s v="Lubbock"/>
    <s v="Hospital-Based"/>
    <s v="0"/>
    <s v="Y"/>
    <s v="Y"/>
    <s v="Y"/>
    <s v="Y"/>
    <s v="Y"/>
    <s v="Y"/>
    <s v="Y"/>
    <s v="Y"/>
    <s v="Y"/>
    <s v="Y"/>
    <s v="Y"/>
    <s v="Y"/>
    <n v="3"/>
    <n v="8"/>
    <n v="7"/>
    <n v="5"/>
    <n v="4"/>
    <n v="12"/>
    <n v="11"/>
    <n v="13"/>
    <n v="4"/>
    <n v="5"/>
    <n v="6"/>
    <n v="4"/>
    <n v="82"/>
    <n v="3"/>
    <n v="8"/>
    <n v="7"/>
    <n v="5"/>
    <n v="4"/>
    <n v="12"/>
    <n v="11"/>
    <n v="13"/>
    <n v="4"/>
    <n v="5"/>
    <n v="6"/>
    <n v="4"/>
    <n v="82"/>
    <n v="24469.81"/>
    <n v="5315.42"/>
    <n v="-19154.39"/>
    <n v="-0.78277640897089096"/>
  </r>
  <r>
    <x v="10"/>
    <x v="10"/>
    <x v="8"/>
    <s v="1083602940-FIRSTCARE-STAR-Lubbock"/>
    <x v="1"/>
    <s v="STAR"/>
    <s v="Lubbock"/>
    <s v="Hospital-Based"/>
    <s v="0"/>
    <s v="Y"/>
    <s v="Y"/>
    <s v="Y"/>
    <s v="Y"/>
    <s v="Y"/>
    <s v="Y"/>
    <s v="Y"/>
    <s v="Y"/>
    <s v="Y"/>
    <s v="Y"/>
    <s v="Y"/>
    <s v="Y"/>
    <n v="30"/>
    <n v="41"/>
    <n v="41"/>
    <n v="60"/>
    <n v="31"/>
    <n v="45"/>
    <n v="46"/>
    <n v="33"/>
    <n v="30"/>
    <n v="29"/>
    <n v="34"/>
    <n v="40"/>
    <n v="460"/>
    <n v="30"/>
    <n v="41"/>
    <n v="41"/>
    <n v="60"/>
    <n v="31"/>
    <n v="45"/>
    <n v="46"/>
    <n v="33"/>
    <n v="30"/>
    <n v="29"/>
    <n v="34"/>
    <n v="40"/>
    <n v="460"/>
    <n v="84575.85"/>
    <n v="29818.22"/>
    <n v="-54757.630000000005"/>
    <n v="-0.64743812802354339"/>
  </r>
  <r>
    <x v="11"/>
    <x v="11"/>
    <x v="0"/>
    <s v="1083696496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.32000000000005"/>
    <n v="0"/>
    <n v="-94.32000000000005"/>
    <n v="-1"/>
  </r>
  <r>
    <x v="11"/>
    <x v="11"/>
    <x v="1"/>
    <s v="1083696496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1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1"/>
    <n v="348.23999999999995"/>
    <n v="64.819999999999993"/>
    <n v="-283.41999999999996"/>
    <n v="-0.81386400183781304"/>
  </r>
  <r>
    <x v="11"/>
    <x v="11"/>
    <x v="2"/>
    <s v="1083696496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1"/>
    <n v="0"/>
    <n v="4"/>
    <n v="0"/>
    <n v="0"/>
    <n v="0"/>
    <n v="0"/>
    <n v="0"/>
    <n v="0"/>
    <n v="0"/>
    <n v="0"/>
    <n v="0"/>
    <n v="5"/>
    <n v="1"/>
    <n v="0"/>
    <n v="4"/>
    <n v="0"/>
    <n v="0"/>
    <n v="0"/>
    <n v="0"/>
    <n v="0"/>
    <n v="0"/>
    <n v="0"/>
    <n v="0"/>
    <n v="0"/>
    <n v="5"/>
    <n v="3227.8500000000031"/>
    <n v="324.11"/>
    <n v="-2903.740000000003"/>
    <n v="-0.89958951004538634"/>
  </r>
  <r>
    <x v="11"/>
    <x v="11"/>
    <x v="3"/>
    <s v="1083696496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5"/>
    <n v="6"/>
    <n v="8"/>
    <n v="1"/>
    <n v="0"/>
    <n v="0"/>
    <n v="0"/>
    <n v="0"/>
    <n v="0"/>
    <n v="0"/>
    <n v="0"/>
    <n v="0"/>
    <n v="20"/>
    <n v="5"/>
    <n v="6"/>
    <n v="8"/>
    <n v="1"/>
    <n v="0"/>
    <n v="0"/>
    <n v="0"/>
    <n v="0"/>
    <n v="0"/>
    <n v="0"/>
    <n v="0"/>
    <n v="0"/>
    <n v="20"/>
    <n v="4093.2400000000007"/>
    <n v="1296.44"/>
    <n v="-2796.8000000000006"/>
    <n v="-0.68327290850279976"/>
  </r>
  <r>
    <x v="12"/>
    <x v="12"/>
    <x v="14"/>
    <s v="1093263501-Amerigroup-STAR-MRSA Central"/>
    <x v="0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97"/>
    <n v="140"/>
    <n v="123"/>
    <n v="98"/>
    <n v="107"/>
    <n v="79"/>
    <n v="82"/>
    <n v="96"/>
    <n v="122"/>
    <n v="79"/>
    <n v="80"/>
    <n v="114"/>
    <n v="1217"/>
    <n v="97"/>
    <n v="140"/>
    <n v="123"/>
    <n v="98"/>
    <n v="107"/>
    <n v="79"/>
    <n v="82"/>
    <n v="96"/>
    <n v="122"/>
    <n v="79"/>
    <n v="80"/>
    <n v="114"/>
    <n v="1217"/>
    <n v="20071.700000000004"/>
    <n v="78888.63"/>
    <n v="58816.93"/>
    <n v="2.9303412267022719"/>
  </r>
  <r>
    <x v="13"/>
    <x v="13"/>
    <x v="0"/>
    <s v="1104238047-Amerigroup-STAR Kids-MRSA West"/>
    <x v="0"/>
    <s v="STAR Kids"/>
    <s v="MRSA West"/>
    <s v="Free-Standing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2.95999999999992"/>
    <n v="0"/>
    <n v="-612.95999999999992"/>
    <n v="-1"/>
  </r>
  <r>
    <x v="13"/>
    <x v="13"/>
    <x v="1"/>
    <s v="1104238047-Amerigroup-STAR+PLUS-MRSA West"/>
    <x v="0"/>
    <s v="STAR+PLUS"/>
    <s v="MRSA West"/>
    <s v="Free-Standing"/>
    <s v="0"/>
    <s v="Y"/>
    <s v="Y"/>
    <s v="Y"/>
    <s v="Y"/>
    <s v="Y"/>
    <s v="Y"/>
    <s v="Y"/>
    <s v="Y"/>
    <s v="Y"/>
    <s v="Y"/>
    <s v="Y"/>
    <s v="Y"/>
    <n v="3"/>
    <n v="1"/>
    <n v="3"/>
    <n v="1"/>
    <n v="1"/>
    <n v="1"/>
    <n v="2"/>
    <n v="3"/>
    <n v="3"/>
    <n v="1"/>
    <n v="2"/>
    <n v="3"/>
    <n v="24"/>
    <n v="3"/>
    <n v="1"/>
    <n v="3"/>
    <n v="1"/>
    <n v="1"/>
    <n v="1"/>
    <n v="2"/>
    <n v="3"/>
    <n v="3"/>
    <n v="1"/>
    <n v="2"/>
    <n v="3"/>
    <n v="24"/>
    <n v="1869.8800000000017"/>
    <n v="2611.19"/>
    <n v="741.30999999999835"/>
    <n v="0.39644790040002442"/>
  </r>
  <r>
    <x v="13"/>
    <x v="13"/>
    <x v="2"/>
    <s v="1104238047-Amerigroup-STAR-MRSA West"/>
    <x v="0"/>
    <s v="STAR"/>
    <s v="MRSA West"/>
    <s v="Free-Standing"/>
    <s v="0"/>
    <s v="Y"/>
    <s v="Y"/>
    <s v="Y"/>
    <s v="Y"/>
    <s v="Y"/>
    <s v="Y"/>
    <s v="Y"/>
    <s v="Y"/>
    <s v="Y"/>
    <s v="Y"/>
    <s v="Y"/>
    <s v="Y"/>
    <n v="11"/>
    <n v="9"/>
    <n v="21"/>
    <n v="10"/>
    <n v="7"/>
    <n v="20"/>
    <n v="14"/>
    <n v="9"/>
    <n v="8"/>
    <n v="4"/>
    <n v="7"/>
    <n v="18"/>
    <n v="138"/>
    <n v="11"/>
    <n v="9"/>
    <n v="21"/>
    <n v="10"/>
    <n v="7"/>
    <n v="20"/>
    <n v="14"/>
    <n v="9"/>
    <n v="8"/>
    <n v="4"/>
    <n v="7"/>
    <n v="18"/>
    <n v="138"/>
    <n v="14212.709999999995"/>
    <n v="15014.35"/>
    <n v="801.64000000000487"/>
    <n v="5.6403036437104898E-2"/>
  </r>
  <r>
    <x v="13"/>
    <x v="13"/>
    <x v="3"/>
    <s v="1104238047-FIRSTCARE-STAR-MRSA West"/>
    <x v="1"/>
    <s v="STAR"/>
    <s v="MRSA West"/>
    <s v="Free-Standing"/>
    <s v="0"/>
    <s v="Y"/>
    <s v="Y"/>
    <s v="Y"/>
    <s v="Y"/>
    <s v="Y"/>
    <s v="Y"/>
    <s v="Y"/>
    <s v="Y"/>
    <s v="Y"/>
    <s v="Y"/>
    <s v="Y"/>
    <s v="Y"/>
    <n v="6"/>
    <n v="5"/>
    <n v="16"/>
    <n v="9"/>
    <n v="8"/>
    <n v="11"/>
    <n v="3"/>
    <n v="7"/>
    <n v="7"/>
    <n v="3"/>
    <n v="2"/>
    <n v="9"/>
    <n v="86"/>
    <n v="6"/>
    <n v="5"/>
    <n v="16"/>
    <n v="9"/>
    <n v="8"/>
    <n v="11"/>
    <n v="3"/>
    <n v="7"/>
    <n v="7"/>
    <n v="3"/>
    <n v="2"/>
    <n v="9"/>
    <n v="86"/>
    <n v="17797.590000000007"/>
    <n v="9356.77"/>
    <n v="-8440.820000000007"/>
    <n v="-0.47426758342000258"/>
  </r>
  <r>
    <x v="14"/>
    <x v="14"/>
    <x v="0"/>
    <s v="1104808112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1"/>
    <n v="0"/>
    <n v="0"/>
    <n v="2"/>
    <n v="1"/>
    <n v="0"/>
    <n v="1"/>
    <n v="0"/>
    <n v="1"/>
    <n v="6"/>
    <n v="0"/>
    <n v="0"/>
    <n v="0"/>
    <n v="1"/>
    <n v="0"/>
    <n v="0"/>
    <n v="2"/>
    <n v="1"/>
    <n v="0"/>
    <n v="1"/>
    <n v="0"/>
    <n v="1"/>
    <n v="6"/>
    <n v="355.48999999999995"/>
    <n v="388.93"/>
    <n v="33.440000000000055"/>
    <n v="9.4067343666488681E-2"/>
  </r>
  <r>
    <x v="14"/>
    <x v="14"/>
    <x v="1"/>
    <s v="1104808112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6"/>
    <n v="2"/>
    <n v="3"/>
    <n v="6"/>
    <n v="2"/>
    <n v="2"/>
    <n v="2"/>
    <n v="2"/>
    <n v="5"/>
    <n v="3"/>
    <n v="4"/>
    <n v="6"/>
    <n v="43"/>
    <n v="6"/>
    <n v="2"/>
    <n v="3"/>
    <n v="6"/>
    <n v="2"/>
    <n v="2"/>
    <n v="2"/>
    <n v="2"/>
    <n v="5"/>
    <n v="3"/>
    <n v="4"/>
    <n v="6"/>
    <n v="43"/>
    <n v="1134.9300000000005"/>
    <n v="2787.35"/>
    <n v="1652.4199999999994"/>
    <n v="1.4559664472698746"/>
  </r>
  <r>
    <x v="14"/>
    <x v="14"/>
    <x v="2"/>
    <s v="1104808112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9"/>
    <n v="14"/>
    <n v="28"/>
    <n v="16"/>
    <n v="12"/>
    <n v="16"/>
    <n v="13"/>
    <n v="22"/>
    <n v="9"/>
    <n v="4"/>
    <n v="9"/>
    <n v="11"/>
    <n v="163"/>
    <n v="9"/>
    <n v="14"/>
    <n v="28"/>
    <n v="16"/>
    <n v="12"/>
    <n v="16"/>
    <n v="13"/>
    <n v="22"/>
    <n v="9"/>
    <n v="4"/>
    <n v="9"/>
    <n v="11"/>
    <n v="163"/>
    <n v="8935.1700000000019"/>
    <n v="10566.02"/>
    <n v="1630.8499999999985"/>
    <n v="0.18252031018995701"/>
  </r>
  <r>
    <x v="14"/>
    <x v="14"/>
    <x v="3"/>
    <s v="1104808112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11"/>
    <n v="12"/>
    <n v="19"/>
    <n v="16"/>
    <n v="16"/>
    <n v="24"/>
    <n v="25"/>
    <n v="17"/>
    <n v="14"/>
    <n v="13"/>
    <n v="14"/>
    <n v="13"/>
    <n v="194"/>
    <n v="11"/>
    <n v="12"/>
    <n v="19"/>
    <n v="16"/>
    <n v="16"/>
    <n v="24"/>
    <n v="25"/>
    <n v="17"/>
    <n v="14"/>
    <n v="13"/>
    <n v="14"/>
    <n v="13"/>
    <n v="194"/>
    <n v="11222.04"/>
    <n v="12575.51"/>
    <n v="1353.4699999999993"/>
    <n v="0.12060819601427185"/>
  </r>
  <r>
    <x v="15"/>
    <x v="15"/>
    <x v="0"/>
    <s v="1114047875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1"/>
    <n v="0"/>
    <n v="0"/>
    <n v="0"/>
    <n v="1"/>
    <n v="0"/>
    <n v="0"/>
    <n v="0"/>
    <n v="3"/>
    <n v="2"/>
    <n v="7"/>
    <n v="0"/>
    <n v="0"/>
    <n v="1"/>
    <n v="0"/>
    <n v="0"/>
    <n v="0"/>
    <n v="1"/>
    <n v="0"/>
    <n v="0"/>
    <n v="0"/>
    <n v="3"/>
    <n v="2"/>
    <n v="7"/>
    <n v="141.35999999999996"/>
    <n v="453.76"/>
    <n v="312.40000000000003"/>
    <n v="2.2099603848330514"/>
  </r>
  <r>
    <x v="15"/>
    <x v="15"/>
    <x v="1"/>
    <s v="1114047875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2"/>
    <n v="7"/>
    <n v="8"/>
    <n v="5"/>
    <n v="1"/>
    <n v="1"/>
    <n v="2"/>
    <n v="2"/>
    <n v="0"/>
    <n v="4"/>
    <n v="1"/>
    <n v="3"/>
    <n v="36"/>
    <n v="2"/>
    <n v="7"/>
    <n v="8"/>
    <n v="5"/>
    <n v="1"/>
    <n v="1"/>
    <n v="2"/>
    <n v="2"/>
    <n v="0"/>
    <n v="4"/>
    <n v="1"/>
    <n v="3"/>
    <n v="36"/>
    <n v="499.7000000000001"/>
    <n v="2333.6"/>
    <n v="1833.8999999999999"/>
    <n v="3.6700020012007193"/>
  </r>
  <r>
    <x v="15"/>
    <x v="15"/>
    <x v="2"/>
    <s v="1114047875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0"/>
    <n v="2"/>
    <n v="5"/>
    <n v="1"/>
    <n v="8"/>
    <n v="8"/>
    <n v="7"/>
    <n v="5"/>
    <n v="5"/>
    <n v="2"/>
    <n v="1"/>
    <n v="2"/>
    <n v="46"/>
    <n v="0"/>
    <n v="2"/>
    <n v="5"/>
    <n v="1"/>
    <n v="8"/>
    <n v="8"/>
    <n v="7"/>
    <n v="5"/>
    <n v="5"/>
    <n v="2"/>
    <n v="1"/>
    <n v="2"/>
    <n v="46"/>
    <n v="4158.9200000000037"/>
    <n v="2981.82"/>
    <n v="-1177.1000000000035"/>
    <n v="-0.28303020976599752"/>
  </r>
  <r>
    <x v="15"/>
    <x v="15"/>
    <x v="3"/>
    <s v="1114047875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0"/>
    <n v="4"/>
    <n v="9"/>
    <n v="5"/>
    <n v="2"/>
    <n v="3"/>
    <n v="6"/>
    <n v="2"/>
    <n v="4"/>
    <n v="4"/>
    <n v="4"/>
    <n v="3"/>
    <n v="46"/>
    <n v="0"/>
    <n v="4"/>
    <n v="9"/>
    <n v="5"/>
    <n v="2"/>
    <n v="3"/>
    <n v="6"/>
    <n v="2"/>
    <n v="4"/>
    <n v="4"/>
    <n v="4"/>
    <n v="3"/>
    <n v="46"/>
    <n v="5266.5999999999995"/>
    <n v="2981.82"/>
    <n v="-2284.7799999999993"/>
    <n v="-0.43382447879087066"/>
  </r>
  <r>
    <x v="16"/>
    <x v="16"/>
    <x v="14"/>
    <s v="1114221199-Amerigroup-STAR-MRSA Central"/>
    <x v="0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42"/>
    <n v="44"/>
    <n v="70"/>
    <n v="55"/>
    <n v="44"/>
    <n v="50"/>
    <n v="50"/>
    <n v="43"/>
    <n v="59"/>
    <n v="184"/>
    <n v="41"/>
    <n v="68"/>
    <n v="750"/>
    <n v="42"/>
    <n v="44"/>
    <n v="70"/>
    <n v="55"/>
    <n v="44"/>
    <n v="50"/>
    <n v="50"/>
    <n v="43"/>
    <n v="59"/>
    <n v="184"/>
    <n v="41"/>
    <n v="68"/>
    <n v="750"/>
    <n v="17438.140000000007"/>
    <n v="48616.66"/>
    <n v="31178.519999999997"/>
    <n v="1.7879498616251495"/>
  </r>
  <r>
    <x v="17"/>
    <x v="17"/>
    <x v="14"/>
    <s v="1114255833-Amerigroup-STAR-MRSA Central"/>
    <x v="0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26"/>
    <n v="29"/>
    <n v="28"/>
    <n v="21"/>
    <n v="20"/>
    <n v="30"/>
    <n v="29"/>
    <n v="30"/>
    <n v="29"/>
    <n v="25"/>
    <n v="20"/>
    <n v="36"/>
    <n v="323"/>
    <n v="26"/>
    <n v="29"/>
    <n v="28"/>
    <n v="21"/>
    <n v="20"/>
    <n v="30"/>
    <n v="29"/>
    <n v="30"/>
    <n v="29"/>
    <n v="25"/>
    <n v="20"/>
    <n v="36"/>
    <n v="323"/>
    <n v="10098.000000000007"/>
    <n v="20937.57"/>
    <n v="10839.569999999992"/>
    <n v="1.0734373143196658"/>
  </r>
  <r>
    <x v="18"/>
    <x v="18"/>
    <x v="11"/>
    <s v="1114370632-AETNA-STAR Kids-Dallas"/>
    <x v="2"/>
    <s v="STAR Kids"/>
    <s v="Dallas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8"/>
    <x v="18"/>
    <x v="12"/>
    <s v="1114370632-Amerigroup-STAR Kids-Dallas"/>
    <x v="0"/>
    <s v="STAR Kids"/>
    <s v="Dallas"/>
    <s v="Hospital-Based"/>
    <s v="0"/>
    <s v="Y"/>
    <s v="Y"/>
    <s v="Y"/>
    <s v="Y"/>
    <s v="Y"/>
    <s v="Y"/>
    <s v="Y"/>
    <s v="Y"/>
    <s v="Y"/>
    <s v="Y"/>
    <s v="Y"/>
    <s v="Y"/>
    <n v="24"/>
    <n v="25"/>
    <n v="16"/>
    <n v="21"/>
    <n v="19"/>
    <n v="23"/>
    <n v="26"/>
    <n v="14"/>
    <n v="18"/>
    <n v="12"/>
    <n v="11"/>
    <n v="20"/>
    <n v="229"/>
    <n v="24"/>
    <n v="25"/>
    <n v="16"/>
    <n v="21"/>
    <n v="19"/>
    <n v="23"/>
    <n v="26"/>
    <n v="14"/>
    <n v="18"/>
    <n v="12"/>
    <n v="11"/>
    <n v="20"/>
    <n v="229"/>
    <n v="12550.29"/>
    <n v="14844.29"/>
    <n v="2294"/>
    <n v="0.18278462091314224"/>
  </r>
  <r>
    <x v="19"/>
    <x v="19"/>
    <x v="11"/>
    <s v="1124012935-AETNA-STAR Kids-Dallas"/>
    <x v="2"/>
    <s v="STAR Kids"/>
    <s v="Dallas"/>
    <s v="Free-Standing"/>
    <s v="0"/>
    <s v="N"/>
    <s v="N"/>
    <s v="N"/>
    <s v="N"/>
    <s v="N"/>
    <s v="N"/>
    <s v="N"/>
    <s v="N"/>
    <s v="N"/>
    <s v="N"/>
    <s v="N"/>
    <s v="N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9"/>
    <x v="19"/>
    <x v="12"/>
    <s v="1124012935-Amerigroup-STAR Kids-Dallas"/>
    <x v="0"/>
    <s v="STAR Kids"/>
    <s v="Dallas"/>
    <s v="Free-Standing"/>
    <s v="0"/>
    <s v="Y"/>
    <s v="Y"/>
    <s v="Y"/>
    <s v="Y"/>
    <s v="Y"/>
    <s v="Y"/>
    <s v="Y"/>
    <s v="Y"/>
    <s v="Y"/>
    <s v="Y"/>
    <s v="Y"/>
    <s v="Y"/>
    <n v="5"/>
    <n v="10"/>
    <n v="9"/>
    <n v="11"/>
    <n v="12"/>
    <n v="7"/>
    <n v="11"/>
    <n v="9"/>
    <n v="12"/>
    <n v="6"/>
    <n v="9"/>
    <n v="7"/>
    <n v="108"/>
    <n v="5"/>
    <n v="10"/>
    <n v="9"/>
    <n v="11"/>
    <n v="12"/>
    <n v="7"/>
    <n v="11"/>
    <n v="9"/>
    <n v="12"/>
    <n v="6"/>
    <n v="9"/>
    <n v="7"/>
    <n v="108"/>
    <n v="1720.5199999999998"/>
    <n v="11750.36"/>
    <n v="10029.84"/>
    <n v="5.8295399065398845"/>
  </r>
  <r>
    <x v="19"/>
    <x v="19"/>
    <x v="13"/>
    <s v="1124012935-Amerigroup-STAR-Dallas"/>
    <x v="0"/>
    <s v="STAR"/>
    <s v="Dallas"/>
    <s v="Free-Standing"/>
    <s v="0"/>
    <s v="Y"/>
    <s v="Y"/>
    <s v="Y"/>
    <s v="Y"/>
    <s v="Y"/>
    <s v="Y"/>
    <s v="Y"/>
    <s v="Y"/>
    <s v="Y"/>
    <s v="Y"/>
    <s v="Y"/>
    <s v="Y"/>
    <n v="153"/>
    <n v="117"/>
    <n v="113"/>
    <n v="135"/>
    <n v="110"/>
    <n v="82"/>
    <n v="139"/>
    <n v="104"/>
    <n v="133"/>
    <n v="106"/>
    <n v="78"/>
    <n v="131"/>
    <n v="1401"/>
    <n v="153"/>
    <n v="117"/>
    <n v="113"/>
    <n v="135"/>
    <n v="110"/>
    <n v="82"/>
    <n v="139"/>
    <n v="104"/>
    <n v="133"/>
    <n v="106"/>
    <n v="78"/>
    <n v="131"/>
    <n v="1401"/>
    <n v="58146.979999999974"/>
    <n v="152428.26999999999"/>
    <n v="94281.290000000008"/>
    <n v="1.6214305540889664"/>
  </r>
  <r>
    <x v="20"/>
    <x v="20"/>
    <x v="15"/>
    <s v="1134113855-AETNA-STAR-Bexar"/>
    <x v="2"/>
    <s v="STAR"/>
    <s v="Bexar"/>
    <s v="Hospital-Based"/>
    <s v="0"/>
    <s v="Y"/>
    <s v="Y"/>
    <s v="Y"/>
    <s v="Y"/>
    <s v="Y"/>
    <s v="Y"/>
    <s v="Y"/>
    <s v="Y"/>
    <s v="Y"/>
    <s v="Y"/>
    <s v="Y"/>
    <s v="Y"/>
    <n v="69"/>
    <n v="79"/>
    <n v="74"/>
    <n v="65"/>
    <n v="72"/>
    <n v="61"/>
    <n v="86"/>
    <n v="94"/>
    <n v="92"/>
    <n v="98"/>
    <n v="80"/>
    <n v="100"/>
    <n v="970"/>
    <n v="69"/>
    <n v="79"/>
    <n v="74"/>
    <n v="65"/>
    <n v="72"/>
    <n v="61"/>
    <n v="86"/>
    <n v="94"/>
    <n v="92"/>
    <n v="98"/>
    <n v="80"/>
    <n v="100"/>
    <n v="970"/>
    <n v="48031.32"/>
    <n v="62877.54"/>
    <n v="14846.220000000001"/>
    <n v="0.30909456579581823"/>
  </r>
  <r>
    <x v="20"/>
    <x v="20"/>
    <x v="16"/>
    <s v="1134113855-Amerigroup-STAR+PLUS-Bexar"/>
    <x v="0"/>
    <s v="STAR+PLUS"/>
    <s v="Bexar"/>
    <s v="Hospital-Based"/>
    <s v="0"/>
    <s v="Y"/>
    <s v="Y"/>
    <s v="Y"/>
    <s v="Y"/>
    <s v="Y"/>
    <s v="Y"/>
    <s v="Y"/>
    <s v="Y"/>
    <s v="Y"/>
    <s v="Y"/>
    <s v="Y"/>
    <s v="Y"/>
    <n v="4"/>
    <n v="9"/>
    <n v="4"/>
    <n v="7"/>
    <n v="12"/>
    <n v="5"/>
    <n v="3"/>
    <n v="6"/>
    <n v="2"/>
    <n v="5"/>
    <n v="8"/>
    <n v="4"/>
    <n v="69"/>
    <n v="4"/>
    <n v="9"/>
    <n v="4"/>
    <n v="7"/>
    <n v="12"/>
    <n v="5"/>
    <n v="3"/>
    <n v="6"/>
    <n v="2"/>
    <n v="5"/>
    <n v="8"/>
    <n v="4"/>
    <n v="69"/>
    <n v="6736.6100000000006"/>
    <n v="4472.7299999999996"/>
    <n v="-2263.880000000001"/>
    <n v="-0.33605626568852892"/>
  </r>
  <r>
    <x v="20"/>
    <x v="20"/>
    <x v="17"/>
    <s v="1134113855-Amerigroup-STAR-Bexar"/>
    <x v="0"/>
    <s v="STAR"/>
    <s v="Bexar"/>
    <s v="Hospital-Based"/>
    <s v="0"/>
    <s v="Y"/>
    <s v="Y"/>
    <s v="Y"/>
    <s v="Y"/>
    <s v="Y"/>
    <s v="Y"/>
    <s v="Y"/>
    <s v="Y"/>
    <s v="Y"/>
    <s v="Y"/>
    <s v="Y"/>
    <s v="Y"/>
    <n v="40"/>
    <n v="31"/>
    <n v="36"/>
    <n v="22"/>
    <n v="46"/>
    <n v="29"/>
    <n v="22"/>
    <n v="28"/>
    <n v="25"/>
    <n v="24"/>
    <n v="22"/>
    <n v="24"/>
    <n v="349"/>
    <n v="40"/>
    <n v="31"/>
    <n v="36"/>
    <n v="22"/>
    <n v="46"/>
    <n v="29"/>
    <n v="22"/>
    <n v="28"/>
    <n v="25"/>
    <n v="24"/>
    <n v="22"/>
    <n v="24"/>
    <n v="349"/>
    <n v="19853.05999999999"/>
    <n v="22622.95"/>
    <n v="2769.8900000000103"/>
    <n v="0.13951955013484127"/>
  </r>
  <r>
    <x v="21"/>
    <x v="21"/>
    <x v="0"/>
    <s v="1134186356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1"/>
    <n v="0"/>
    <n v="1"/>
    <n v="0"/>
    <n v="1"/>
    <n v="2"/>
    <n v="3"/>
    <n v="3"/>
    <n v="1"/>
    <n v="1"/>
    <n v="3"/>
    <n v="16"/>
    <n v="0"/>
    <n v="1"/>
    <n v="0"/>
    <n v="1"/>
    <n v="0"/>
    <n v="1"/>
    <n v="2"/>
    <n v="3"/>
    <n v="3"/>
    <n v="1"/>
    <n v="1"/>
    <n v="3"/>
    <n v="16"/>
    <n v="467.53999999999991"/>
    <n v="1037.1600000000001"/>
    <n v="569.62000000000012"/>
    <n v="1.2183342601702534"/>
  </r>
  <r>
    <x v="21"/>
    <x v="21"/>
    <x v="1"/>
    <s v="1134186356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5"/>
    <n v="2"/>
    <n v="2"/>
    <n v="8"/>
    <n v="8"/>
    <n v="2"/>
    <n v="1"/>
    <n v="10"/>
    <n v="2"/>
    <n v="4"/>
    <n v="1"/>
    <n v="2"/>
    <n v="47"/>
    <n v="5"/>
    <n v="2"/>
    <n v="2"/>
    <n v="8"/>
    <n v="8"/>
    <n v="2"/>
    <n v="1"/>
    <n v="10"/>
    <n v="2"/>
    <n v="4"/>
    <n v="1"/>
    <n v="2"/>
    <n v="47"/>
    <n v="1521.7600000000016"/>
    <n v="3046.64"/>
    <n v="1524.8799999999983"/>
    <n v="1.0020502575964652"/>
  </r>
  <r>
    <x v="21"/>
    <x v="21"/>
    <x v="2"/>
    <s v="1134186356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9"/>
    <n v="23"/>
    <n v="22"/>
    <n v="10"/>
    <n v="13"/>
    <n v="5"/>
    <n v="8"/>
    <n v="4"/>
    <n v="12"/>
    <n v="8"/>
    <n v="9"/>
    <n v="4"/>
    <n v="127"/>
    <n v="9"/>
    <n v="23"/>
    <n v="22"/>
    <n v="10"/>
    <n v="13"/>
    <n v="5"/>
    <n v="8"/>
    <n v="4"/>
    <n v="12"/>
    <n v="8"/>
    <n v="9"/>
    <n v="4"/>
    <n v="127"/>
    <n v="11718.819999999996"/>
    <n v="8232.42"/>
    <n v="-3486.399999999996"/>
    <n v="-0.29750435624064514"/>
  </r>
  <r>
    <x v="21"/>
    <x v="21"/>
    <x v="3"/>
    <s v="1134186356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41"/>
    <n v="32"/>
    <n v="31"/>
    <n v="20"/>
    <n v="27"/>
    <n v="24"/>
    <n v="12"/>
    <n v="9"/>
    <n v="23"/>
    <n v="12"/>
    <n v="5"/>
    <n v="13"/>
    <n v="249"/>
    <n v="41"/>
    <n v="32"/>
    <n v="31"/>
    <n v="20"/>
    <n v="27"/>
    <n v="24"/>
    <n v="12"/>
    <n v="9"/>
    <n v="23"/>
    <n v="12"/>
    <n v="5"/>
    <n v="13"/>
    <n v="249"/>
    <n v="14697.330000000002"/>
    <n v="16140.73"/>
    <n v="1443.3999999999978"/>
    <n v="9.8208314027105448E-2"/>
  </r>
  <r>
    <x v="22"/>
    <x v="22"/>
    <x v="0"/>
    <s v="1144324211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2"/>
    <n v="0"/>
    <n v="0"/>
    <n v="2"/>
    <n v="1"/>
    <n v="0"/>
    <n v="3"/>
    <n v="2"/>
    <n v="0"/>
    <n v="0"/>
    <n v="6"/>
    <n v="1"/>
    <n v="17"/>
    <n v="2"/>
    <n v="0"/>
    <n v="0"/>
    <n v="2"/>
    <n v="1"/>
    <n v="0"/>
    <n v="3"/>
    <n v="2"/>
    <n v="0"/>
    <n v="0"/>
    <n v="6"/>
    <n v="1"/>
    <n v="17"/>
    <n v="1060.7899999999997"/>
    <n v="1101.98"/>
    <n v="41.190000000000282"/>
    <n v="3.8829551560629616E-2"/>
  </r>
  <r>
    <x v="22"/>
    <x v="22"/>
    <x v="1"/>
    <s v="1144324211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2"/>
    <n v="4"/>
    <n v="0"/>
    <n v="5"/>
    <n v="0"/>
    <n v="2"/>
    <n v="2"/>
    <n v="3"/>
    <n v="1"/>
    <n v="1"/>
    <n v="2"/>
    <n v="2"/>
    <n v="24"/>
    <n v="2"/>
    <n v="4"/>
    <n v="0"/>
    <n v="5"/>
    <n v="0"/>
    <n v="2"/>
    <n v="2"/>
    <n v="3"/>
    <n v="1"/>
    <n v="1"/>
    <n v="2"/>
    <n v="2"/>
    <n v="24"/>
    <n v="3269.3699999999972"/>
    <n v="1555.73"/>
    <n v="-1713.6399999999971"/>
    <n v="-0.52414991267430688"/>
  </r>
  <r>
    <x v="22"/>
    <x v="22"/>
    <x v="2"/>
    <s v="1144324211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21"/>
    <n v="11"/>
    <n v="18"/>
    <n v="13"/>
    <n v="14"/>
    <n v="18"/>
    <n v="26"/>
    <n v="12"/>
    <n v="16"/>
    <n v="9"/>
    <n v="17"/>
    <n v="18"/>
    <n v="193"/>
    <n v="21"/>
    <n v="11"/>
    <n v="18"/>
    <n v="13"/>
    <n v="14"/>
    <n v="18"/>
    <n v="26"/>
    <n v="12"/>
    <n v="16"/>
    <n v="9"/>
    <n v="17"/>
    <n v="18"/>
    <n v="193"/>
    <n v="24466.05"/>
    <n v="12510.69"/>
    <n v="-11955.359999999999"/>
    <n v="-0.48865100823385871"/>
  </r>
  <r>
    <x v="22"/>
    <x v="22"/>
    <x v="3"/>
    <s v="1144324211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29"/>
    <n v="33"/>
    <n v="41"/>
    <n v="50"/>
    <n v="43"/>
    <n v="34"/>
    <n v="24"/>
    <n v="27"/>
    <n v="31"/>
    <n v="16"/>
    <n v="29"/>
    <n v="30"/>
    <n v="387"/>
    <n v="29"/>
    <n v="33"/>
    <n v="41"/>
    <n v="50"/>
    <n v="43"/>
    <n v="34"/>
    <n v="24"/>
    <n v="27"/>
    <n v="31"/>
    <n v="16"/>
    <n v="29"/>
    <n v="30"/>
    <n v="387"/>
    <n v="30608.479999999992"/>
    <n v="25086.19"/>
    <n v="-5522.2899999999936"/>
    <n v="-0.18041699555155941"/>
  </r>
  <r>
    <x v="23"/>
    <x v="23"/>
    <x v="18"/>
    <s v="1144325481-Amerigroup-STAR+PLUS-Travis"/>
    <x v="0"/>
    <s v="STAR+PLUS"/>
    <s v="Travi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88.4399999999996"/>
    <n v="0"/>
    <n v="-2088.4399999999996"/>
    <n v="-1"/>
  </r>
  <r>
    <x v="24"/>
    <x v="24"/>
    <x v="0"/>
    <s v="1154805687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2"/>
    <n v="1"/>
    <n v="2"/>
    <n v="4"/>
    <n v="2"/>
    <n v="2"/>
    <n v="2"/>
    <n v="2"/>
    <n v="0"/>
    <n v="3"/>
    <n v="2"/>
    <n v="2"/>
    <n v="24"/>
    <n v="2"/>
    <n v="1"/>
    <n v="2"/>
    <n v="4"/>
    <n v="2"/>
    <n v="2"/>
    <n v="2"/>
    <n v="2"/>
    <n v="0"/>
    <n v="3"/>
    <n v="2"/>
    <n v="2"/>
    <n v="24"/>
    <n v="0"/>
    <n v="1555.73"/>
    <n v="1555.73"/>
    <n v="0"/>
  </r>
  <r>
    <x v="24"/>
    <x v="24"/>
    <x v="1"/>
    <s v="1154805687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3"/>
    <n v="6"/>
    <n v="3"/>
    <n v="5"/>
    <n v="8"/>
    <n v="3"/>
    <n v="1"/>
    <n v="9"/>
    <n v="5"/>
    <n v="1"/>
    <n v="1"/>
    <n v="0"/>
    <n v="45"/>
    <n v="3"/>
    <n v="6"/>
    <n v="3"/>
    <n v="5"/>
    <n v="8"/>
    <n v="3"/>
    <n v="1"/>
    <n v="9"/>
    <n v="5"/>
    <n v="1"/>
    <n v="1"/>
    <n v="0"/>
    <n v="45"/>
    <n v="77.40000000000002"/>
    <n v="2917"/>
    <n v="2839.6"/>
    <n v="36.687338501291983"/>
  </r>
  <r>
    <x v="24"/>
    <x v="24"/>
    <x v="2"/>
    <s v="1154805687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36"/>
    <n v="33"/>
    <n v="42"/>
    <n v="28"/>
    <n v="38"/>
    <n v="24"/>
    <n v="30"/>
    <n v="17"/>
    <n v="19"/>
    <n v="22"/>
    <n v="29"/>
    <n v="29"/>
    <n v="347"/>
    <n v="36"/>
    <n v="33"/>
    <n v="42"/>
    <n v="28"/>
    <n v="38"/>
    <n v="24"/>
    <n v="30"/>
    <n v="17"/>
    <n v="19"/>
    <n v="22"/>
    <n v="29"/>
    <n v="29"/>
    <n v="347"/>
    <n v="798.26999999999975"/>
    <n v="22493.31"/>
    <n v="21695.040000000001"/>
    <n v="27.177571498365225"/>
  </r>
  <r>
    <x v="24"/>
    <x v="24"/>
    <x v="3"/>
    <s v="1154805687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31"/>
    <n v="47"/>
    <n v="38"/>
    <n v="49"/>
    <n v="35"/>
    <n v="25"/>
    <n v="36"/>
    <n v="39"/>
    <n v="28"/>
    <n v="32"/>
    <n v="17"/>
    <n v="32"/>
    <n v="409"/>
    <n v="31"/>
    <n v="47"/>
    <n v="38"/>
    <n v="49"/>
    <n v="35"/>
    <n v="25"/>
    <n v="36"/>
    <n v="39"/>
    <n v="28"/>
    <n v="32"/>
    <n v="17"/>
    <n v="32"/>
    <n v="409"/>
    <n v="1019.139999999999"/>
    <n v="26512.28"/>
    <n v="25493.14"/>
    <n v="25.014365052887754"/>
  </r>
  <r>
    <x v="25"/>
    <x v="23"/>
    <x v="18"/>
    <s v="1164445094-Amerigroup-STAR+PLUS-Travis"/>
    <x v="0"/>
    <s v="STAR+PLUS"/>
    <s v="Travi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1.91000000000042"/>
    <n v="0"/>
    <n v="-811.91000000000042"/>
    <n v="-1"/>
  </r>
  <r>
    <x v="26"/>
    <x v="25"/>
    <x v="0"/>
    <s v="1174533103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1"/>
    <n v="0"/>
    <n v="0"/>
    <n v="0"/>
    <n v="0"/>
    <n v="1"/>
    <n v="0"/>
    <n v="2"/>
    <n v="0"/>
    <n v="0"/>
    <n v="0"/>
    <n v="0"/>
    <n v="0"/>
    <n v="1"/>
    <n v="0"/>
    <n v="0"/>
    <n v="0"/>
    <n v="0"/>
    <n v="1"/>
    <n v="0"/>
    <n v="2"/>
    <n v="1367.2599999999995"/>
    <n v="129.63999999999999"/>
    <n v="-1237.6199999999994"/>
    <n v="-0.90518262802978211"/>
  </r>
  <r>
    <x v="27"/>
    <x v="26"/>
    <x v="0"/>
    <s v="1174982540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3"/>
    <n v="9"/>
    <n v="17"/>
    <n v="9"/>
    <n v="7"/>
    <n v="9"/>
    <n v="9"/>
    <n v="6"/>
    <n v="5"/>
    <n v="4"/>
    <n v="4"/>
    <n v="3"/>
    <n v="95"/>
    <n v="13"/>
    <n v="9"/>
    <n v="17"/>
    <n v="9"/>
    <n v="7"/>
    <n v="9"/>
    <n v="9"/>
    <n v="6"/>
    <n v="5"/>
    <n v="4"/>
    <n v="4"/>
    <n v="3"/>
    <n v="95"/>
    <n v="2125.5600000000004"/>
    <n v="6158.11"/>
    <n v="4032.5499999999993"/>
    <n v="1.8971706279756857"/>
  </r>
  <r>
    <x v="27"/>
    <x v="26"/>
    <x v="1"/>
    <s v="1174982540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24"/>
    <n v="19"/>
    <n v="14"/>
    <n v="19"/>
    <n v="18"/>
    <n v="14"/>
    <n v="16"/>
    <n v="22"/>
    <n v="17"/>
    <n v="11"/>
    <n v="14"/>
    <n v="9"/>
    <n v="197"/>
    <n v="24"/>
    <n v="19"/>
    <n v="14"/>
    <n v="19"/>
    <n v="18"/>
    <n v="14"/>
    <n v="16"/>
    <n v="22"/>
    <n v="17"/>
    <n v="11"/>
    <n v="14"/>
    <n v="9"/>
    <n v="197"/>
    <n v="6390.3999999999969"/>
    <n v="12769.97"/>
    <n v="6379.5700000000024"/>
    <n v="0.99830527040560924"/>
  </r>
  <r>
    <x v="27"/>
    <x v="26"/>
    <x v="2"/>
    <s v="1174982540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102"/>
    <n v="114"/>
    <n v="93"/>
    <n v="101"/>
    <n v="84"/>
    <n v="81"/>
    <n v="96"/>
    <n v="81"/>
    <n v="100"/>
    <n v="77"/>
    <n v="50"/>
    <n v="100"/>
    <n v="1079"/>
    <n v="102"/>
    <n v="114"/>
    <n v="93"/>
    <n v="101"/>
    <n v="84"/>
    <n v="81"/>
    <n v="96"/>
    <n v="81"/>
    <n v="100"/>
    <n v="77"/>
    <n v="50"/>
    <n v="100"/>
    <n v="1079"/>
    <n v="47518.719999999958"/>
    <n v="69943.16"/>
    <n v="22424.440000000046"/>
    <n v="0.47190749245771069"/>
  </r>
  <r>
    <x v="27"/>
    <x v="26"/>
    <x v="3"/>
    <s v="1174982540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144"/>
    <n v="132"/>
    <n v="152"/>
    <n v="133"/>
    <n v="110"/>
    <n v="103"/>
    <n v="125"/>
    <n v="101"/>
    <n v="116"/>
    <n v="87"/>
    <n v="82"/>
    <n v="94"/>
    <n v="1379"/>
    <n v="144"/>
    <n v="132"/>
    <n v="152"/>
    <n v="133"/>
    <n v="110"/>
    <n v="103"/>
    <n v="125"/>
    <n v="101"/>
    <n v="116"/>
    <n v="87"/>
    <n v="82"/>
    <n v="94"/>
    <n v="1379"/>
    <n v="0"/>
    <n v="89389.82"/>
    <n v="89389.82"/>
    <n v="0"/>
  </r>
  <r>
    <x v="28"/>
    <x v="27"/>
    <x v="0"/>
    <s v="1184057598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1.35999999999996"/>
    <n v="0"/>
    <n v="-141.35999999999996"/>
    <n v="-1"/>
  </r>
  <r>
    <x v="28"/>
    <x v="27"/>
    <x v="1"/>
    <s v="1184057598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1"/>
    <n v="0"/>
    <n v="1"/>
    <n v="525.46000000000026"/>
    <n v="64.819999999999993"/>
    <n v="-460.64000000000027"/>
    <n v="-0.87664141894720826"/>
  </r>
  <r>
    <x v="28"/>
    <x v="27"/>
    <x v="2"/>
    <s v="1184057598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4"/>
    <n v="5"/>
    <n v="7"/>
    <n v="11"/>
    <n v="5"/>
    <n v="6"/>
    <n v="12"/>
    <n v="3"/>
    <n v="5"/>
    <n v="4"/>
    <n v="0"/>
    <n v="2"/>
    <n v="64"/>
    <n v="4"/>
    <n v="5"/>
    <n v="7"/>
    <n v="11"/>
    <n v="5"/>
    <n v="6"/>
    <n v="12"/>
    <n v="3"/>
    <n v="5"/>
    <n v="4"/>
    <n v="0"/>
    <n v="2"/>
    <n v="64"/>
    <n v="4394.0300000000043"/>
    <n v="4148.62"/>
    <n v="-245.4100000000044"/>
    <n v="-5.5850779352895667E-2"/>
  </r>
  <r>
    <x v="28"/>
    <x v="27"/>
    <x v="3"/>
    <s v="1184057598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7"/>
    <n v="7"/>
    <n v="6"/>
    <n v="18"/>
    <n v="9"/>
    <n v="10"/>
    <n v="14"/>
    <n v="6"/>
    <n v="9"/>
    <n v="5"/>
    <n v="4"/>
    <n v="12"/>
    <n v="107"/>
    <n v="7"/>
    <n v="7"/>
    <n v="6"/>
    <n v="18"/>
    <n v="9"/>
    <n v="10"/>
    <n v="14"/>
    <n v="6"/>
    <n v="9"/>
    <n v="5"/>
    <n v="4"/>
    <n v="12"/>
    <n v="107"/>
    <n v="5556.2999999999984"/>
    <n v="6935.98"/>
    <n v="1379.6800000000012"/>
    <n v="0.24830912657703896"/>
  </r>
  <r>
    <x v="29"/>
    <x v="28"/>
    <x v="0"/>
    <s v="1184941346-Amerigroup-STAR Kids-MRSA West"/>
    <x v="0"/>
    <s v="STAR Kids"/>
    <s v="MRSA West"/>
    <s v="Free-Standing"/>
    <s v="0"/>
    <s v="Y"/>
    <s v="Y"/>
    <s v="Y"/>
    <s v="Y"/>
    <s v="Y"/>
    <s v="Y"/>
    <s v="Y"/>
    <s v="Y"/>
    <s v="Y"/>
    <s v="Y"/>
    <s v="Y"/>
    <s v="Y"/>
    <n v="0"/>
    <n v="0"/>
    <n v="0"/>
    <n v="1"/>
    <n v="1"/>
    <n v="0"/>
    <n v="0"/>
    <n v="1"/>
    <n v="1"/>
    <n v="1"/>
    <n v="0"/>
    <n v="1"/>
    <n v="6"/>
    <n v="0"/>
    <n v="0"/>
    <n v="0"/>
    <n v="1"/>
    <n v="1"/>
    <n v="0"/>
    <n v="0"/>
    <n v="1"/>
    <n v="1"/>
    <n v="1"/>
    <n v="0"/>
    <n v="1"/>
    <n v="6"/>
    <n v="1956.6700000000008"/>
    <n v="652.79999999999995"/>
    <n v="-1303.8700000000008"/>
    <n v="-0.66637194825903212"/>
  </r>
  <r>
    <x v="29"/>
    <x v="28"/>
    <x v="1"/>
    <s v="1184941346-Amerigroup-STAR+PLUS-MRSA West"/>
    <x v="0"/>
    <s v="STAR+PLUS"/>
    <s v="MRSA West"/>
    <s v="Free-Standing"/>
    <s v="0"/>
    <s v="Y"/>
    <s v="Y"/>
    <s v="Y"/>
    <s v="Y"/>
    <s v="Y"/>
    <s v="Y"/>
    <s v="Y"/>
    <s v="Y"/>
    <s v="Y"/>
    <s v="Y"/>
    <s v="Y"/>
    <s v="Y"/>
    <n v="3"/>
    <n v="7"/>
    <n v="2"/>
    <n v="2"/>
    <n v="2"/>
    <n v="4"/>
    <n v="3"/>
    <n v="1"/>
    <n v="1"/>
    <n v="5"/>
    <n v="1"/>
    <n v="0"/>
    <n v="31"/>
    <n v="3"/>
    <n v="7"/>
    <n v="2"/>
    <n v="2"/>
    <n v="2"/>
    <n v="4"/>
    <n v="3"/>
    <n v="1"/>
    <n v="1"/>
    <n v="5"/>
    <n v="1"/>
    <n v="0"/>
    <n v="31"/>
    <n v="5851.9999999999991"/>
    <n v="3372.79"/>
    <n v="-2479.2099999999991"/>
    <n v="-0.42365174299384817"/>
  </r>
  <r>
    <x v="29"/>
    <x v="28"/>
    <x v="2"/>
    <s v="1184941346-Amerigroup-STAR-MRSA West"/>
    <x v="0"/>
    <s v="STAR"/>
    <s v="MRSA West"/>
    <s v="Free-Standing"/>
    <s v="0"/>
    <s v="Y"/>
    <s v="Y"/>
    <s v="Y"/>
    <s v="Y"/>
    <s v="Y"/>
    <s v="Y"/>
    <s v="Y"/>
    <s v="Y"/>
    <s v="Y"/>
    <s v="Y"/>
    <s v="Y"/>
    <s v="Y"/>
    <n v="17"/>
    <n v="23"/>
    <n v="21"/>
    <n v="21"/>
    <n v="17"/>
    <n v="31"/>
    <n v="19"/>
    <n v="17"/>
    <n v="24"/>
    <n v="15"/>
    <n v="8"/>
    <n v="29"/>
    <n v="242"/>
    <n v="17"/>
    <n v="23"/>
    <n v="21"/>
    <n v="21"/>
    <n v="17"/>
    <n v="31"/>
    <n v="19"/>
    <n v="17"/>
    <n v="24"/>
    <n v="15"/>
    <n v="8"/>
    <n v="29"/>
    <n v="242"/>
    <n v="43685.23"/>
    <n v="26329.51"/>
    <n v="-17355.720000000005"/>
    <n v="-0.39729034275429026"/>
  </r>
  <r>
    <x v="29"/>
    <x v="28"/>
    <x v="3"/>
    <s v="1184941346-FIRSTCARE-STAR-MRSA West"/>
    <x v="1"/>
    <s v="STAR"/>
    <s v="MRSA West"/>
    <s v="Free-Standing"/>
    <s v="0"/>
    <s v="Y"/>
    <s v="Y"/>
    <s v="Y"/>
    <s v="Y"/>
    <s v="Y"/>
    <s v="Y"/>
    <s v="Y"/>
    <s v="Y"/>
    <s v="Y"/>
    <s v="Y"/>
    <s v="Y"/>
    <s v="Y"/>
    <n v="9"/>
    <n v="9"/>
    <n v="7"/>
    <n v="6"/>
    <n v="6"/>
    <n v="5"/>
    <n v="8"/>
    <n v="5"/>
    <n v="1"/>
    <n v="8"/>
    <n v="6"/>
    <n v="7"/>
    <n v="77"/>
    <n v="9"/>
    <n v="9"/>
    <n v="7"/>
    <n v="6"/>
    <n v="6"/>
    <n v="5"/>
    <n v="8"/>
    <n v="5"/>
    <n v="1"/>
    <n v="8"/>
    <n v="6"/>
    <n v="7"/>
    <n v="77"/>
    <n v="54616.880000000019"/>
    <n v="8377.57"/>
    <n v="-46239.310000000019"/>
    <n v="-0.84661207304408459"/>
  </r>
  <r>
    <x v="30"/>
    <x v="29"/>
    <x v="14"/>
    <s v="1205263134-Amerigroup-STAR-MRSA Central"/>
    <x v="0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0"/>
    <n v="1"/>
    <n v="0"/>
    <n v="3"/>
    <n v="2"/>
    <n v="0"/>
    <n v="0"/>
    <n v="0"/>
    <n v="0"/>
    <n v="0"/>
    <n v="0"/>
    <n v="1"/>
    <n v="7"/>
    <n v="0"/>
    <n v="1"/>
    <n v="0"/>
    <n v="3"/>
    <n v="2"/>
    <n v="0"/>
    <n v="0"/>
    <n v="0"/>
    <n v="0"/>
    <n v="0"/>
    <n v="0"/>
    <n v="1"/>
    <n v="7"/>
    <n v="444.22000000000008"/>
    <n v="453.76"/>
    <n v="9.5399999999999068"/>
    <n v="2.1475845301877235E-2"/>
  </r>
  <r>
    <x v="31"/>
    <x v="30"/>
    <x v="4"/>
    <s v="1205335726-Amerigroup-STAR-MRSA Northeast"/>
    <x v="0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178"/>
    <n v="187"/>
    <n v="216"/>
    <n v="232"/>
    <n v="203"/>
    <n v="170"/>
    <n v="182"/>
    <n v="172"/>
    <n v="169"/>
    <n v="119"/>
    <n v="113"/>
    <n v="173"/>
    <n v="2114"/>
    <n v="178"/>
    <n v="187"/>
    <n v="216"/>
    <n v="232"/>
    <n v="203"/>
    <n v="170"/>
    <n v="182"/>
    <n v="172"/>
    <n v="169"/>
    <n v="119"/>
    <n v="113"/>
    <n v="173"/>
    <n v="2114"/>
    <n v="79561.639999999985"/>
    <n v="137034.15"/>
    <n v="57472.510000000009"/>
    <n v="0.72236457167046864"/>
  </r>
  <r>
    <x v="32"/>
    <x v="31"/>
    <x v="0"/>
    <s v="1225095441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2"/>
    <n v="1"/>
    <n v="1"/>
    <n v="1"/>
    <n v="0"/>
    <n v="1"/>
    <n v="1"/>
    <n v="1"/>
    <n v="1"/>
    <n v="0"/>
    <n v="0"/>
    <n v="0"/>
    <n v="9"/>
    <n v="2"/>
    <n v="1"/>
    <n v="1"/>
    <n v="1"/>
    <n v="0"/>
    <n v="1"/>
    <n v="1"/>
    <n v="1"/>
    <n v="1"/>
    <n v="0"/>
    <n v="0"/>
    <n v="0"/>
    <n v="9"/>
    <n v="461.63"/>
    <n v="583.4"/>
    <n v="121.76999999999998"/>
    <n v="0.26378268310118491"/>
  </r>
  <r>
    <x v="32"/>
    <x v="31"/>
    <x v="1"/>
    <s v="1225095441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2"/>
    <n v="0"/>
    <n v="1"/>
    <n v="1"/>
    <n v="3"/>
    <n v="1"/>
    <n v="1"/>
    <n v="0"/>
    <n v="1"/>
    <n v="2"/>
    <n v="1"/>
    <n v="2"/>
    <n v="15"/>
    <n v="2"/>
    <n v="0"/>
    <n v="1"/>
    <n v="1"/>
    <n v="3"/>
    <n v="1"/>
    <n v="1"/>
    <n v="0"/>
    <n v="1"/>
    <n v="2"/>
    <n v="1"/>
    <n v="2"/>
    <n v="15"/>
    <n v="1505.6600000000014"/>
    <n v="972.33"/>
    <n v="-533.33000000000141"/>
    <n v="-0.35421675544279646"/>
  </r>
  <r>
    <x v="32"/>
    <x v="31"/>
    <x v="2"/>
    <s v="1225095441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13"/>
    <n v="11"/>
    <n v="24"/>
    <n v="11"/>
    <n v="8"/>
    <n v="8"/>
    <n v="7"/>
    <n v="17"/>
    <n v="7"/>
    <n v="4"/>
    <n v="4"/>
    <n v="14"/>
    <n v="128"/>
    <n v="13"/>
    <n v="11"/>
    <n v="24"/>
    <n v="11"/>
    <n v="8"/>
    <n v="8"/>
    <n v="7"/>
    <n v="17"/>
    <n v="7"/>
    <n v="4"/>
    <n v="4"/>
    <n v="14"/>
    <n v="128"/>
    <n v="11630.859999999997"/>
    <n v="8297.24"/>
    <n v="-3333.6199999999972"/>
    <n v="-0.28661853035803009"/>
  </r>
  <r>
    <x v="32"/>
    <x v="31"/>
    <x v="3"/>
    <s v="1225095441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16"/>
    <n v="15"/>
    <n v="21"/>
    <n v="13"/>
    <n v="13"/>
    <n v="9"/>
    <n v="5"/>
    <n v="10"/>
    <n v="8"/>
    <n v="3"/>
    <n v="3"/>
    <n v="9"/>
    <n v="125"/>
    <n v="16"/>
    <n v="15"/>
    <n v="21"/>
    <n v="13"/>
    <n v="13"/>
    <n v="9"/>
    <n v="5"/>
    <n v="10"/>
    <n v="8"/>
    <n v="3"/>
    <n v="3"/>
    <n v="9"/>
    <n v="125"/>
    <n v="14573.690000000004"/>
    <n v="8102.78"/>
    <n v="-6470.9100000000044"/>
    <n v="-0.44401314972392047"/>
  </r>
  <r>
    <x v="33"/>
    <x v="32"/>
    <x v="18"/>
    <s v="1235234576-Amerigroup-STAR+PLUS-Travis"/>
    <x v="0"/>
    <s v="STAR+PLUS"/>
    <s v="Travis"/>
    <s v="Hospital-Based"/>
    <s v="0"/>
    <s v="Y"/>
    <s v="Y"/>
    <s v="Y"/>
    <s v="Y"/>
    <s v="Y"/>
    <s v="Y"/>
    <s v="Y"/>
    <s v="Y"/>
    <s v="Y"/>
    <s v="Y"/>
    <s v="Y"/>
    <s v="Y"/>
    <n v="47"/>
    <n v="53"/>
    <n v="47"/>
    <n v="42"/>
    <n v="42"/>
    <n v="35"/>
    <n v="46"/>
    <n v="42"/>
    <n v="52"/>
    <n v="58"/>
    <n v="49"/>
    <n v="48"/>
    <n v="561"/>
    <n v="47"/>
    <n v="53"/>
    <n v="47"/>
    <n v="42"/>
    <n v="42"/>
    <n v="35"/>
    <n v="46"/>
    <n v="42"/>
    <n v="52"/>
    <n v="58"/>
    <n v="49"/>
    <n v="48"/>
    <n v="561"/>
    <n v="26251.06"/>
    <n v="36365.26"/>
    <n v="10114.200000000001"/>
    <n v="0.3852872988747883"/>
  </r>
  <r>
    <x v="34"/>
    <x v="33"/>
    <x v="0"/>
    <s v="1255370474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306.47999999999996"/>
    <n v="64.819999999999993"/>
    <n v="-241.65999999999997"/>
    <n v="-0.78850169668493864"/>
  </r>
  <r>
    <x v="34"/>
    <x v="33"/>
    <x v="1"/>
    <s v="1255370474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2"/>
    <n v="4"/>
    <n v="1"/>
    <n v="0"/>
    <n v="5"/>
    <n v="1"/>
    <n v="0"/>
    <n v="0"/>
    <n v="2"/>
    <n v="1"/>
    <n v="6"/>
    <n v="1"/>
    <n v="23"/>
    <n v="2"/>
    <n v="4"/>
    <n v="1"/>
    <n v="0"/>
    <n v="5"/>
    <n v="1"/>
    <n v="0"/>
    <n v="0"/>
    <n v="2"/>
    <n v="1"/>
    <n v="6"/>
    <n v="1"/>
    <n v="23"/>
    <n v="896.24000000000046"/>
    <n v="1490.91"/>
    <n v="594.66999999999962"/>
    <n v="0.66351646880299842"/>
  </r>
  <r>
    <x v="34"/>
    <x v="33"/>
    <x v="2"/>
    <s v="1255370474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17"/>
    <n v="6"/>
    <n v="20"/>
    <n v="0"/>
    <n v="26"/>
    <n v="9"/>
    <n v="1"/>
    <n v="2"/>
    <n v="9"/>
    <n v="7"/>
    <n v="13"/>
    <n v="13"/>
    <n v="123"/>
    <n v="17"/>
    <n v="6"/>
    <n v="20"/>
    <n v="0"/>
    <n v="26"/>
    <n v="9"/>
    <n v="1"/>
    <n v="2"/>
    <n v="9"/>
    <n v="7"/>
    <n v="13"/>
    <n v="13"/>
    <n v="123"/>
    <n v="7486.4000000000069"/>
    <n v="7973.13"/>
    <n v="486.7299999999932"/>
    <n v="6.5015227612736801E-2"/>
  </r>
  <r>
    <x v="34"/>
    <x v="33"/>
    <x v="3"/>
    <s v="1255370474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4"/>
    <n v="10"/>
    <n v="7"/>
    <n v="0"/>
    <n v="14"/>
    <n v="7"/>
    <n v="1"/>
    <n v="4"/>
    <n v="5"/>
    <n v="6"/>
    <n v="4"/>
    <n v="3"/>
    <n v="65"/>
    <n v="4"/>
    <n v="10"/>
    <n v="7"/>
    <n v="0"/>
    <n v="14"/>
    <n v="7"/>
    <n v="1"/>
    <n v="4"/>
    <n v="5"/>
    <n v="6"/>
    <n v="4"/>
    <n v="3"/>
    <n v="65"/>
    <n v="9412.52"/>
    <n v="4213.4399999999996"/>
    <n v="-5199.0800000000008"/>
    <n v="-0.55235792327665711"/>
  </r>
  <r>
    <x v="35"/>
    <x v="34"/>
    <x v="0"/>
    <s v="1255429155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"/>
    <n v="1"/>
    <n v="0"/>
    <n v="0"/>
    <n v="2"/>
    <n v="1"/>
    <n v="0"/>
    <n v="0"/>
    <n v="1"/>
    <n v="0"/>
    <n v="0"/>
    <n v="0"/>
    <n v="6"/>
    <n v="1"/>
    <n v="1"/>
    <n v="0"/>
    <n v="0"/>
    <n v="2"/>
    <n v="1"/>
    <n v="0"/>
    <n v="0"/>
    <n v="1"/>
    <n v="0"/>
    <n v="0"/>
    <n v="0"/>
    <n v="6"/>
    <n v="306.47999999999996"/>
    <n v="388.93"/>
    <n v="82.450000000000045"/>
    <n v="0.26902244844688089"/>
  </r>
  <r>
    <x v="35"/>
    <x v="34"/>
    <x v="1"/>
    <s v="1255429155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2"/>
    <n v="5"/>
    <n v="16"/>
    <n v="3"/>
    <n v="11"/>
    <n v="4"/>
    <n v="6"/>
    <n v="5"/>
    <n v="11"/>
    <n v="11"/>
    <n v="9"/>
    <n v="9"/>
    <n v="102"/>
    <n v="12"/>
    <n v="5"/>
    <n v="16"/>
    <n v="3"/>
    <n v="11"/>
    <n v="4"/>
    <n v="6"/>
    <n v="5"/>
    <n v="11"/>
    <n v="11"/>
    <n v="9"/>
    <n v="9"/>
    <n v="102"/>
    <n v="893.02000000000055"/>
    <n v="6611.87"/>
    <n v="5718.8499999999995"/>
    <n v="6.4039439206288726"/>
  </r>
  <r>
    <x v="35"/>
    <x v="34"/>
    <x v="2"/>
    <s v="1255429155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13"/>
    <n v="14"/>
    <n v="13"/>
    <n v="11"/>
    <n v="16"/>
    <n v="19"/>
    <n v="20"/>
    <n v="3"/>
    <n v="10"/>
    <n v="13"/>
    <n v="6"/>
    <n v="13"/>
    <n v="151"/>
    <n v="13"/>
    <n v="14"/>
    <n v="13"/>
    <n v="11"/>
    <n v="16"/>
    <n v="19"/>
    <n v="20"/>
    <n v="3"/>
    <n v="10"/>
    <n v="13"/>
    <n v="6"/>
    <n v="13"/>
    <n v="151"/>
    <n v="7343.8400000000056"/>
    <n v="9788.15"/>
    <n v="2444.309999999994"/>
    <n v="0.3328381337284026"/>
  </r>
  <r>
    <x v="35"/>
    <x v="34"/>
    <x v="3"/>
    <s v="1255429155-FIRSTCARE-STAR-MRSA West"/>
    <x v="1"/>
    <s v="STAR"/>
    <s v="MRSA West"/>
    <s v="Hospital-Based"/>
    <s v="0"/>
    <s v="N"/>
    <s v="N"/>
    <s v="N"/>
    <s v="N"/>
    <s v="N"/>
    <s v="N"/>
    <s v="N"/>
    <s v="N"/>
    <s v="N"/>
    <s v="N"/>
    <s v="N"/>
    <s v="N"/>
    <n v="28"/>
    <n v="25"/>
    <n v="40"/>
    <n v="45"/>
    <n v="19"/>
    <n v="27"/>
    <n v="19"/>
    <n v="14"/>
    <n v="15"/>
    <n v="13"/>
    <n v="10"/>
    <n v="39"/>
    <n v="294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6"/>
    <x v="35"/>
    <x v="9"/>
    <s v="1285631945-Amerigroup-STAR+PLUS-Jefferson"/>
    <x v="0"/>
    <s v="STAR+PLUS"/>
    <s v="Jefferson"/>
    <s v="Hospital-Based"/>
    <s v="0"/>
    <s v="Y"/>
    <s v="Y"/>
    <s v="Y"/>
    <s v="Y"/>
    <s v="Y"/>
    <s v="Y"/>
    <s v="Y"/>
    <s v="Y"/>
    <s v="Y"/>
    <s v="Y"/>
    <s v="Y"/>
    <s v="Y"/>
    <n v="10"/>
    <n v="12"/>
    <n v="20"/>
    <n v="12"/>
    <n v="12"/>
    <n v="10"/>
    <n v="10"/>
    <n v="8"/>
    <n v="10"/>
    <n v="15"/>
    <n v="15"/>
    <n v="14"/>
    <n v="148"/>
    <n v="10"/>
    <n v="12"/>
    <n v="20"/>
    <n v="12"/>
    <n v="12"/>
    <n v="10"/>
    <n v="10"/>
    <n v="8"/>
    <n v="10"/>
    <n v="15"/>
    <n v="15"/>
    <n v="14"/>
    <n v="148"/>
    <n v="2684.0400000000009"/>
    <n v="9593.69"/>
    <n v="6909.65"/>
    <n v="2.5743468800763019"/>
  </r>
  <r>
    <x v="36"/>
    <x v="35"/>
    <x v="10"/>
    <s v="1285631945-Amerigroup-STAR-Jefferson"/>
    <x v="0"/>
    <s v="STAR"/>
    <s v="Jefferson"/>
    <s v="Hospital-Based"/>
    <s v="0"/>
    <s v="Y"/>
    <s v="Y"/>
    <s v="Y"/>
    <s v="Y"/>
    <s v="Y"/>
    <s v="Y"/>
    <s v="Y"/>
    <s v="Y"/>
    <s v="Y"/>
    <s v="Y"/>
    <s v="Y"/>
    <s v="Y"/>
    <n v="11"/>
    <n v="8"/>
    <n v="6"/>
    <n v="12"/>
    <n v="6"/>
    <n v="8"/>
    <n v="9"/>
    <n v="7"/>
    <n v="8"/>
    <n v="6"/>
    <n v="5"/>
    <n v="5"/>
    <n v="91"/>
    <n v="11"/>
    <n v="8"/>
    <n v="6"/>
    <n v="12"/>
    <n v="6"/>
    <n v="8"/>
    <n v="9"/>
    <n v="7"/>
    <n v="8"/>
    <n v="6"/>
    <n v="5"/>
    <n v="5"/>
    <n v="91"/>
    <n v="2994.9200000000005"/>
    <n v="5898.82"/>
    <n v="2903.8999999999992"/>
    <n v="0.96960853712286088"/>
  </r>
  <r>
    <x v="37"/>
    <x v="36"/>
    <x v="4"/>
    <s v="1295937449-Amerigroup-STAR-MRSA Northeast"/>
    <x v="0"/>
    <s v="STAR"/>
    <s v="MRSA Northeast"/>
    <s v="Free-Standing"/>
    <s v="0"/>
    <s v="Y"/>
    <s v="Y"/>
    <s v="Y"/>
    <s v="Y"/>
    <s v="Y"/>
    <s v="Y"/>
    <s v="Y"/>
    <s v="Y"/>
    <s v="Y"/>
    <s v="Y"/>
    <s v="Y"/>
    <s v="Y"/>
    <n v="41"/>
    <n v="46"/>
    <n v="34"/>
    <n v="46"/>
    <n v="60"/>
    <n v="36"/>
    <n v="44"/>
    <n v="36"/>
    <n v="50"/>
    <n v="35"/>
    <n v="28"/>
    <n v="47"/>
    <n v="503"/>
    <n v="41"/>
    <n v="46"/>
    <n v="34"/>
    <n v="46"/>
    <n v="60"/>
    <n v="36"/>
    <n v="44"/>
    <n v="36"/>
    <n v="50"/>
    <n v="35"/>
    <n v="28"/>
    <n v="47"/>
    <n v="503"/>
    <n v="68790.350000000006"/>
    <n v="54726.21"/>
    <n v="-14064.140000000007"/>
    <n v="-0.20444931592876045"/>
  </r>
  <r>
    <x v="38"/>
    <x v="30"/>
    <x v="4"/>
    <s v="1306345764-Amerigroup-STAR-MRSA Northeast"/>
    <x v="0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34"/>
    <n v="43"/>
    <n v="54"/>
    <n v="41"/>
    <n v="51"/>
    <n v="49"/>
    <n v="32"/>
    <n v="41"/>
    <n v="56"/>
    <n v="40"/>
    <n v="35"/>
    <n v="63"/>
    <n v="539"/>
    <n v="34"/>
    <n v="43"/>
    <n v="54"/>
    <n v="41"/>
    <n v="51"/>
    <n v="49"/>
    <n v="32"/>
    <n v="41"/>
    <n v="56"/>
    <n v="40"/>
    <n v="35"/>
    <n v="63"/>
    <n v="539"/>
    <n v="40522.37999999999"/>
    <n v="34939.17"/>
    <n v="-5583.2099999999919"/>
    <n v="-0.1377809003321126"/>
  </r>
  <r>
    <x v="39"/>
    <x v="37"/>
    <x v="9"/>
    <s v="1306484050-Amerigroup-STAR+PLUS-Jefferson"/>
    <x v="0"/>
    <s v="STAR+PLUS"/>
    <s v="Jefferson"/>
    <s v="Hospital-Based"/>
    <s v="0"/>
    <s v="Y"/>
    <s v="Y"/>
    <s v="Y"/>
    <s v="Y"/>
    <s v="Y"/>
    <s v="Y"/>
    <s v="Y"/>
    <s v="Y"/>
    <s v="Y"/>
    <s v="Y"/>
    <s v="Y"/>
    <s v="Y"/>
    <n v="10"/>
    <n v="13"/>
    <n v="6"/>
    <n v="12"/>
    <n v="11"/>
    <n v="5"/>
    <n v="10"/>
    <n v="10"/>
    <n v="9"/>
    <n v="10"/>
    <n v="9"/>
    <n v="8"/>
    <n v="113"/>
    <n v="10"/>
    <n v="13"/>
    <n v="6"/>
    <n v="12"/>
    <n v="11"/>
    <n v="5"/>
    <n v="10"/>
    <n v="10"/>
    <n v="9"/>
    <n v="10"/>
    <n v="9"/>
    <n v="8"/>
    <n v="113"/>
    <n v="8167.3300000000008"/>
    <n v="7324.91"/>
    <n v="-842.42000000000098"/>
    <n v="-0.10314509148032477"/>
  </r>
  <r>
    <x v="39"/>
    <x v="37"/>
    <x v="10"/>
    <s v="1306484050-Amerigroup-STAR-Jefferson"/>
    <x v="0"/>
    <s v="STAR"/>
    <s v="Jefferson"/>
    <s v="Hospital-Based"/>
    <s v="0"/>
    <s v="Y"/>
    <s v="Y"/>
    <s v="Y"/>
    <s v="Y"/>
    <s v="Y"/>
    <s v="Y"/>
    <s v="Y"/>
    <s v="Y"/>
    <s v="Y"/>
    <s v="Y"/>
    <s v="Y"/>
    <s v="Y"/>
    <n v="22"/>
    <n v="36"/>
    <n v="23"/>
    <n v="22"/>
    <n v="42"/>
    <n v="49"/>
    <n v="38"/>
    <n v="26"/>
    <n v="38"/>
    <n v="35"/>
    <n v="38"/>
    <n v="32"/>
    <n v="401"/>
    <n v="22"/>
    <n v="36"/>
    <n v="23"/>
    <n v="22"/>
    <n v="42"/>
    <n v="49"/>
    <n v="38"/>
    <n v="26"/>
    <n v="38"/>
    <n v="35"/>
    <n v="38"/>
    <n v="32"/>
    <n v="401"/>
    <n v="9102.3299999999963"/>
    <n v="25993.71"/>
    <n v="16891.380000000005"/>
    <n v="1.8557204583881282"/>
  </r>
  <r>
    <x v="40"/>
    <x v="38"/>
    <x v="0"/>
    <s v="1306849633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2"/>
    <n v="1"/>
    <n v="4"/>
    <n v="0"/>
    <n v="1"/>
    <n v="1"/>
    <n v="2"/>
    <n v="0"/>
    <n v="1"/>
    <n v="1"/>
    <n v="1"/>
    <n v="1"/>
    <n v="15"/>
    <n v="2"/>
    <n v="1"/>
    <n v="4"/>
    <n v="0"/>
    <n v="1"/>
    <n v="1"/>
    <n v="2"/>
    <n v="0"/>
    <n v="1"/>
    <n v="1"/>
    <n v="1"/>
    <n v="1"/>
    <n v="15"/>
    <n v="2856.4999999999995"/>
    <n v="972.33"/>
    <n v="-1884.1699999999996"/>
    <n v="-0.65960791178015055"/>
  </r>
  <r>
    <x v="40"/>
    <x v="38"/>
    <x v="1"/>
    <s v="1306849633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5"/>
    <n v="2"/>
    <n v="4"/>
    <n v="0"/>
    <n v="2"/>
    <n v="4"/>
    <n v="5"/>
    <n v="2"/>
    <n v="10"/>
    <n v="9"/>
    <n v="2"/>
    <n v="5"/>
    <n v="50"/>
    <n v="5"/>
    <n v="2"/>
    <n v="4"/>
    <n v="0"/>
    <n v="2"/>
    <n v="4"/>
    <n v="5"/>
    <n v="2"/>
    <n v="10"/>
    <n v="9"/>
    <n v="2"/>
    <n v="5"/>
    <n v="50"/>
    <n v="8521.5599999999977"/>
    <n v="3241.11"/>
    <n v="-5280.4499999999971"/>
    <n v="-0.61965766831425217"/>
  </r>
  <r>
    <x v="40"/>
    <x v="38"/>
    <x v="2"/>
    <s v="1306849633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41"/>
    <n v="43"/>
    <n v="25"/>
    <n v="5"/>
    <n v="40"/>
    <n v="38"/>
    <n v="56"/>
    <n v="64"/>
    <n v="40"/>
    <n v="27"/>
    <n v="30"/>
    <n v="43"/>
    <n v="452"/>
    <n v="41"/>
    <n v="43"/>
    <n v="25"/>
    <n v="5"/>
    <n v="40"/>
    <n v="38"/>
    <n v="56"/>
    <n v="64"/>
    <n v="40"/>
    <n v="27"/>
    <n v="30"/>
    <n v="43"/>
    <n v="452"/>
    <n v="63327.44999999999"/>
    <n v="29299.64"/>
    <n v="-34027.80999999999"/>
    <n v="-0.53733112575984021"/>
  </r>
  <r>
    <x v="40"/>
    <x v="38"/>
    <x v="3"/>
    <s v="1306849633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82"/>
    <n v="66"/>
    <n v="103"/>
    <n v="80"/>
    <n v="92"/>
    <n v="72"/>
    <n v="94"/>
    <n v="87"/>
    <n v="105"/>
    <n v="83"/>
    <n v="44"/>
    <n v="101"/>
    <n v="1009"/>
    <n v="82"/>
    <n v="66"/>
    <n v="103"/>
    <n v="80"/>
    <n v="92"/>
    <n v="72"/>
    <n v="94"/>
    <n v="87"/>
    <n v="105"/>
    <n v="83"/>
    <n v="44"/>
    <n v="101"/>
    <n v="1009"/>
    <n v="79101.690000000031"/>
    <n v="65405.61"/>
    <n v="-13696.080000000031"/>
    <n v="-0.17314522610073219"/>
  </r>
  <r>
    <x v="41"/>
    <x v="39"/>
    <x v="5"/>
    <s v="1306970439-Amerigroup-STAR Kids-Lubbock"/>
    <x v="0"/>
    <s v="STAR Kids"/>
    <s v="Lubbock"/>
    <s v="Hospital-Based"/>
    <s v="0"/>
    <s v="Y"/>
    <s v="Y"/>
    <s v="Y"/>
    <s v="Y"/>
    <s v="Y"/>
    <s v="Y"/>
    <s v="Y"/>
    <s v="Y"/>
    <s v="Y"/>
    <s v="Y"/>
    <s v="Y"/>
    <s v="Y"/>
    <n v="0"/>
    <n v="1"/>
    <n v="1"/>
    <n v="0"/>
    <n v="0"/>
    <n v="0"/>
    <n v="0"/>
    <n v="0"/>
    <n v="0"/>
    <n v="1"/>
    <n v="0"/>
    <n v="1"/>
    <n v="4"/>
    <n v="0"/>
    <n v="1"/>
    <n v="1"/>
    <n v="0"/>
    <n v="0"/>
    <n v="0"/>
    <n v="0"/>
    <n v="0"/>
    <n v="0"/>
    <n v="1"/>
    <n v="0"/>
    <n v="1"/>
    <n v="4"/>
    <n v="265.19999999999993"/>
    <n v="259.29000000000002"/>
    <n v="-5.9099999999999113"/>
    <n v="-2.2285067873302838E-2"/>
  </r>
  <r>
    <x v="41"/>
    <x v="39"/>
    <x v="6"/>
    <s v="1306970439-Amerigroup-STAR+PLUS-Lubbock"/>
    <x v="0"/>
    <s v="STAR+PLUS"/>
    <s v="Lubbock"/>
    <s v="Hospital-Based"/>
    <s v="0"/>
    <s v="Y"/>
    <s v="Y"/>
    <s v="Y"/>
    <s v="Y"/>
    <s v="Y"/>
    <s v="Y"/>
    <s v="Y"/>
    <s v="Y"/>
    <s v="Y"/>
    <s v="Y"/>
    <s v="Y"/>
    <s v="Y"/>
    <n v="6"/>
    <n v="11"/>
    <n v="12"/>
    <n v="8"/>
    <n v="6"/>
    <n v="7"/>
    <n v="9"/>
    <n v="8"/>
    <n v="11"/>
    <n v="6"/>
    <n v="6"/>
    <n v="7"/>
    <n v="97"/>
    <n v="6"/>
    <n v="11"/>
    <n v="12"/>
    <n v="8"/>
    <n v="6"/>
    <n v="7"/>
    <n v="9"/>
    <n v="8"/>
    <n v="11"/>
    <n v="6"/>
    <n v="6"/>
    <n v="7"/>
    <n v="97"/>
    <n v="809.13999999999965"/>
    <n v="6287.75"/>
    <n v="5478.6100000000006"/>
    <n v="6.7709049113874027"/>
  </r>
  <r>
    <x v="41"/>
    <x v="39"/>
    <x v="7"/>
    <s v="1306970439-Amerigroup-STAR-Lubbock"/>
    <x v="0"/>
    <s v="STAR"/>
    <s v="Lubbock"/>
    <s v="Hospital-Based"/>
    <s v="0"/>
    <s v="Y"/>
    <s v="Y"/>
    <s v="Y"/>
    <s v="Y"/>
    <s v="Y"/>
    <s v="Y"/>
    <s v="Y"/>
    <s v="Y"/>
    <s v="Y"/>
    <s v="Y"/>
    <s v="Y"/>
    <s v="Y"/>
    <n v="7"/>
    <n v="6"/>
    <n v="7"/>
    <n v="4"/>
    <n v="3"/>
    <n v="7"/>
    <n v="3"/>
    <n v="7"/>
    <n v="2"/>
    <n v="4"/>
    <n v="7"/>
    <n v="4"/>
    <n v="61"/>
    <n v="7"/>
    <n v="6"/>
    <n v="7"/>
    <n v="4"/>
    <n v="3"/>
    <n v="7"/>
    <n v="3"/>
    <n v="7"/>
    <n v="2"/>
    <n v="4"/>
    <n v="7"/>
    <n v="4"/>
    <n v="61"/>
    <n v="5670.0200000000013"/>
    <n v="3954.15"/>
    <n v="-1715.8700000000013"/>
    <n v="-0.30262150750791017"/>
  </r>
  <r>
    <x v="41"/>
    <x v="39"/>
    <x v="8"/>
    <s v="1306970439-FIRSTCARE-STAR-Lubbock"/>
    <x v="1"/>
    <s v="STAR"/>
    <s v="Lubbock"/>
    <s v="Hospital-Based"/>
    <s v="0"/>
    <s v="Y"/>
    <s v="Y"/>
    <s v="Y"/>
    <s v="Y"/>
    <s v="Y"/>
    <s v="Y"/>
    <s v="Y"/>
    <s v="Y"/>
    <s v="Y"/>
    <s v="Y"/>
    <s v="Y"/>
    <s v="Y"/>
    <n v="36"/>
    <n v="28"/>
    <n v="39"/>
    <n v="29"/>
    <n v="41"/>
    <n v="40"/>
    <n v="22"/>
    <n v="34"/>
    <n v="26"/>
    <n v="23"/>
    <n v="20"/>
    <n v="21"/>
    <n v="359"/>
    <n v="36"/>
    <n v="28"/>
    <n v="39"/>
    <n v="29"/>
    <n v="41"/>
    <n v="40"/>
    <n v="22"/>
    <n v="34"/>
    <n v="26"/>
    <n v="23"/>
    <n v="20"/>
    <n v="21"/>
    <n v="359"/>
    <n v="19786.490000000005"/>
    <n v="23271.17"/>
    <n v="3484.679999999993"/>
    <n v="0.17611410614009823"/>
  </r>
  <r>
    <x v="42"/>
    <x v="40"/>
    <x v="0"/>
    <s v="1316962103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3"/>
    <n v="4"/>
    <n v="4"/>
    <n v="2"/>
    <n v="2"/>
    <n v="6"/>
    <n v="7"/>
    <n v="2"/>
    <n v="4"/>
    <n v="5"/>
    <n v="1"/>
    <n v="2"/>
    <n v="42"/>
    <n v="3"/>
    <n v="4"/>
    <n v="4"/>
    <n v="2"/>
    <n v="2"/>
    <n v="6"/>
    <n v="7"/>
    <n v="2"/>
    <n v="4"/>
    <n v="5"/>
    <n v="1"/>
    <n v="2"/>
    <n v="42"/>
    <n v="4111.8099999999995"/>
    <n v="2722.53"/>
    <n v="-1389.2799999999993"/>
    <n v="-0.33787553413217036"/>
  </r>
  <r>
    <x v="42"/>
    <x v="40"/>
    <x v="1"/>
    <s v="1316962103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7"/>
    <n v="10"/>
    <n v="4"/>
    <n v="8"/>
    <n v="8"/>
    <n v="7"/>
    <n v="13"/>
    <n v="12"/>
    <n v="10"/>
    <n v="8"/>
    <n v="4"/>
    <n v="10"/>
    <n v="101"/>
    <n v="7"/>
    <n v="10"/>
    <n v="4"/>
    <n v="8"/>
    <n v="8"/>
    <n v="7"/>
    <n v="13"/>
    <n v="12"/>
    <n v="10"/>
    <n v="8"/>
    <n v="4"/>
    <n v="10"/>
    <n v="101"/>
    <n v="12187.470000000001"/>
    <n v="6547.04"/>
    <n v="-5640.4300000000012"/>
    <n v="-0.46280565203442559"/>
  </r>
  <r>
    <x v="42"/>
    <x v="40"/>
    <x v="2"/>
    <s v="1316962103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99"/>
    <n v="117"/>
    <n v="128"/>
    <n v="112"/>
    <n v="105"/>
    <n v="105"/>
    <n v="90"/>
    <n v="90"/>
    <n v="87"/>
    <n v="49"/>
    <n v="44"/>
    <n v="67"/>
    <n v="1093"/>
    <n v="99"/>
    <n v="117"/>
    <n v="128"/>
    <n v="112"/>
    <n v="105"/>
    <n v="105"/>
    <n v="90"/>
    <n v="90"/>
    <n v="87"/>
    <n v="49"/>
    <n v="44"/>
    <n v="67"/>
    <n v="1093"/>
    <n v="90011.649999999921"/>
    <n v="70850.67"/>
    <n v="-19160.979999999923"/>
    <n v="-0.21287222265117836"/>
  </r>
  <r>
    <x v="42"/>
    <x v="40"/>
    <x v="3"/>
    <s v="1316962103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127"/>
    <n v="162"/>
    <n v="190"/>
    <n v="118"/>
    <n v="150"/>
    <n v="130"/>
    <n v="159"/>
    <n v="146"/>
    <n v="137"/>
    <n v="79"/>
    <n v="72"/>
    <n v="111"/>
    <n v="1581"/>
    <n v="127"/>
    <n v="162"/>
    <n v="190"/>
    <n v="118"/>
    <n v="150"/>
    <n v="130"/>
    <n v="159"/>
    <n v="146"/>
    <n v="137"/>
    <n v="79"/>
    <n v="72"/>
    <n v="111"/>
    <n v="1581"/>
    <n v="112445.62000000002"/>
    <n v="102483.91"/>
    <n v="-9961.710000000021"/>
    <n v="-8.8591356426333187E-2"/>
  </r>
  <r>
    <x v="43"/>
    <x v="41"/>
    <x v="0"/>
    <s v="1336537661-Amerigroup-STAR Kids-MRSA West"/>
    <x v="0"/>
    <s v="STAR Kids"/>
    <s v="MRSA West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3"/>
    <x v="41"/>
    <x v="1"/>
    <s v="1336537661-Amerigroup-STAR+PLUS-MRSA West"/>
    <x v="0"/>
    <s v="STAR+PLUS"/>
    <s v="MRSA West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3"/>
    <x v="41"/>
    <x v="2"/>
    <s v="1336537661-Amerigroup-STAR-MRSA West"/>
    <x v="0"/>
    <s v="STAR"/>
    <s v="MRSA West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2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3"/>
    <x v="41"/>
    <x v="3"/>
    <s v="1336537661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180"/>
    <n v="200"/>
    <n v="195"/>
    <n v="179"/>
    <n v="146"/>
    <n v="163"/>
    <n v="170"/>
    <n v="171"/>
    <n v="136"/>
    <n v="83"/>
    <n v="73"/>
    <n v="125"/>
    <n v="1821"/>
    <n v="180"/>
    <n v="200"/>
    <n v="195"/>
    <n v="179"/>
    <n v="146"/>
    <n v="163"/>
    <n v="170"/>
    <n v="171"/>
    <n v="136"/>
    <n v="83"/>
    <n v="73"/>
    <n v="125"/>
    <n v="1821"/>
    <n v="85117.920000000071"/>
    <n v="118041.24"/>
    <n v="32923.319999999934"/>
    <n v="0.38679657585617583"/>
  </r>
  <r>
    <x v="44"/>
    <x v="42"/>
    <x v="0"/>
    <s v="1336547587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1"/>
    <n v="0"/>
    <n v="0"/>
    <n v="0"/>
    <n v="0"/>
    <n v="1"/>
    <n v="0"/>
    <n v="0"/>
    <n v="0"/>
    <n v="0"/>
    <n v="0"/>
    <n v="2"/>
    <n v="0"/>
    <n v="1"/>
    <n v="0"/>
    <n v="0"/>
    <n v="0"/>
    <n v="0"/>
    <n v="1"/>
    <n v="0"/>
    <n v="0"/>
    <n v="0"/>
    <n v="0"/>
    <n v="0"/>
    <n v="2"/>
    <n v="194.52000000000012"/>
    <n v="129.63999999999999"/>
    <n v="-64.880000000000138"/>
    <n v="-0.33353896771540253"/>
  </r>
  <r>
    <x v="44"/>
    <x v="42"/>
    <x v="1"/>
    <s v="1336547587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2"/>
    <n v="4"/>
    <n v="1"/>
    <n v="2"/>
    <n v="1"/>
    <n v="0"/>
    <n v="1"/>
    <n v="1"/>
    <n v="1"/>
    <n v="1"/>
    <n v="0"/>
    <n v="4"/>
    <n v="18"/>
    <n v="2"/>
    <n v="4"/>
    <n v="1"/>
    <n v="2"/>
    <n v="1"/>
    <n v="0"/>
    <n v="1"/>
    <n v="1"/>
    <n v="1"/>
    <n v="1"/>
    <n v="0"/>
    <n v="4"/>
    <n v="18"/>
    <n v="696.3600000000007"/>
    <n v="1166.8"/>
    <n v="470.43999999999926"/>
    <n v="0.67557010741570278"/>
  </r>
  <r>
    <x v="44"/>
    <x v="42"/>
    <x v="2"/>
    <s v="1336547587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5"/>
    <n v="5"/>
    <n v="1"/>
    <n v="3"/>
    <n v="4"/>
    <n v="4"/>
    <n v="4"/>
    <n v="1"/>
    <n v="3"/>
    <n v="2"/>
    <n v="0"/>
    <n v="1"/>
    <n v="33"/>
    <n v="5"/>
    <n v="5"/>
    <n v="1"/>
    <n v="3"/>
    <n v="4"/>
    <n v="4"/>
    <n v="4"/>
    <n v="1"/>
    <n v="3"/>
    <n v="2"/>
    <n v="0"/>
    <n v="1"/>
    <n v="33"/>
    <n v="5574.3800000000037"/>
    <n v="2139.13"/>
    <n v="-3435.2500000000036"/>
    <n v="-0.61625687520405881"/>
  </r>
  <r>
    <x v="44"/>
    <x v="42"/>
    <x v="3"/>
    <s v="1336547587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8"/>
    <n v="6"/>
    <n v="14"/>
    <n v="10"/>
    <n v="5"/>
    <n v="5"/>
    <n v="9"/>
    <n v="6"/>
    <n v="1"/>
    <n v="0"/>
    <n v="3"/>
    <n v="8"/>
    <n v="75"/>
    <n v="8"/>
    <n v="6"/>
    <n v="14"/>
    <n v="10"/>
    <n v="5"/>
    <n v="5"/>
    <n v="9"/>
    <n v="6"/>
    <n v="1"/>
    <n v="0"/>
    <n v="3"/>
    <n v="8"/>
    <n v="75"/>
    <n v="7015.3999999999942"/>
    <n v="4861.67"/>
    <n v="-2153.7299999999941"/>
    <n v="-0.30700031359580293"/>
  </r>
  <r>
    <x v="45"/>
    <x v="43"/>
    <x v="1"/>
    <s v="1336560382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6"/>
    <n v="6"/>
    <n v="3"/>
    <n v="6"/>
    <n v="4"/>
    <n v="5"/>
    <n v="4"/>
    <n v="6"/>
    <n v="3"/>
    <n v="3"/>
    <n v="3"/>
    <n v="4"/>
    <n v="53"/>
    <n v="6"/>
    <n v="6"/>
    <n v="3"/>
    <n v="6"/>
    <n v="4"/>
    <n v="5"/>
    <n v="4"/>
    <n v="6"/>
    <n v="3"/>
    <n v="3"/>
    <n v="3"/>
    <n v="4"/>
    <n v="53"/>
    <n v="1773.1600000000012"/>
    <n v="3435.58"/>
    <n v="1662.4199999999987"/>
    <n v="0.93754652710415165"/>
  </r>
  <r>
    <x v="45"/>
    <x v="43"/>
    <x v="2"/>
    <s v="1336560382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12"/>
    <n v="24"/>
    <n v="16"/>
    <n v="23"/>
    <n v="17"/>
    <n v="20"/>
    <n v="29"/>
    <n v="17"/>
    <n v="27"/>
    <n v="16"/>
    <n v="24"/>
    <n v="22"/>
    <n v="247"/>
    <n v="12"/>
    <n v="24"/>
    <n v="16"/>
    <n v="23"/>
    <n v="17"/>
    <n v="20"/>
    <n v="29"/>
    <n v="17"/>
    <n v="27"/>
    <n v="16"/>
    <n v="24"/>
    <n v="22"/>
    <n v="247"/>
    <n v="13495.359999999995"/>
    <n v="16011.09"/>
    <n v="2515.730000000005"/>
    <n v="0.18641444170440846"/>
  </r>
  <r>
    <x v="45"/>
    <x v="43"/>
    <x v="3"/>
    <s v="1336560382-FIRSTCARE-STAR-MRSA West"/>
    <x v="1"/>
    <s v="STAR"/>
    <s v="MRSA West"/>
    <s v="Hospital-Based"/>
    <s v="0"/>
    <s v="N"/>
    <s v="N"/>
    <s v="N"/>
    <s v="N"/>
    <s v="N"/>
    <s v="N"/>
    <s v="N"/>
    <s v="N"/>
    <s v="N"/>
    <s v="N"/>
    <s v="N"/>
    <s v="N"/>
    <n v="41"/>
    <n v="37"/>
    <n v="31"/>
    <n v="44"/>
    <n v="28"/>
    <n v="29"/>
    <n v="27"/>
    <n v="18"/>
    <n v="31"/>
    <n v="31"/>
    <n v="22"/>
    <n v="45"/>
    <n v="384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6"/>
    <x v="44"/>
    <x v="14"/>
    <s v="1336590462-Amerigroup-STAR-MRSA Central"/>
    <x v="0"/>
    <s v="STAR"/>
    <s v="MRSA Central"/>
    <s v="Free-Standing"/>
    <s v="0"/>
    <s v="Y"/>
    <s v="Y"/>
    <s v="Y"/>
    <s v="Y"/>
    <s v="Y"/>
    <s v="Y"/>
    <s v="Y"/>
    <s v="Y"/>
    <s v="Y"/>
    <s v="Y"/>
    <s v="Y"/>
    <s v="Y"/>
    <n v="305"/>
    <n v="282"/>
    <n v="290"/>
    <n v="218"/>
    <n v="231"/>
    <n v="233"/>
    <n v="247"/>
    <n v="190"/>
    <n v="222"/>
    <n v="191"/>
    <n v="163"/>
    <n v="281"/>
    <n v="2853"/>
    <n v="305"/>
    <n v="282"/>
    <n v="290"/>
    <n v="218"/>
    <n v="231"/>
    <n v="233"/>
    <n v="247"/>
    <n v="190"/>
    <n v="222"/>
    <n v="191"/>
    <n v="163"/>
    <n v="281"/>
    <n v="2853"/>
    <n v="146990.20999999996"/>
    <n v="310405.32"/>
    <n v="163415.11000000004"/>
    <n v="1.1117414554343454"/>
  </r>
  <r>
    <x v="47"/>
    <x v="45"/>
    <x v="5"/>
    <s v="1356308423-Amerigroup-STAR Kids-Lubbock"/>
    <x v="0"/>
    <s v="STAR Kids"/>
    <s v="Lubbock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7"/>
    <x v="45"/>
    <x v="6"/>
    <s v="1356308423-Amerigroup-STAR+PLUS-Lubbock"/>
    <x v="0"/>
    <s v="STAR+PLUS"/>
    <s v="Lubbock"/>
    <s v="Hospital-Based"/>
    <s v="0"/>
    <s v="Y"/>
    <s v="Y"/>
    <s v="Y"/>
    <s v="Y"/>
    <s v="Y"/>
    <s v="Y"/>
    <s v="Y"/>
    <s v="Y"/>
    <s v="Y"/>
    <s v="Y"/>
    <s v="Y"/>
    <s v="Y"/>
    <n v="2"/>
    <n v="0"/>
    <n v="0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2"/>
    <n v="0"/>
    <n v="129.63999999999999"/>
    <n v="129.63999999999999"/>
    <n v="0"/>
  </r>
  <r>
    <x v="47"/>
    <x v="45"/>
    <x v="7"/>
    <s v="1356308423-Amerigroup-STAR-Lubbock"/>
    <x v="0"/>
    <s v="STAR"/>
    <s v="Lubbock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7"/>
    <x v="45"/>
    <x v="8"/>
    <s v="1356308423-FIRSTCARE-STAR-Lubbock"/>
    <x v="1"/>
    <s v="STAR"/>
    <s v="Lubbock"/>
    <s v="Hospital-Based"/>
    <s v="0"/>
    <s v="Y"/>
    <s v="Y"/>
    <s v="Y"/>
    <s v="Y"/>
    <s v="Y"/>
    <s v="Y"/>
    <s v="Y"/>
    <s v="Y"/>
    <s v="Y"/>
    <s v="Y"/>
    <s v="Y"/>
    <s v="Y"/>
    <n v="214"/>
    <n v="222"/>
    <n v="226"/>
    <n v="220"/>
    <n v="217"/>
    <n v="235"/>
    <n v="220"/>
    <n v="237"/>
    <n v="191"/>
    <n v="129"/>
    <n v="124"/>
    <n v="205"/>
    <n v="2440"/>
    <n v="214"/>
    <n v="222"/>
    <n v="226"/>
    <n v="220"/>
    <n v="217"/>
    <n v="235"/>
    <n v="220"/>
    <n v="237"/>
    <n v="191"/>
    <n v="129"/>
    <n v="124"/>
    <n v="205"/>
    <n v="2440"/>
    <n v="141508.37999999995"/>
    <n v="158166.19"/>
    <n v="16657.810000000056"/>
    <n v="0.11771606741593722"/>
  </r>
  <r>
    <x v="48"/>
    <x v="46"/>
    <x v="0"/>
    <s v="1356607824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3"/>
    <n v="0"/>
    <n v="2"/>
    <n v="1"/>
    <n v="1"/>
    <n v="1"/>
    <n v="2"/>
    <n v="3"/>
    <n v="2"/>
    <n v="2"/>
    <n v="1"/>
    <n v="3"/>
    <n v="21"/>
    <n v="3"/>
    <n v="0"/>
    <n v="2"/>
    <n v="1"/>
    <n v="1"/>
    <n v="1"/>
    <n v="2"/>
    <n v="3"/>
    <n v="2"/>
    <n v="2"/>
    <n v="1"/>
    <n v="3"/>
    <n v="21"/>
    <n v="1669.8600000000001"/>
    <n v="1361.27"/>
    <n v="-308.59000000000015"/>
    <n v="-0.18479992334686748"/>
  </r>
  <r>
    <x v="48"/>
    <x v="46"/>
    <x v="1"/>
    <s v="1356607824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6"/>
    <n v="6"/>
    <n v="6"/>
    <n v="3"/>
    <n v="4"/>
    <n v="9"/>
    <n v="1"/>
    <n v="4"/>
    <n v="4"/>
    <n v="4"/>
    <n v="3"/>
    <n v="5"/>
    <n v="55"/>
    <n v="6"/>
    <n v="6"/>
    <n v="6"/>
    <n v="3"/>
    <n v="4"/>
    <n v="9"/>
    <n v="1"/>
    <n v="4"/>
    <n v="4"/>
    <n v="4"/>
    <n v="3"/>
    <n v="5"/>
    <n v="55"/>
    <n v="5055.5300000000025"/>
    <n v="3565.22"/>
    <n v="-1490.3100000000027"/>
    <n v="-0.29478808354415897"/>
  </r>
  <r>
    <x v="48"/>
    <x v="46"/>
    <x v="2"/>
    <s v="1356607824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67"/>
    <n v="70"/>
    <n v="49"/>
    <n v="85"/>
    <n v="58"/>
    <n v="70"/>
    <n v="77"/>
    <n v="77"/>
    <n v="47"/>
    <n v="46"/>
    <n v="40"/>
    <n v="66"/>
    <n v="752"/>
    <n v="67"/>
    <n v="70"/>
    <n v="49"/>
    <n v="85"/>
    <n v="58"/>
    <n v="70"/>
    <n v="77"/>
    <n v="77"/>
    <n v="47"/>
    <n v="46"/>
    <n v="40"/>
    <n v="66"/>
    <n v="752"/>
    <n v="37685.839999999989"/>
    <n v="48746.3"/>
    <n v="11060.460000000014"/>
    <n v="0.29349113619332928"/>
  </r>
  <r>
    <x v="48"/>
    <x v="46"/>
    <x v="3"/>
    <s v="1356607824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67"/>
    <n v="76"/>
    <n v="70"/>
    <n v="45"/>
    <n v="59"/>
    <n v="73"/>
    <n v="67"/>
    <n v="59"/>
    <n v="47"/>
    <n v="56"/>
    <n v="38"/>
    <n v="82"/>
    <n v="739"/>
    <n v="67"/>
    <n v="76"/>
    <n v="70"/>
    <n v="45"/>
    <n v="59"/>
    <n v="73"/>
    <n v="67"/>
    <n v="59"/>
    <n v="47"/>
    <n v="56"/>
    <n v="38"/>
    <n v="82"/>
    <n v="739"/>
    <n v="47099.09"/>
    <n v="47903.61"/>
    <n v="804.52000000000407"/>
    <n v="1.7081434057430921E-2"/>
  </r>
  <r>
    <x v="49"/>
    <x v="47"/>
    <x v="18"/>
    <s v="1356682298-Amerigroup-STAR+PLUS-Travis"/>
    <x v="0"/>
    <s v="STAR+PLUS"/>
    <s v="Travis"/>
    <s v="Hospital-Based"/>
    <s v="0"/>
    <s v="Y"/>
    <s v="Y"/>
    <s v="Y"/>
    <s v="Y"/>
    <s v="Y"/>
    <s v="Y"/>
    <s v="Y"/>
    <s v="Y"/>
    <s v="Y"/>
    <s v="Y"/>
    <s v="Y"/>
    <s v="Y"/>
    <n v="14"/>
    <n v="14"/>
    <n v="8"/>
    <n v="11"/>
    <n v="14"/>
    <n v="10"/>
    <n v="14"/>
    <n v="9"/>
    <n v="4"/>
    <n v="6"/>
    <n v="5"/>
    <n v="5"/>
    <n v="114"/>
    <n v="14"/>
    <n v="14"/>
    <n v="8"/>
    <n v="11"/>
    <n v="14"/>
    <n v="10"/>
    <n v="14"/>
    <n v="9"/>
    <n v="4"/>
    <n v="6"/>
    <n v="5"/>
    <n v="5"/>
    <n v="114"/>
    <n v="1306.7600000000002"/>
    <n v="7389.73"/>
    <n v="6082.9699999999993"/>
    <n v="4.6550016835532144"/>
  </r>
  <r>
    <x v="50"/>
    <x v="48"/>
    <x v="18"/>
    <s v="1376844936-Amerigroup-STAR+PLUS-Travis"/>
    <x v="0"/>
    <s v="STAR+PLUS"/>
    <s v="Travis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1"/>
    <x v="49"/>
    <x v="15"/>
    <s v="1386751394-AETNA-STAR-Bexar"/>
    <x v="2"/>
    <s v="STAR"/>
    <s v="Bexar"/>
    <s v="Hospital-Based"/>
    <s v="0"/>
    <s v="Y"/>
    <s v="Y"/>
    <s v="Y"/>
    <s v="Y"/>
    <s v="Y"/>
    <s v="Y"/>
    <s v="Y"/>
    <s v="Y"/>
    <s v="Y"/>
    <s v="Y"/>
    <s v="Y"/>
    <s v="Y"/>
    <n v="13"/>
    <n v="30"/>
    <n v="32"/>
    <n v="15"/>
    <n v="20"/>
    <n v="20"/>
    <n v="20"/>
    <n v="29"/>
    <n v="42"/>
    <n v="39"/>
    <n v="24"/>
    <n v="32"/>
    <n v="316"/>
    <n v="13"/>
    <n v="30"/>
    <n v="32"/>
    <n v="15"/>
    <n v="20"/>
    <n v="20"/>
    <n v="20"/>
    <n v="29"/>
    <n v="42"/>
    <n v="39"/>
    <n v="24"/>
    <n v="32"/>
    <n v="316"/>
    <n v="13739.020000000002"/>
    <n v="20483.82"/>
    <n v="6744.7999999999975"/>
    <n v="0.49092293336788184"/>
  </r>
  <r>
    <x v="51"/>
    <x v="49"/>
    <x v="16"/>
    <s v="1386751394-Amerigroup-STAR+PLUS-Bexar"/>
    <x v="0"/>
    <s v="STAR+PLUS"/>
    <s v="Bexar"/>
    <s v="Hospital-Based"/>
    <s v="0"/>
    <s v="Y"/>
    <s v="Y"/>
    <s v="Y"/>
    <s v="Y"/>
    <s v="Y"/>
    <s v="Y"/>
    <s v="Y"/>
    <s v="Y"/>
    <s v="Y"/>
    <s v="Y"/>
    <s v="Y"/>
    <s v="Y"/>
    <n v="3"/>
    <n v="2"/>
    <n v="3"/>
    <n v="3"/>
    <n v="3"/>
    <n v="2"/>
    <n v="4"/>
    <n v="3"/>
    <n v="3"/>
    <n v="3"/>
    <n v="1"/>
    <n v="7"/>
    <n v="37"/>
    <n v="3"/>
    <n v="2"/>
    <n v="3"/>
    <n v="3"/>
    <n v="3"/>
    <n v="2"/>
    <n v="4"/>
    <n v="3"/>
    <n v="3"/>
    <n v="3"/>
    <n v="1"/>
    <n v="7"/>
    <n v="37"/>
    <n v="1923.2800000000002"/>
    <n v="2398.42"/>
    <n v="475.13999999999987"/>
    <n v="0.24704671186722674"/>
  </r>
  <r>
    <x v="51"/>
    <x v="49"/>
    <x v="17"/>
    <s v="1386751394-Amerigroup-STAR-Bexar"/>
    <x v="0"/>
    <s v="STAR"/>
    <s v="Bexar"/>
    <s v="Hospital-Based"/>
    <s v="0"/>
    <s v="Y"/>
    <s v="Y"/>
    <s v="Y"/>
    <s v="Y"/>
    <s v="Y"/>
    <s v="Y"/>
    <s v="Y"/>
    <s v="Y"/>
    <s v="Y"/>
    <s v="Y"/>
    <s v="Y"/>
    <s v="Y"/>
    <n v="9"/>
    <n v="9"/>
    <n v="7"/>
    <n v="9"/>
    <n v="9"/>
    <n v="7"/>
    <n v="8"/>
    <n v="15"/>
    <n v="9"/>
    <n v="2"/>
    <n v="3"/>
    <n v="7"/>
    <n v="94"/>
    <n v="9"/>
    <n v="9"/>
    <n v="7"/>
    <n v="9"/>
    <n v="9"/>
    <n v="7"/>
    <n v="8"/>
    <n v="15"/>
    <n v="9"/>
    <n v="2"/>
    <n v="3"/>
    <n v="7"/>
    <n v="94"/>
    <n v="5672.7299999999987"/>
    <n v="6093.29"/>
    <n v="420.56000000000131"/>
    <n v="7.4137143844322115E-2"/>
  </r>
  <r>
    <x v="52"/>
    <x v="50"/>
    <x v="4"/>
    <s v="1407355860-Amerigroup-STAR-MRSA Northeast"/>
    <x v="0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95"/>
    <n v="93"/>
    <n v="88"/>
    <n v="82"/>
    <n v="75"/>
    <n v="91"/>
    <n v="84"/>
    <n v="95"/>
    <n v="74"/>
    <n v="56"/>
    <n v="46"/>
    <n v="78"/>
    <n v="957"/>
    <n v="95"/>
    <n v="93"/>
    <n v="88"/>
    <n v="82"/>
    <n v="75"/>
    <n v="91"/>
    <n v="84"/>
    <n v="95"/>
    <n v="74"/>
    <n v="56"/>
    <n v="46"/>
    <n v="78"/>
    <n v="957"/>
    <n v="51713.909999999996"/>
    <n v="62034.85"/>
    <n v="10320.940000000002"/>
    <n v="0.19957763781543503"/>
  </r>
  <r>
    <x v="53"/>
    <x v="51"/>
    <x v="0"/>
    <s v="1407893316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2"/>
    <n v="1"/>
    <n v="0"/>
    <n v="0"/>
    <n v="0"/>
    <n v="0"/>
    <n v="0"/>
    <n v="0"/>
    <n v="0"/>
    <n v="0"/>
    <n v="0"/>
    <n v="3"/>
    <n v="0"/>
    <n v="2"/>
    <n v="1"/>
    <n v="0"/>
    <n v="0"/>
    <n v="0"/>
    <n v="0"/>
    <n v="0"/>
    <n v="0"/>
    <n v="0"/>
    <n v="0"/>
    <n v="0"/>
    <n v="3"/>
    <n v="648.3599999999999"/>
    <n v="194.47"/>
    <n v="-453.88999999999987"/>
    <n v="-0.70005860941452269"/>
  </r>
  <r>
    <x v="53"/>
    <x v="51"/>
    <x v="1"/>
    <s v="1407893316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4"/>
    <n v="2"/>
    <n v="1"/>
    <n v="2"/>
    <n v="1"/>
    <n v="0"/>
    <n v="1"/>
    <n v="1"/>
    <n v="1"/>
    <n v="1"/>
    <n v="0"/>
    <n v="1"/>
    <n v="15"/>
    <n v="4"/>
    <n v="2"/>
    <n v="1"/>
    <n v="2"/>
    <n v="1"/>
    <n v="0"/>
    <n v="1"/>
    <n v="1"/>
    <n v="1"/>
    <n v="1"/>
    <n v="0"/>
    <n v="1"/>
    <n v="15"/>
    <n v="1944.0700000000013"/>
    <n v="972.33"/>
    <n v="-971.74000000000126"/>
    <n v="-0.49984825649282205"/>
  </r>
  <r>
    <x v="53"/>
    <x v="51"/>
    <x v="2"/>
    <s v="1407893316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20"/>
    <n v="11"/>
    <n v="21"/>
    <n v="21"/>
    <n v="20"/>
    <n v="23"/>
    <n v="20"/>
    <n v="21"/>
    <n v="5"/>
    <n v="9"/>
    <n v="5"/>
    <n v="10"/>
    <n v="186"/>
    <n v="20"/>
    <n v="11"/>
    <n v="21"/>
    <n v="21"/>
    <n v="20"/>
    <n v="23"/>
    <n v="20"/>
    <n v="21"/>
    <n v="5"/>
    <n v="9"/>
    <n v="5"/>
    <n v="10"/>
    <n v="186"/>
    <n v="14858.699999999988"/>
    <n v="12056.93"/>
    <n v="-2801.7699999999877"/>
    <n v="-0.18856091044303944"/>
  </r>
  <r>
    <x v="53"/>
    <x v="51"/>
    <x v="3"/>
    <s v="1407893316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29"/>
    <n v="37"/>
    <n v="45"/>
    <n v="41"/>
    <n v="24"/>
    <n v="25"/>
    <n v="20"/>
    <n v="27"/>
    <n v="17"/>
    <n v="22"/>
    <n v="18"/>
    <n v="25"/>
    <n v="330"/>
    <n v="29"/>
    <n v="37"/>
    <n v="45"/>
    <n v="41"/>
    <n v="24"/>
    <n v="25"/>
    <n v="20"/>
    <n v="27"/>
    <n v="17"/>
    <n v="22"/>
    <n v="18"/>
    <n v="25"/>
    <n v="330"/>
    <n v="18622.349999999999"/>
    <n v="21391.33"/>
    <n v="2768.9800000000032"/>
    <n v="0.14869122318074804"/>
  </r>
  <r>
    <x v="54"/>
    <x v="52"/>
    <x v="4"/>
    <s v="1417489956-Amerigroup-STAR-MRSA Northeast"/>
    <x v="0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92"/>
    <n v="71"/>
    <n v="88"/>
    <n v="95"/>
    <n v="96"/>
    <n v="105"/>
    <n v="106"/>
    <n v="81"/>
    <n v="74"/>
    <n v="82"/>
    <n v="40"/>
    <n v="83"/>
    <n v="1013"/>
    <n v="92"/>
    <n v="71"/>
    <n v="88"/>
    <n v="95"/>
    <n v="96"/>
    <n v="105"/>
    <n v="106"/>
    <n v="81"/>
    <n v="74"/>
    <n v="82"/>
    <n v="40"/>
    <n v="83"/>
    <n v="1013"/>
    <n v="64049.64999999998"/>
    <n v="65664.899999999994"/>
    <n v="1615.2500000000146"/>
    <n v="2.5218717042169863E-2"/>
  </r>
  <r>
    <x v="55"/>
    <x v="53"/>
    <x v="15"/>
    <s v="1417498585-AETNA-STAR-Bexar"/>
    <x v="2"/>
    <s v="STAR"/>
    <s v="Bexar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2.62"/>
    <n v="0"/>
    <n v="-412.62"/>
    <n v="-1"/>
  </r>
  <r>
    <x v="55"/>
    <x v="53"/>
    <x v="16"/>
    <s v="1417498585-Amerigroup-STAR+PLUS-Bexar"/>
    <x v="0"/>
    <s v="STAR+PLUS"/>
    <s v="Bexar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5"/>
    <x v="53"/>
    <x v="17"/>
    <s v="1417498585-Amerigroup-STAR-Bexar"/>
    <x v="0"/>
    <s v="STAR"/>
    <s v="Bexar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6"/>
    <x v="54"/>
    <x v="5"/>
    <s v="1417965286-Amerigroup-STAR Kids-Lubbock"/>
    <x v="0"/>
    <s v="STAR Kids"/>
    <s v="Lubbock"/>
    <s v="Hospital-Based"/>
    <s v="0"/>
    <s v="Y"/>
    <s v="Y"/>
    <s v="Y"/>
    <s v="Y"/>
    <s v="Y"/>
    <s v="Y"/>
    <s v="Y"/>
    <s v="Y"/>
    <s v="Y"/>
    <s v="Y"/>
    <s v="Y"/>
    <s v="Y"/>
    <n v="6"/>
    <n v="7"/>
    <n v="6"/>
    <n v="5"/>
    <n v="13"/>
    <n v="9"/>
    <n v="4"/>
    <n v="5"/>
    <n v="4"/>
    <n v="5"/>
    <n v="2"/>
    <n v="5"/>
    <n v="71"/>
    <n v="6"/>
    <n v="7"/>
    <n v="6"/>
    <n v="5"/>
    <n v="13"/>
    <n v="9"/>
    <n v="4"/>
    <n v="5"/>
    <n v="4"/>
    <n v="5"/>
    <n v="2"/>
    <n v="5"/>
    <n v="71"/>
    <n v="2084.6"/>
    <n v="4602.38"/>
    <n v="2517.7800000000002"/>
    <n v="1.2078000575650005"/>
  </r>
  <r>
    <x v="56"/>
    <x v="54"/>
    <x v="6"/>
    <s v="1417965286-Amerigroup-STAR+PLUS-Lubbock"/>
    <x v="0"/>
    <s v="STAR+PLUS"/>
    <s v="Lubbock"/>
    <s v="Hospital-Based"/>
    <s v="0"/>
    <s v="Y"/>
    <s v="Y"/>
    <s v="Y"/>
    <s v="Y"/>
    <s v="Y"/>
    <s v="Y"/>
    <s v="Y"/>
    <s v="Y"/>
    <s v="Y"/>
    <s v="Y"/>
    <s v="Y"/>
    <s v="Y"/>
    <n v="8"/>
    <n v="12"/>
    <n v="10"/>
    <n v="6"/>
    <n v="7"/>
    <n v="15"/>
    <n v="18"/>
    <n v="12"/>
    <n v="9"/>
    <n v="9"/>
    <n v="7"/>
    <n v="9"/>
    <n v="122"/>
    <n v="8"/>
    <n v="12"/>
    <n v="10"/>
    <n v="6"/>
    <n v="7"/>
    <n v="15"/>
    <n v="18"/>
    <n v="12"/>
    <n v="9"/>
    <n v="9"/>
    <n v="7"/>
    <n v="9"/>
    <n v="122"/>
    <n v="6106.2499999999982"/>
    <n v="7908.31"/>
    <n v="1802.0600000000022"/>
    <n v="0.2951172978505634"/>
  </r>
  <r>
    <x v="56"/>
    <x v="54"/>
    <x v="7"/>
    <s v="1417965286-Amerigroup-STAR-Lubbock"/>
    <x v="0"/>
    <s v="STAR"/>
    <s v="Lubbock"/>
    <s v="Hospital-Based"/>
    <s v="0"/>
    <s v="Y"/>
    <s v="Y"/>
    <s v="Y"/>
    <s v="Y"/>
    <s v="Y"/>
    <s v="Y"/>
    <s v="Y"/>
    <s v="Y"/>
    <s v="Y"/>
    <s v="Y"/>
    <s v="Y"/>
    <s v="Y"/>
    <n v="83"/>
    <n v="97"/>
    <n v="88"/>
    <n v="69"/>
    <n v="80"/>
    <n v="73"/>
    <n v="67"/>
    <n v="67"/>
    <n v="55"/>
    <n v="50"/>
    <n v="48"/>
    <n v="75"/>
    <n v="852"/>
    <n v="83"/>
    <n v="97"/>
    <n v="88"/>
    <n v="69"/>
    <n v="80"/>
    <n v="73"/>
    <n v="67"/>
    <n v="67"/>
    <n v="55"/>
    <n v="50"/>
    <n v="48"/>
    <n v="75"/>
    <n v="852"/>
    <n v="41588.199999999997"/>
    <n v="55228.52"/>
    <n v="13640.32"/>
    <n v="0.32798534199604695"/>
  </r>
  <r>
    <x v="56"/>
    <x v="54"/>
    <x v="8"/>
    <s v="1417965286-FIRSTCARE-STAR-Lubbock"/>
    <x v="1"/>
    <s v="STAR"/>
    <s v="Lubbock"/>
    <s v="Hospital-Based"/>
    <s v="0"/>
    <s v="Y"/>
    <s v="Y"/>
    <s v="Y"/>
    <s v="Y"/>
    <s v="Y"/>
    <s v="Y"/>
    <s v="Y"/>
    <s v="Y"/>
    <s v="Y"/>
    <s v="Y"/>
    <s v="Y"/>
    <s v="Y"/>
    <n v="360"/>
    <n v="307"/>
    <n v="393"/>
    <n v="333"/>
    <n v="369"/>
    <n v="369"/>
    <n v="405"/>
    <n v="325"/>
    <n v="356"/>
    <n v="287"/>
    <n v="313"/>
    <n v="346"/>
    <n v="4163"/>
    <n v="360"/>
    <n v="307"/>
    <n v="393"/>
    <n v="333"/>
    <n v="369"/>
    <n v="369"/>
    <n v="405"/>
    <n v="325"/>
    <n v="356"/>
    <n v="287"/>
    <n v="313"/>
    <n v="346"/>
    <n v="4163"/>
    <n v="0"/>
    <n v="269854.84999999998"/>
    <n v="269854.84999999998"/>
    <n v="0"/>
  </r>
  <r>
    <x v="57"/>
    <x v="55"/>
    <x v="0"/>
    <s v="1417985086-Amerigroup-STAR Kids-MRSA West"/>
    <x v="0"/>
    <s v="STAR Kids"/>
    <s v="MRSA West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7"/>
    <x v="55"/>
    <x v="1"/>
    <s v="1417985086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0"/>
    <n v="2"/>
    <n v="0"/>
    <n v="2"/>
    <n v="1"/>
    <n v="5"/>
    <n v="3"/>
    <n v="2"/>
    <n v="1"/>
    <n v="2"/>
    <n v="0"/>
    <n v="0"/>
    <n v="18"/>
    <n v="0"/>
    <n v="2"/>
    <n v="0"/>
    <n v="2"/>
    <n v="1"/>
    <n v="5"/>
    <n v="3"/>
    <n v="2"/>
    <n v="1"/>
    <n v="2"/>
    <n v="0"/>
    <n v="0"/>
    <n v="18"/>
    <n v="854.27000000000055"/>
    <n v="1166.8"/>
    <n v="312.5299999999994"/>
    <n v="0.36584452222365199"/>
  </r>
  <r>
    <x v="57"/>
    <x v="55"/>
    <x v="2"/>
    <s v="1417985086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4"/>
    <n v="5"/>
    <n v="6"/>
    <n v="9"/>
    <n v="5"/>
    <n v="5"/>
    <n v="8"/>
    <n v="6"/>
    <n v="2"/>
    <n v="10"/>
    <n v="4"/>
    <n v="3"/>
    <n v="67"/>
    <n v="4"/>
    <n v="5"/>
    <n v="6"/>
    <n v="9"/>
    <n v="5"/>
    <n v="5"/>
    <n v="8"/>
    <n v="6"/>
    <n v="2"/>
    <n v="10"/>
    <n v="4"/>
    <n v="3"/>
    <n v="67"/>
    <n v="7089.7500000000055"/>
    <n v="4343.09"/>
    <n v="-2746.6600000000053"/>
    <n v="-0.3874128142741286"/>
  </r>
  <r>
    <x v="57"/>
    <x v="55"/>
    <x v="3"/>
    <s v="1417985086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11"/>
    <n v="11"/>
    <n v="2"/>
    <n v="21"/>
    <n v="13"/>
    <n v="16"/>
    <n v="6"/>
    <n v="15"/>
    <n v="20"/>
    <n v="4"/>
    <n v="9"/>
    <n v="7"/>
    <n v="135"/>
    <n v="11"/>
    <n v="11"/>
    <n v="2"/>
    <n v="21"/>
    <n v="13"/>
    <n v="16"/>
    <n v="6"/>
    <n v="15"/>
    <n v="20"/>
    <n v="4"/>
    <n v="9"/>
    <n v="7"/>
    <n v="135"/>
    <n v="8905.9100000000017"/>
    <n v="8751"/>
    <n v="-154.91000000000167"/>
    <n v="-1.7394067534929239E-2"/>
  </r>
  <r>
    <x v="58"/>
    <x v="56"/>
    <x v="19"/>
    <s v="1427334077-Amerigroup-STAR Kids-Harris"/>
    <x v="0"/>
    <s v="STAR Kids"/>
    <s v="Harri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8"/>
    <x v="56"/>
    <x v="20"/>
    <s v="1427334077-Amerigroup-STAR+PLUS-Harris"/>
    <x v="0"/>
    <s v="STAR+PLUS"/>
    <s v="Harris"/>
    <s v="Hospital-Based"/>
    <s v="0"/>
    <s v="Y"/>
    <s v="Y"/>
    <s v="Y"/>
    <s v="Y"/>
    <s v="Y"/>
    <s v="Y"/>
    <s v="Y"/>
    <s v="Y"/>
    <s v="Y"/>
    <s v="Y"/>
    <s v="Y"/>
    <s v="Y"/>
    <n v="2"/>
    <n v="3"/>
    <n v="2"/>
    <n v="0"/>
    <n v="0"/>
    <n v="0"/>
    <n v="0"/>
    <n v="0"/>
    <n v="1"/>
    <n v="0"/>
    <n v="0"/>
    <n v="0"/>
    <n v="8"/>
    <n v="2"/>
    <n v="3"/>
    <n v="2"/>
    <n v="0"/>
    <n v="0"/>
    <n v="0"/>
    <n v="0"/>
    <n v="0"/>
    <n v="1"/>
    <n v="0"/>
    <n v="0"/>
    <n v="0"/>
    <n v="8"/>
    <n v="0"/>
    <n v="518.58000000000004"/>
    <n v="518.58000000000004"/>
    <n v="0"/>
  </r>
  <r>
    <x v="58"/>
    <x v="56"/>
    <x v="21"/>
    <s v="1427334077-Amerigroup-STAR-Harris"/>
    <x v="0"/>
    <s v="STAR"/>
    <s v="Harris"/>
    <s v="Hospital-Based"/>
    <s v="0"/>
    <s v="Y"/>
    <s v="Y"/>
    <s v="Y"/>
    <s v="Y"/>
    <s v="Y"/>
    <s v="Y"/>
    <s v="Y"/>
    <s v="Y"/>
    <s v="Y"/>
    <s v="Y"/>
    <s v="Y"/>
    <s v="Y"/>
    <n v="9"/>
    <n v="9"/>
    <n v="18"/>
    <n v="0"/>
    <n v="0"/>
    <n v="0"/>
    <n v="0"/>
    <n v="0"/>
    <n v="1"/>
    <n v="1"/>
    <n v="0"/>
    <n v="0"/>
    <n v="38"/>
    <n v="9"/>
    <n v="9"/>
    <n v="18"/>
    <n v="0"/>
    <n v="0"/>
    <n v="0"/>
    <n v="0"/>
    <n v="0"/>
    <n v="1"/>
    <n v="1"/>
    <n v="0"/>
    <n v="0"/>
    <n v="38"/>
    <n v="0"/>
    <n v="2463.2399999999998"/>
    <n v="2463.2399999999998"/>
    <n v="0"/>
  </r>
  <r>
    <x v="59"/>
    <x v="57"/>
    <x v="5"/>
    <s v="1437178357-Amerigroup-STAR Kids-Lubbock"/>
    <x v="0"/>
    <s v="STAR Kids"/>
    <s v="Lubbock"/>
    <s v="Hospital-Based"/>
    <s v="0"/>
    <s v="Y"/>
    <s v="Y"/>
    <s v="Y"/>
    <s v="Y"/>
    <s v="Y"/>
    <s v="Y"/>
    <s v="Y"/>
    <s v="Y"/>
    <s v="Y"/>
    <s v="Y"/>
    <s v="Y"/>
    <s v="Y"/>
    <n v="0"/>
    <n v="2"/>
    <n v="2"/>
    <n v="0"/>
    <n v="1"/>
    <n v="0"/>
    <n v="1"/>
    <n v="2"/>
    <n v="0"/>
    <n v="4"/>
    <n v="1"/>
    <n v="2"/>
    <n v="15"/>
    <n v="0"/>
    <n v="2"/>
    <n v="2"/>
    <n v="0"/>
    <n v="1"/>
    <n v="0"/>
    <n v="1"/>
    <n v="2"/>
    <n v="0"/>
    <n v="4"/>
    <n v="1"/>
    <n v="2"/>
    <n v="15"/>
    <n v="1028.1099999999999"/>
    <n v="972.33"/>
    <n v="-55.779999999999859"/>
    <n v="-5.4254894904241631E-2"/>
  </r>
  <r>
    <x v="59"/>
    <x v="57"/>
    <x v="6"/>
    <s v="1437178357-Amerigroup-STAR+PLUS-Lubbock"/>
    <x v="0"/>
    <s v="STAR+PLUS"/>
    <s v="Lubbock"/>
    <s v="Hospital-Based"/>
    <s v="0"/>
    <s v="Y"/>
    <s v="Y"/>
    <s v="Y"/>
    <s v="Y"/>
    <s v="Y"/>
    <s v="Y"/>
    <s v="Y"/>
    <s v="Y"/>
    <s v="Y"/>
    <s v="Y"/>
    <s v="Y"/>
    <s v="Y"/>
    <n v="7"/>
    <n v="9"/>
    <n v="11"/>
    <n v="10"/>
    <n v="11"/>
    <n v="8"/>
    <n v="7"/>
    <n v="10"/>
    <n v="9"/>
    <n v="5"/>
    <n v="6"/>
    <n v="6"/>
    <n v="99"/>
    <n v="7"/>
    <n v="9"/>
    <n v="11"/>
    <n v="10"/>
    <n v="11"/>
    <n v="8"/>
    <n v="7"/>
    <n v="10"/>
    <n v="9"/>
    <n v="5"/>
    <n v="6"/>
    <n v="6"/>
    <n v="99"/>
    <n v="3035.119999999999"/>
    <n v="6417.4"/>
    <n v="3382.2800000000007"/>
    <n v="1.1143809799942017"/>
  </r>
  <r>
    <x v="59"/>
    <x v="57"/>
    <x v="7"/>
    <s v="1437178357-Amerigroup-STAR-Lubbock"/>
    <x v="0"/>
    <s v="STAR"/>
    <s v="Lubbock"/>
    <s v="Hospital-Based"/>
    <s v="0"/>
    <s v="Y"/>
    <s v="Y"/>
    <s v="Y"/>
    <s v="Y"/>
    <s v="Y"/>
    <s v="Y"/>
    <s v="Y"/>
    <s v="Y"/>
    <s v="Y"/>
    <s v="Y"/>
    <s v="Y"/>
    <s v="Y"/>
    <n v="27"/>
    <n v="19"/>
    <n v="17"/>
    <n v="27"/>
    <n v="23"/>
    <n v="19"/>
    <n v="23"/>
    <n v="17"/>
    <n v="11"/>
    <n v="14"/>
    <n v="17"/>
    <n v="35"/>
    <n v="249"/>
    <n v="27"/>
    <n v="19"/>
    <n v="17"/>
    <n v="27"/>
    <n v="23"/>
    <n v="19"/>
    <n v="23"/>
    <n v="17"/>
    <n v="11"/>
    <n v="14"/>
    <n v="17"/>
    <n v="35"/>
    <n v="249"/>
    <n v="20727.620000000014"/>
    <n v="16140.73"/>
    <n v="-4586.890000000014"/>
    <n v="-0.22129361692273455"/>
  </r>
  <r>
    <x v="59"/>
    <x v="57"/>
    <x v="8"/>
    <s v="1437178357-FIRSTCARE-STAR-Lubbock"/>
    <x v="1"/>
    <s v="STAR"/>
    <s v="Lubbock"/>
    <s v="Hospital-Based"/>
    <s v="0"/>
    <s v="Y"/>
    <s v="Y"/>
    <s v="Y"/>
    <s v="Y"/>
    <s v="Y"/>
    <s v="Y"/>
    <s v="Y"/>
    <s v="Y"/>
    <s v="Y"/>
    <s v="Y"/>
    <s v="Y"/>
    <s v="Y"/>
    <n v="102"/>
    <n v="103"/>
    <n v="123"/>
    <n v="76"/>
    <n v="95"/>
    <n v="105"/>
    <n v="94"/>
    <n v="94"/>
    <n v="84"/>
    <n v="53"/>
    <n v="64"/>
    <n v="95"/>
    <n v="1088"/>
    <n v="102"/>
    <n v="103"/>
    <n v="123"/>
    <n v="76"/>
    <n v="95"/>
    <n v="105"/>
    <n v="94"/>
    <n v="94"/>
    <n v="84"/>
    <n v="53"/>
    <n v="64"/>
    <n v="95"/>
    <n v="1088"/>
    <n v="71721.13"/>
    <n v="70526.559999999998"/>
    <n v="-1194.570000000007"/>
    <n v="-1.6655761000977074E-2"/>
  </r>
  <r>
    <x v="60"/>
    <x v="58"/>
    <x v="0"/>
    <s v="1457307175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"/>
    <n v="0"/>
    <n v="0"/>
    <n v="0"/>
    <n v="0"/>
    <n v="0"/>
    <n v="2"/>
    <n v="4"/>
    <n v="0"/>
    <n v="0"/>
    <n v="0"/>
    <n v="0"/>
    <n v="7"/>
    <n v="1"/>
    <n v="0"/>
    <n v="0"/>
    <n v="0"/>
    <n v="0"/>
    <n v="0"/>
    <n v="2"/>
    <n v="4"/>
    <n v="0"/>
    <n v="0"/>
    <n v="0"/>
    <n v="0"/>
    <n v="7"/>
    <n v="2493.0899999999992"/>
    <n v="453.76"/>
    <n v="-2039.3299999999992"/>
    <n v="-0.81799293246533411"/>
  </r>
  <r>
    <x v="61"/>
    <x v="59"/>
    <x v="0"/>
    <s v="1457337800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2"/>
    <n v="1"/>
    <n v="2"/>
    <n v="2"/>
    <n v="1"/>
    <n v="2"/>
    <n v="0"/>
    <n v="0"/>
    <n v="4"/>
    <n v="0"/>
    <n v="14"/>
    <n v="0"/>
    <n v="0"/>
    <n v="2"/>
    <n v="1"/>
    <n v="2"/>
    <n v="2"/>
    <n v="1"/>
    <n v="2"/>
    <n v="0"/>
    <n v="0"/>
    <n v="4"/>
    <n v="0"/>
    <n v="14"/>
    <n v="1339.7899999999995"/>
    <n v="907.51"/>
    <n v="-432.27999999999952"/>
    <n v="-0.32264757909821662"/>
  </r>
  <r>
    <x v="61"/>
    <x v="59"/>
    <x v="1"/>
    <s v="1457337800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4"/>
    <n v="1"/>
    <n v="2"/>
    <n v="2"/>
    <n v="6"/>
    <n v="6"/>
    <n v="7"/>
    <n v="2"/>
    <n v="1"/>
    <n v="3"/>
    <n v="2"/>
    <n v="1"/>
    <n v="37"/>
    <n v="4"/>
    <n v="1"/>
    <n v="2"/>
    <n v="2"/>
    <n v="6"/>
    <n v="6"/>
    <n v="7"/>
    <n v="2"/>
    <n v="1"/>
    <n v="3"/>
    <n v="2"/>
    <n v="1"/>
    <n v="37"/>
    <n v="4039.9999999999995"/>
    <n v="2398.42"/>
    <n v="-1641.5799999999995"/>
    <n v="-0.40633168316831675"/>
  </r>
  <r>
    <x v="61"/>
    <x v="59"/>
    <x v="2"/>
    <s v="1457337800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22"/>
    <n v="17"/>
    <n v="18"/>
    <n v="14"/>
    <n v="20"/>
    <n v="12"/>
    <n v="11"/>
    <n v="11"/>
    <n v="20"/>
    <n v="3"/>
    <n v="11"/>
    <n v="17"/>
    <n v="176"/>
    <n v="22"/>
    <n v="17"/>
    <n v="18"/>
    <n v="14"/>
    <n v="20"/>
    <n v="12"/>
    <n v="11"/>
    <n v="11"/>
    <n v="20"/>
    <n v="3"/>
    <n v="11"/>
    <n v="17"/>
    <n v="176"/>
    <n v="30358.589999999997"/>
    <n v="11408.71"/>
    <n v="-18949.879999999997"/>
    <n v="-0.62420158511973056"/>
  </r>
  <r>
    <x v="61"/>
    <x v="59"/>
    <x v="3"/>
    <s v="1457337800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23"/>
    <n v="18"/>
    <n v="35"/>
    <n v="29"/>
    <n v="29"/>
    <n v="20"/>
    <n v="26"/>
    <n v="13"/>
    <n v="21"/>
    <n v="15"/>
    <n v="10"/>
    <n v="15"/>
    <n v="254"/>
    <n v="23"/>
    <n v="18"/>
    <n v="35"/>
    <n v="29"/>
    <n v="29"/>
    <n v="20"/>
    <n v="26"/>
    <n v="13"/>
    <n v="21"/>
    <n v="15"/>
    <n v="10"/>
    <n v="15"/>
    <n v="254"/>
    <n v="37964.199999999983"/>
    <n v="16464.84"/>
    <n v="-21499.359999999982"/>
    <n v="-0.56630615158491404"/>
  </r>
  <r>
    <x v="62"/>
    <x v="60"/>
    <x v="0"/>
    <s v="1467742254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3"/>
    <n v="3"/>
    <n v="7"/>
    <n v="3"/>
    <n v="2"/>
    <n v="5"/>
    <n v="4"/>
    <n v="3"/>
    <n v="4"/>
    <n v="3"/>
    <n v="1"/>
    <n v="1"/>
    <n v="39"/>
    <n v="3"/>
    <n v="3"/>
    <n v="7"/>
    <n v="3"/>
    <n v="2"/>
    <n v="5"/>
    <n v="4"/>
    <n v="3"/>
    <n v="4"/>
    <n v="3"/>
    <n v="1"/>
    <n v="1"/>
    <n v="39"/>
    <n v="962.54000000000019"/>
    <n v="2528.0700000000002"/>
    <n v="1565.53"/>
    <n v="1.6264570823030728"/>
  </r>
  <r>
    <x v="62"/>
    <x v="60"/>
    <x v="1"/>
    <s v="1467742254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4"/>
    <n v="3"/>
    <n v="3"/>
    <n v="3"/>
    <n v="4"/>
    <n v="5"/>
    <n v="6"/>
    <n v="1"/>
    <n v="5"/>
    <n v="3"/>
    <n v="1"/>
    <n v="5"/>
    <n v="43"/>
    <n v="4"/>
    <n v="3"/>
    <n v="3"/>
    <n v="3"/>
    <n v="4"/>
    <n v="5"/>
    <n v="6"/>
    <n v="1"/>
    <n v="5"/>
    <n v="3"/>
    <n v="1"/>
    <n v="5"/>
    <n v="43"/>
    <n v="2959.7799999999984"/>
    <n v="2787.35"/>
    <n v="-172.42999999999847"/>
    <n v="-5.8257708343187185E-2"/>
  </r>
  <r>
    <x v="62"/>
    <x v="60"/>
    <x v="2"/>
    <s v="1467742254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33"/>
    <n v="43"/>
    <n v="61"/>
    <n v="59"/>
    <n v="27"/>
    <n v="35"/>
    <n v="39"/>
    <n v="35"/>
    <n v="38"/>
    <n v="36"/>
    <n v="26"/>
    <n v="42"/>
    <n v="474"/>
    <n v="33"/>
    <n v="43"/>
    <n v="61"/>
    <n v="59"/>
    <n v="27"/>
    <n v="35"/>
    <n v="39"/>
    <n v="35"/>
    <n v="38"/>
    <n v="36"/>
    <n v="26"/>
    <n v="42"/>
    <n v="474"/>
    <n v="22416.299999999992"/>
    <n v="30725.73"/>
    <n v="8309.4300000000076"/>
    <n v="0.37068695547436509"/>
  </r>
  <r>
    <x v="62"/>
    <x v="60"/>
    <x v="3"/>
    <s v="1467742254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32"/>
    <n v="36"/>
    <n v="47"/>
    <n v="42"/>
    <n v="47"/>
    <n v="55"/>
    <n v="54"/>
    <n v="41"/>
    <n v="50"/>
    <n v="37"/>
    <n v="23"/>
    <n v="40"/>
    <n v="504"/>
    <n v="32"/>
    <n v="36"/>
    <n v="47"/>
    <n v="42"/>
    <n v="47"/>
    <n v="55"/>
    <n v="54"/>
    <n v="41"/>
    <n v="50"/>
    <n v="37"/>
    <n v="23"/>
    <n v="40"/>
    <n v="504"/>
    <n v="28067.340000000015"/>
    <n v="32670.39"/>
    <n v="4603.0499999999847"/>
    <n v="0.16400022232245673"/>
  </r>
  <r>
    <x v="63"/>
    <x v="61"/>
    <x v="0"/>
    <s v="1467799262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1"/>
    <n v="0"/>
    <n v="2"/>
    <n v="1"/>
    <n v="0"/>
    <n v="0"/>
    <n v="4"/>
    <n v="0"/>
    <n v="0"/>
    <n v="0"/>
    <n v="0"/>
    <n v="0"/>
    <n v="0"/>
    <n v="1"/>
    <n v="0"/>
    <n v="2"/>
    <n v="1"/>
    <n v="0"/>
    <n v="0"/>
    <n v="4"/>
    <n v="866.25999999999942"/>
    <n v="259.29000000000002"/>
    <n v="-606.96999999999935"/>
    <n v="-0.70067878004294293"/>
  </r>
  <r>
    <x v="64"/>
    <x v="62"/>
    <x v="0"/>
    <s v="1467879569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"/>
    <n v="2"/>
    <n v="3"/>
    <n v="4"/>
    <n v="4"/>
    <n v="1"/>
    <n v="1"/>
    <n v="3"/>
    <n v="0"/>
    <n v="4"/>
    <n v="0"/>
    <n v="0"/>
    <n v="23"/>
    <n v="1"/>
    <n v="2"/>
    <n v="3"/>
    <n v="4"/>
    <n v="4"/>
    <n v="1"/>
    <n v="1"/>
    <n v="3"/>
    <n v="0"/>
    <n v="4"/>
    <n v="0"/>
    <n v="0"/>
    <n v="23"/>
    <n v="1993.9900000000011"/>
    <n v="1490.91"/>
    <n v="-503.08000000000106"/>
    <n v="-0.25229815595865612"/>
  </r>
  <r>
    <x v="64"/>
    <x v="62"/>
    <x v="1"/>
    <s v="1467879569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2"/>
    <n v="9"/>
    <n v="6"/>
    <n v="8"/>
    <n v="5"/>
    <n v="5"/>
    <n v="7"/>
    <n v="4"/>
    <n v="5"/>
    <n v="11"/>
    <n v="14"/>
    <n v="16"/>
    <n v="102"/>
    <n v="12"/>
    <n v="9"/>
    <n v="6"/>
    <n v="8"/>
    <n v="5"/>
    <n v="5"/>
    <n v="7"/>
    <n v="4"/>
    <n v="5"/>
    <n v="11"/>
    <n v="14"/>
    <n v="16"/>
    <n v="102"/>
    <n v="5929.3299999999981"/>
    <n v="6611.87"/>
    <n v="682.54000000000178"/>
    <n v="0.11511250006324526"/>
  </r>
  <r>
    <x v="64"/>
    <x v="62"/>
    <x v="2"/>
    <s v="1467879569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92"/>
    <n v="76"/>
    <n v="92"/>
    <n v="113"/>
    <n v="70"/>
    <n v="93"/>
    <n v="107"/>
    <n v="77"/>
    <n v="68"/>
    <n v="47"/>
    <n v="61"/>
    <n v="71"/>
    <n v="967"/>
    <n v="92"/>
    <n v="76"/>
    <n v="92"/>
    <n v="113"/>
    <n v="70"/>
    <n v="93"/>
    <n v="107"/>
    <n v="77"/>
    <n v="68"/>
    <n v="47"/>
    <n v="61"/>
    <n v="71"/>
    <n v="967"/>
    <n v="44252.889999999985"/>
    <n v="62683.07"/>
    <n v="18430.180000000015"/>
    <n v="0.41647404271223915"/>
  </r>
  <r>
    <x v="64"/>
    <x v="62"/>
    <x v="3"/>
    <s v="1467879569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159"/>
    <n v="173"/>
    <n v="166"/>
    <n v="151"/>
    <n v="132"/>
    <n v="164"/>
    <n v="170"/>
    <n v="157"/>
    <n v="125"/>
    <n v="90"/>
    <n v="95"/>
    <n v="180"/>
    <n v="1762"/>
    <n v="159"/>
    <n v="173"/>
    <n v="166"/>
    <n v="151"/>
    <n v="132"/>
    <n v="164"/>
    <n v="170"/>
    <n v="157"/>
    <n v="125"/>
    <n v="90"/>
    <n v="95"/>
    <n v="180"/>
    <n v="1762"/>
    <n v="0"/>
    <n v="114216.73"/>
    <n v="114216.73"/>
    <n v="0"/>
  </r>
  <r>
    <x v="65"/>
    <x v="63"/>
    <x v="0"/>
    <s v="1477930121-Amerigroup-STAR Kids-MRSA West"/>
    <x v="0"/>
    <s v="STAR Kids"/>
    <s v="MRSA West"/>
    <s v="Hospital-Based"/>
    <s v="1"/>
    <s v="Y"/>
    <s v="Y"/>
    <s v="Y"/>
    <s v="Y"/>
    <s v="Y"/>
    <s v="Y"/>
    <s v="Y"/>
    <s v="Y"/>
    <s v="Y"/>
    <s v="Y"/>
    <s v="Y"/>
    <s v="Y"/>
    <n v="1"/>
    <n v="0"/>
    <n v="0"/>
    <n v="1"/>
    <n v="1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70.720000000000013"/>
    <n v="0"/>
    <n v="-70.720000000000013"/>
    <n v="-1"/>
  </r>
  <r>
    <x v="65"/>
    <x v="63"/>
    <x v="1"/>
    <s v="1477930121-Amerigroup-STAR+PLUS-MRSA West"/>
    <x v="0"/>
    <s v="STAR+PLUS"/>
    <s v="MRSA West"/>
    <s v="Hospital-Based"/>
    <s v="1"/>
    <s v="Y"/>
    <s v="Y"/>
    <s v="Y"/>
    <s v="Y"/>
    <s v="Y"/>
    <s v="Y"/>
    <s v="Y"/>
    <s v="Y"/>
    <s v="Y"/>
    <s v="Y"/>
    <s v="Y"/>
    <s v="Y"/>
    <n v="9"/>
    <n v="1"/>
    <n v="4"/>
    <n v="0"/>
    <n v="1"/>
    <n v="3"/>
    <n v="0"/>
    <n v="4"/>
    <n v="1"/>
    <n v="0"/>
    <n v="1"/>
    <n v="4"/>
    <n v="28"/>
    <n v="0"/>
    <n v="0"/>
    <n v="0"/>
    <n v="0"/>
    <n v="0"/>
    <n v="0"/>
    <n v="0"/>
    <n v="0"/>
    <n v="0"/>
    <n v="0"/>
    <n v="0"/>
    <n v="0"/>
    <n v="0"/>
    <n v="235.38000000000002"/>
    <n v="0"/>
    <n v="-235.38000000000002"/>
    <n v="-1"/>
  </r>
  <r>
    <x v="65"/>
    <x v="63"/>
    <x v="2"/>
    <s v="1477930121-Amerigroup-STAR-MRSA West"/>
    <x v="0"/>
    <s v="STAR"/>
    <s v="MRSA West"/>
    <s v="Hospital-Based"/>
    <s v="1"/>
    <s v="Y"/>
    <s v="Y"/>
    <s v="Y"/>
    <s v="Y"/>
    <s v="Y"/>
    <s v="Y"/>
    <s v="Y"/>
    <s v="Y"/>
    <s v="Y"/>
    <s v="Y"/>
    <s v="Y"/>
    <s v="Y"/>
    <n v="6"/>
    <n v="5"/>
    <n v="8"/>
    <n v="11"/>
    <n v="7"/>
    <n v="4"/>
    <n v="5"/>
    <n v="12"/>
    <n v="9"/>
    <n v="3"/>
    <n v="8"/>
    <n v="5"/>
    <n v="83"/>
    <n v="0"/>
    <n v="0"/>
    <n v="0"/>
    <n v="0"/>
    <n v="0"/>
    <n v="0"/>
    <n v="0"/>
    <n v="0"/>
    <n v="0"/>
    <n v="0"/>
    <n v="0"/>
    <n v="0"/>
    <n v="0"/>
    <n v="2242.2000000000021"/>
    <n v="0"/>
    <n v="-2242.2000000000021"/>
    <n v="-1"/>
  </r>
  <r>
    <x v="65"/>
    <x v="63"/>
    <x v="3"/>
    <s v="1477930121-FIRSTCARE-STAR-MRSA West"/>
    <x v="1"/>
    <s v="STAR"/>
    <s v="MRSA West"/>
    <s v="Hospital-Based"/>
    <s v="1"/>
    <s v="Y"/>
    <s v="Y"/>
    <s v="Y"/>
    <s v="Y"/>
    <s v="Y"/>
    <s v="Y"/>
    <s v="Y"/>
    <s v="Y"/>
    <s v="Y"/>
    <s v="Y"/>
    <s v="Y"/>
    <s v="Y"/>
    <n v="10"/>
    <n v="10"/>
    <n v="6"/>
    <n v="8"/>
    <n v="9"/>
    <n v="10"/>
    <n v="9"/>
    <n v="11"/>
    <n v="6"/>
    <n v="7"/>
    <n v="4"/>
    <n v="4"/>
    <n v="94"/>
    <n v="0"/>
    <n v="0"/>
    <n v="0"/>
    <n v="0"/>
    <n v="0"/>
    <n v="0"/>
    <n v="0"/>
    <n v="0"/>
    <n v="0"/>
    <n v="0"/>
    <n v="0"/>
    <n v="0"/>
    <n v="0"/>
    <n v="2826.7500000000009"/>
    <n v="0"/>
    <n v="-2826.7500000000009"/>
    <n v="-1"/>
  </r>
  <r>
    <x v="66"/>
    <x v="64"/>
    <x v="4"/>
    <s v="1497254858-Amerigroup-STAR-MRSA Northeast"/>
    <x v="0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151"/>
    <n v="154"/>
    <n v="217"/>
    <n v="182"/>
    <n v="189"/>
    <n v="104"/>
    <n v="132"/>
    <n v="161"/>
    <n v="114"/>
    <n v="91"/>
    <n v="109"/>
    <n v="175"/>
    <n v="1779"/>
    <n v="151"/>
    <n v="154"/>
    <n v="217"/>
    <n v="182"/>
    <n v="189"/>
    <n v="104"/>
    <n v="132"/>
    <n v="161"/>
    <n v="114"/>
    <n v="91"/>
    <n v="109"/>
    <n v="175"/>
    <n v="1779"/>
    <n v="172758.39999999997"/>
    <n v="115318.71"/>
    <n v="-57439.689999999959"/>
    <n v="-0.33248565626910165"/>
  </r>
  <r>
    <x v="67"/>
    <x v="65"/>
    <x v="4"/>
    <s v="1497750962-Amerigroup-STAR-MRSA Northeast"/>
    <x v="0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23"/>
    <n v="42"/>
    <n v="17"/>
    <n v="31"/>
    <n v="14"/>
    <n v="23"/>
    <n v="29"/>
    <n v="22"/>
    <n v="30"/>
    <n v="20"/>
    <n v="20"/>
    <n v="28"/>
    <n v="299"/>
    <n v="23"/>
    <n v="42"/>
    <n v="17"/>
    <n v="31"/>
    <n v="14"/>
    <n v="23"/>
    <n v="29"/>
    <n v="22"/>
    <n v="30"/>
    <n v="20"/>
    <n v="20"/>
    <n v="28"/>
    <n v="299"/>
    <n v="9081.3199999999979"/>
    <n v="19381.84"/>
    <n v="10300.520000000002"/>
    <n v="1.1342536107085759"/>
  </r>
  <r>
    <x v="68"/>
    <x v="66"/>
    <x v="4"/>
    <s v="1508339219-Amerigroup-STAR-MRSA Northeast"/>
    <x v="0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55"/>
    <n v="53"/>
    <n v="84"/>
    <n v="70"/>
    <n v="66"/>
    <n v="51"/>
    <n v="77"/>
    <n v="48"/>
    <n v="52"/>
    <n v="33"/>
    <n v="25"/>
    <n v="44"/>
    <n v="658"/>
    <n v="55"/>
    <n v="53"/>
    <n v="84"/>
    <n v="70"/>
    <n v="66"/>
    <n v="51"/>
    <n v="77"/>
    <n v="48"/>
    <n v="52"/>
    <n v="33"/>
    <n v="25"/>
    <n v="44"/>
    <n v="658"/>
    <n v="19622.679999999997"/>
    <n v="42653.01"/>
    <n v="23030.330000000005"/>
    <n v="1.1736587459001528"/>
  </r>
  <r>
    <x v="69"/>
    <x v="67"/>
    <x v="5"/>
    <s v="1508855313-Amerigroup-STAR Kids-Lubbock"/>
    <x v="0"/>
    <s v="STAR Kids"/>
    <s v="Lubbock"/>
    <s v="Hospital-Based"/>
    <s v="0"/>
    <s v="Y"/>
    <s v="Y"/>
    <s v="Y"/>
    <s v="Y"/>
    <s v="Y"/>
    <s v="Y"/>
    <s v="Y"/>
    <s v="Y"/>
    <s v="Y"/>
    <s v="Y"/>
    <s v="Y"/>
    <s v="Y"/>
    <n v="4"/>
    <n v="4"/>
    <n v="4"/>
    <n v="3"/>
    <n v="1"/>
    <n v="2"/>
    <n v="5"/>
    <n v="0"/>
    <n v="3"/>
    <n v="2"/>
    <n v="1"/>
    <n v="8"/>
    <n v="37"/>
    <n v="4"/>
    <n v="4"/>
    <n v="4"/>
    <n v="3"/>
    <n v="1"/>
    <n v="2"/>
    <n v="5"/>
    <n v="0"/>
    <n v="3"/>
    <n v="2"/>
    <n v="1"/>
    <n v="8"/>
    <n v="37"/>
    <n v="2196.0400000000004"/>
    <n v="2398.42"/>
    <n v="202.37999999999965"/>
    <n v="9.2156791315276418E-2"/>
  </r>
  <r>
    <x v="69"/>
    <x v="67"/>
    <x v="6"/>
    <s v="1508855313-Amerigroup-STAR+PLUS-Lubbock"/>
    <x v="0"/>
    <s v="STAR+PLUS"/>
    <s v="Lubbock"/>
    <s v="Hospital-Based"/>
    <s v="0"/>
    <s v="Y"/>
    <s v="Y"/>
    <s v="Y"/>
    <s v="Y"/>
    <s v="Y"/>
    <s v="Y"/>
    <s v="Y"/>
    <s v="Y"/>
    <s v="Y"/>
    <s v="Y"/>
    <s v="Y"/>
    <s v="Y"/>
    <n v="6"/>
    <n v="7"/>
    <n v="0"/>
    <n v="4"/>
    <n v="6"/>
    <n v="6"/>
    <n v="4"/>
    <n v="5"/>
    <n v="4"/>
    <n v="3"/>
    <n v="6"/>
    <n v="6"/>
    <n v="57"/>
    <n v="6"/>
    <n v="7"/>
    <n v="0"/>
    <n v="4"/>
    <n v="6"/>
    <n v="6"/>
    <n v="4"/>
    <n v="5"/>
    <n v="4"/>
    <n v="3"/>
    <n v="6"/>
    <n v="6"/>
    <n v="57"/>
    <n v="6437.0699999999988"/>
    <n v="3694.87"/>
    <n v="-2742.1999999999989"/>
    <n v="-0.42600127076449368"/>
  </r>
  <r>
    <x v="69"/>
    <x v="67"/>
    <x v="7"/>
    <s v="1508855313-Amerigroup-STAR-Lubbock"/>
    <x v="0"/>
    <s v="STAR"/>
    <s v="Lubbock"/>
    <s v="Hospital-Based"/>
    <s v="0"/>
    <s v="Y"/>
    <s v="Y"/>
    <s v="Y"/>
    <s v="Y"/>
    <s v="Y"/>
    <s v="Y"/>
    <s v="Y"/>
    <s v="Y"/>
    <s v="Y"/>
    <s v="Y"/>
    <s v="Y"/>
    <s v="Y"/>
    <n v="85"/>
    <n v="74"/>
    <n v="67"/>
    <n v="76"/>
    <n v="67"/>
    <n v="66"/>
    <n v="53"/>
    <n v="52"/>
    <n v="63"/>
    <n v="50"/>
    <n v="28"/>
    <n v="63"/>
    <n v="744"/>
    <n v="85"/>
    <n v="74"/>
    <n v="67"/>
    <n v="76"/>
    <n v="67"/>
    <n v="66"/>
    <n v="53"/>
    <n v="52"/>
    <n v="63"/>
    <n v="50"/>
    <n v="28"/>
    <n v="63"/>
    <n v="744"/>
    <n v="43732.15"/>
    <n v="48227.72"/>
    <n v="4495.57"/>
    <n v="0.10279782722779464"/>
  </r>
  <r>
    <x v="69"/>
    <x v="67"/>
    <x v="8"/>
    <s v="1508855313-FIRSTCARE-STAR-Lubbock"/>
    <x v="1"/>
    <s v="STAR"/>
    <s v="Lubbock"/>
    <s v="Hospital-Based"/>
    <s v="0"/>
    <s v="Y"/>
    <s v="Y"/>
    <s v="Y"/>
    <s v="Y"/>
    <s v="Y"/>
    <s v="Y"/>
    <s v="Y"/>
    <s v="Y"/>
    <s v="Y"/>
    <s v="Y"/>
    <s v="Y"/>
    <s v="Y"/>
    <n v="319"/>
    <n v="325"/>
    <n v="327"/>
    <n v="345"/>
    <n v="283"/>
    <n v="317"/>
    <n v="331"/>
    <n v="255"/>
    <n v="276"/>
    <n v="246"/>
    <n v="196"/>
    <n v="290"/>
    <n v="3510"/>
    <n v="319"/>
    <n v="325"/>
    <n v="327"/>
    <n v="345"/>
    <n v="283"/>
    <n v="317"/>
    <n v="331"/>
    <n v="255"/>
    <n v="276"/>
    <n v="246"/>
    <n v="196"/>
    <n v="290"/>
    <n v="3510"/>
    <n v="150962.44999999992"/>
    <n v="227525.95"/>
    <n v="76563.500000000087"/>
    <n v="0.50716916690210134"/>
  </r>
  <r>
    <x v="70"/>
    <x v="68"/>
    <x v="0"/>
    <s v="1518032879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"/>
    <n v="1"/>
    <n v="0"/>
    <n v="1"/>
    <n v="2"/>
    <n v="0"/>
    <n v="1"/>
    <n v="0"/>
    <n v="1"/>
    <n v="0"/>
    <n v="0"/>
    <n v="0"/>
    <n v="7"/>
    <n v="1"/>
    <n v="1"/>
    <n v="0"/>
    <n v="1"/>
    <n v="2"/>
    <n v="0"/>
    <n v="1"/>
    <n v="0"/>
    <n v="1"/>
    <n v="0"/>
    <n v="0"/>
    <n v="0"/>
    <n v="7"/>
    <n v="353.51999999999992"/>
    <n v="453.76"/>
    <n v="100.24000000000007"/>
    <n v="0.28354831409821252"/>
  </r>
  <r>
    <x v="70"/>
    <x v="68"/>
    <x v="1"/>
    <s v="1518032879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2"/>
    <n v="0"/>
    <n v="0"/>
    <n v="0"/>
    <n v="0"/>
    <n v="2"/>
    <n v="0"/>
    <n v="3"/>
    <n v="0"/>
    <n v="0"/>
    <n v="7"/>
    <n v="0"/>
    <n v="0"/>
    <n v="2"/>
    <n v="0"/>
    <n v="0"/>
    <n v="0"/>
    <n v="0"/>
    <n v="2"/>
    <n v="0"/>
    <n v="3"/>
    <n v="0"/>
    <n v="0"/>
    <n v="7"/>
    <n v="1089.7700000000007"/>
    <n v="453.76"/>
    <n v="-636.01000000000067"/>
    <n v="-0.58361856171485749"/>
  </r>
  <r>
    <x v="70"/>
    <x v="68"/>
    <x v="2"/>
    <s v="1518032879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1"/>
    <n v="5"/>
    <n v="3"/>
    <n v="1"/>
    <n v="2"/>
    <n v="2"/>
    <n v="4"/>
    <n v="2"/>
    <n v="0"/>
    <n v="2"/>
    <n v="2"/>
    <n v="3"/>
    <n v="27"/>
    <n v="1"/>
    <n v="5"/>
    <n v="3"/>
    <n v="1"/>
    <n v="2"/>
    <n v="2"/>
    <n v="4"/>
    <n v="2"/>
    <n v="0"/>
    <n v="2"/>
    <n v="2"/>
    <n v="3"/>
    <n v="27"/>
    <n v="8692.8500000000022"/>
    <n v="1750.2"/>
    <n v="-6942.6500000000024"/>
    <n v="-0.79866211886780525"/>
  </r>
  <r>
    <x v="70"/>
    <x v="68"/>
    <x v="3"/>
    <s v="1518032879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13"/>
    <n v="14"/>
    <n v="10"/>
    <n v="7"/>
    <n v="14"/>
    <n v="12"/>
    <n v="4"/>
    <n v="6"/>
    <n v="8"/>
    <n v="5"/>
    <n v="9"/>
    <n v="9"/>
    <n v="111"/>
    <n v="13"/>
    <n v="14"/>
    <n v="10"/>
    <n v="7"/>
    <n v="14"/>
    <n v="12"/>
    <n v="4"/>
    <n v="6"/>
    <n v="8"/>
    <n v="5"/>
    <n v="9"/>
    <n v="9"/>
    <n v="111"/>
    <n v="10916.110000000002"/>
    <n v="7195.27"/>
    <n v="-3720.840000000002"/>
    <n v="-0.34085768648355513"/>
  </r>
  <r>
    <x v="71"/>
    <x v="69"/>
    <x v="0"/>
    <s v="1518216902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.32000000000005"/>
    <n v="0"/>
    <n v="-94.32000000000005"/>
    <n v="-1"/>
  </r>
  <r>
    <x v="72"/>
    <x v="70"/>
    <x v="0"/>
    <s v="1518411644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1"/>
    <n v="0"/>
    <n v="64.819999999999993"/>
    <n v="64.819999999999993"/>
    <n v="0"/>
  </r>
  <r>
    <x v="72"/>
    <x v="70"/>
    <x v="1"/>
    <s v="1518411644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0"/>
    <n v="1"/>
    <n v="1"/>
    <n v="0"/>
    <n v="1"/>
    <n v="0"/>
    <n v="0"/>
    <n v="0"/>
    <n v="6"/>
    <n v="7"/>
    <n v="4"/>
    <n v="3"/>
    <n v="23"/>
    <n v="0"/>
    <n v="1"/>
    <n v="1"/>
    <n v="0"/>
    <n v="1"/>
    <n v="0"/>
    <n v="0"/>
    <n v="0"/>
    <n v="6"/>
    <n v="7"/>
    <n v="4"/>
    <n v="3"/>
    <n v="23"/>
    <n v="0"/>
    <n v="1490.91"/>
    <n v="1490.91"/>
    <n v="0"/>
  </r>
  <r>
    <x v="72"/>
    <x v="70"/>
    <x v="2"/>
    <s v="1518411644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1"/>
    <n v="4"/>
    <n v="0"/>
    <n v="0"/>
    <n v="2"/>
    <n v="2"/>
    <n v="1"/>
    <n v="1"/>
    <n v="2"/>
    <n v="9"/>
    <n v="4"/>
    <n v="9"/>
    <n v="35"/>
    <n v="1"/>
    <n v="4"/>
    <n v="0"/>
    <n v="0"/>
    <n v="2"/>
    <n v="2"/>
    <n v="1"/>
    <n v="1"/>
    <n v="2"/>
    <n v="9"/>
    <n v="4"/>
    <n v="9"/>
    <n v="35"/>
    <n v="0"/>
    <n v="2268.7800000000002"/>
    <n v="2268.7800000000002"/>
    <n v="0"/>
  </r>
  <r>
    <x v="72"/>
    <x v="70"/>
    <x v="3"/>
    <s v="1518411644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88"/>
    <n v="81"/>
    <n v="76"/>
    <n v="59"/>
    <n v="41"/>
    <n v="39"/>
    <n v="52"/>
    <n v="57"/>
    <n v="55"/>
    <n v="32"/>
    <n v="34"/>
    <n v="32"/>
    <n v="646"/>
    <n v="88"/>
    <n v="81"/>
    <n v="76"/>
    <n v="59"/>
    <n v="41"/>
    <n v="39"/>
    <n v="52"/>
    <n v="57"/>
    <n v="55"/>
    <n v="32"/>
    <n v="34"/>
    <n v="32"/>
    <n v="646"/>
    <n v="9574.61"/>
    <n v="41875.15"/>
    <n v="32300.54"/>
    <n v="3.3735619518706246"/>
  </r>
  <r>
    <x v="73"/>
    <x v="71"/>
    <x v="19"/>
    <s v="1518465616-Amerigroup-STAR Kids-Harris"/>
    <x v="0"/>
    <s v="STAR Kids"/>
    <s v="Harris"/>
    <s v="Hospital-Based"/>
    <s v="0"/>
    <s v="Y"/>
    <s v="Y"/>
    <s v="Y"/>
    <s v="Y"/>
    <s v="Y"/>
    <s v="Y"/>
    <s v="Y"/>
    <s v="Y"/>
    <s v="Y"/>
    <s v="Y"/>
    <s v="Y"/>
    <s v="Y"/>
    <n v="0"/>
    <n v="2"/>
    <n v="0"/>
    <n v="0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2"/>
    <n v="0"/>
    <n v="129.63999999999999"/>
    <n v="129.63999999999999"/>
    <n v="0"/>
  </r>
  <r>
    <x v="74"/>
    <x v="72"/>
    <x v="14"/>
    <s v="1518900778-Amerigroup-STAR-MRSA Central"/>
    <x v="0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2"/>
    <n v="0"/>
    <n v="1"/>
    <n v="1"/>
    <n v="1"/>
    <n v="0"/>
    <n v="0"/>
    <n v="6"/>
    <n v="0"/>
    <n v="2"/>
    <n v="4"/>
    <n v="3"/>
    <n v="20"/>
    <n v="2"/>
    <n v="0"/>
    <n v="1"/>
    <n v="1"/>
    <n v="1"/>
    <n v="0"/>
    <n v="0"/>
    <n v="6"/>
    <n v="0"/>
    <n v="2"/>
    <n v="4"/>
    <n v="3"/>
    <n v="20"/>
    <n v="2526.8999999999983"/>
    <n v="1296.44"/>
    <n v="-1230.4599999999982"/>
    <n v="-0.4869444774229289"/>
  </r>
  <r>
    <x v="75"/>
    <x v="73"/>
    <x v="0"/>
    <s v="1518976836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6"/>
    <n v="2"/>
    <n v="1"/>
    <n v="2"/>
    <n v="3"/>
    <n v="2"/>
    <n v="1"/>
    <n v="1"/>
    <n v="2"/>
    <n v="0"/>
    <n v="3"/>
    <n v="1"/>
    <n v="24"/>
    <n v="6"/>
    <n v="2"/>
    <n v="1"/>
    <n v="2"/>
    <n v="3"/>
    <n v="2"/>
    <n v="1"/>
    <n v="1"/>
    <n v="2"/>
    <n v="0"/>
    <n v="3"/>
    <n v="1"/>
    <n v="24"/>
    <n v="1233.8200000000002"/>
    <n v="1555.73"/>
    <n v="321.90999999999985"/>
    <n v="0.26090515634371286"/>
  </r>
  <r>
    <x v="75"/>
    <x v="73"/>
    <x v="1"/>
    <s v="1518976836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5"/>
    <n v="8"/>
    <n v="4"/>
    <n v="8"/>
    <n v="9"/>
    <n v="4"/>
    <n v="10"/>
    <n v="3"/>
    <n v="9"/>
    <n v="9"/>
    <n v="4"/>
    <n v="8"/>
    <n v="81"/>
    <n v="5"/>
    <n v="8"/>
    <n v="4"/>
    <n v="8"/>
    <n v="9"/>
    <n v="4"/>
    <n v="10"/>
    <n v="3"/>
    <n v="9"/>
    <n v="9"/>
    <n v="4"/>
    <n v="8"/>
    <n v="81"/>
    <n v="3724.0199999999986"/>
    <n v="5250.6"/>
    <n v="1526.5800000000017"/>
    <n v="0.40992798105273398"/>
  </r>
  <r>
    <x v="75"/>
    <x v="73"/>
    <x v="2"/>
    <s v="1518976836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49"/>
    <n v="30"/>
    <n v="23"/>
    <n v="27"/>
    <n v="25"/>
    <n v="29"/>
    <n v="28"/>
    <n v="29"/>
    <n v="40"/>
    <n v="23"/>
    <n v="22"/>
    <n v="26"/>
    <n v="351"/>
    <n v="49"/>
    <n v="30"/>
    <n v="23"/>
    <n v="27"/>
    <n v="25"/>
    <n v="29"/>
    <n v="28"/>
    <n v="29"/>
    <n v="40"/>
    <n v="23"/>
    <n v="22"/>
    <n v="26"/>
    <n v="351"/>
    <n v="27819.589999999989"/>
    <n v="22752.59"/>
    <n v="-5066.9999999999891"/>
    <n v="-0.18213783883946497"/>
  </r>
  <r>
    <x v="75"/>
    <x v="73"/>
    <x v="3"/>
    <s v="1518976836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35"/>
    <n v="31"/>
    <n v="35"/>
    <n v="18"/>
    <n v="25"/>
    <n v="30"/>
    <n v="30"/>
    <n v="33"/>
    <n v="23"/>
    <n v="13"/>
    <n v="19"/>
    <n v="40"/>
    <n v="332"/>
    <n v="35"/>
    <n v="31"/>
    <n v="35"/>
    <n v="18"/>
    <n v="25"/>
    <n v="30"/>
    <n v="30"/>
    <n v="33"/>
    <n v="23"/>
    <n v="13"/>
    <n v="19"/>
    <n v="40"/>
    <n v="332"/>
    <n v="34776.659999999996"/>
    <n v="21520.97"/>
    <n v="-13255.689999999995"/>
    <n v="-0.3811662764624319"/>
  </r>
  <r>
    <x v="76"/>
    <x v="74"/>
    <x v="0"/>
    <s v="1528015815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6"/>
    <n v="3"/>
    <n v="1"/>
    <n v="2"/>
    <n v="4"/>
    <n v="0"/>
    <n v="2"/>
    <n v="1"/>
    <n v="0"/>
    <n v="2"/>
    <n v="0"/>
    <n v="5"/>
    <n v="26"/>
    <n v="6"/>
    <n v="3"/>
    <n v="1"/>
    <n v="2"/>
    <n v="4"/>
    <n v="0"/>
    <n v="2"/>
    <n v="1"/>
    <n v="0"/>
    <n v="2"/>
    <n v="0"/>
    <n v="5"/>
    <n v="26"/>
    <n v="3190.4500000000007"/>
    <n v="1685.38"/>
    <n v="-1505.0700000000006"/>
    <n v="-0.47174223071980448"/>
  </r>
  <r>
    <x v="76"/>
    <x v="74"/>
    <x v="1"/>
    <s v="1528015815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9"/>
    <n v="13"/>
    <n v="9"/>
    <n v="9"/>
    <n v="21"/>
    <n v="26"/>
    <n v="22"/>
    <n v="12"/>
    <n v="19"/>
    <n v="14"/>
    <n v="25"/>
    <n v="14"/>
    <n v="203"/>
    <n v="19"/>
    <n v="13"/>
    <n v="9"/>
    <n v="9"/>
    <n v="21"/>
    <n v="26"/>
    <n v="22"/>
    <n v="12"/>
    <n v="19"/>
    <n v="14"/>
    <n v="25"/>
    <n v="14"/>
    <n v="203"/>
    <n v="9440.4900000000016"/>
    <n v="13158.91"/>
    <n v="3718.4199999999983"/>
    <n v="0.39387997868754671"/>
  </r>
  <r>
    <x v="76"/>
    <x v="74"/>
    <x v="2"/>
    <s v="1528015815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84"/>
    <n v="67"/>
    <n v="76"/>
    <n v="82"/>
    <n v="33"/>
    <n v="28"/>
    <n v="42"/>
    <n v="27"/>
    <n v="46"/>
    <n v="32"/>
    <n v="31"/>
    <n v="64"/>
    <n v="612"/>
    <n v="84"/>
    <n v="67"/>
    <n v="76"/>
    <n v="82"/>
    <n v="33"/>
    <n v="28"/>
    <n v="42"/>
    <n v="27"/>
    <n v="46"/>
    <n v="32"/>
    <n v="31"/>
    <n v="64"/>
    <n v="612"/>
    <n v="70039.599999999977"/>
    <n v="39671.19"/>
    <n v="-30368.409999999974"/>
    <n v="-0.43358914100023394"/>
  </r>
  <r>
    <x v="76"/>
    <x v="74"/>
    <x v="3"/>
    <s v="1528015815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226"/>
    <n v="222"/>
    <n v="243"/>
    <n v="213"/>
    <n v="191"/>
    <n v="215"/>
    <n v="169"/>
    <n v="66"/>
    <n v="111"/>
    <n v="108"/>
    <n v="107"/>
    <n v="194"/>
    <n v="2065"/>
    <n v="226"/>
    <n v="222"/>
    <n v="243"/>
    <n v="213"/>
    <n v="191"/>
    <n v="215"/>
    <n v="169"/>
    <n v="66"/>
    <n v="111"/>
    <n v="108"/>
    <n v="107"/>
    <n v="194"/>
    <n v="2065"/>
    <n v="87486.770000000033"/>
    <n v="133857.85999999999"/>
    <n v="46371.089999999953"/>
    <n v="0.53003545564660737"/>
  </r>
  <r>
    <x v="77"/>
    <x v="75"/>
    <x v="9"/>
    <s v="1528030285-Amerigroup-STAR+PLUS-Jefferson"/>
    <x v="0"/>
    <s v="STAR+PLUS"/>
    <s v="Jefferson"/>
    <s v="Hospital-Based"/>
    <s v="0"/>
    <s v="Y"/>
    <s v="Y"/>
    <s v="Y"/>
    <s v="Y"/>
    <s v="Y"/>
    <s v="Y"/>
    <s v="Y"/>
    <s v="Y"/>
    <s v="Y"/>
    <s v="Y"/>
    <s v="Y"/>
    <s v="Y"/>
    <n v="1"/>
    <n v="0"/>
    <n v="0"/>
    <n v="1"/>
    <n v="3"/>
    <n v="0"/>
    <n v="0"/>
    <n v="0"/>
    <n v="4"/>
    <n v="1"/>
    <n v="1"/>
    <n v="1"/>
    <n v="12"/>
    <n v="1"/>
    <n v="0"/>
    <n v="0"/>
    <n v="1"/>
    <n v="3"/>
    <n v="0"/>
    <n v="0"/>
    <n v="0"/>
    <n v="4"/>
    <n v="1"/>
    <n v="1"/>
    <n v="1"/>
    <n v="12"/>
    <n v="9079.159999999998"/>
    <n v="777.87"/>
    <n v="-8301.2899999999972"/>
    <n v="-0.91432357178417378"/>
  </r>
  <r>
    <x v="77"/>
    <x v="75"/>
    <x v="10"/>
    <s v="1528030285-Amerigroup-STAR-Jefferson"/>
    <x v="0"/>
    <s v="STAR"/>
    <s v="Jefferson"/>
    <s v="Hospital-Based"/>
    <s v="0"/>
    <s v="Y"/>
    <s v="Y"/>
    <s v="Y"/>
    <s v="Y"/>
    <s v="Y"/>
    <s v="Y"/>
    <s v="Y"/>
    <s v="Y"/>
    <s v="Y"/>
    <s v="Y"/>
    <s v="Y"/>
    <s v="Y"/>
    <n v="4"/>
    <n v="5"/>
    <n v="4"/>
    <n v="6"/>
    <n v="4"/>
    <n v="5"/>
    <n v="9"/>
    <n v="6"/>
    <n v="7"/>
    <n v="8"/>
    <n v="6"/>
    <n v="4"/>
    <n v="68"/>
    <n v="4"/>
    <n v="5"/>
    <n v="4"/>
    <n v="6"/>
    <n v="4"/>
    <n v="5"/>
    <n v="9"/>
    <n v="6"/>
    <n v="7"/>
    <n v="8"/>
    <n v="6"/>
    <n v="4"/>
    <n v="68"/>
    <n v="10107.369999999994"/>
    <n v="4407.91"/>
    <n v="-5699.4599999999937"/>
    <n v="-0.56389149699674568"/>
  </r>
  <r>
    <x v="78"/>
    <x v="76"/>
    <x v="0"/>
    <s v="1528557410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1"/>
    <n v="0"/>
    <n v="2"/>
    <n v="1"/>
    <n v="2"/>
    <n v="0"/>
    <n v="2"/>
    <n v="0"/>
    <n v="0"/>
    <n v="0"/>
    <n v="0"/>
    <n v="8"/>
    <n v="0"/>
    <n v="1"/>
    <n v="0"/>
    <n v="2"/>
    <n v="1"/>
    <n v="2"/>
    <n v="0"/>
    <n v="2"/>
    <n v="0"/>
    <n v="0"/>
    <n v="0"/>
    <n v="0"/>
    <n v="8"/>
    <n v="188.6400000000001"/>
    <n v="518.58000000000004"/>
    <n v="329.93999999999994"/>
    <n v="1.7490458015267163"/>
  </r>
  <r>
    <x v="78"/>
    <x v="76"/>
    <x v="1"/>
    <s v="1528557410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0"/>
    <n v="2"/>
    <n v="1"/>
    <n v="3"/>
    <n v="0"/>
    <n v="1"/>
    <n v="1"/>
    <n v="4"/>
    <n v="1"/>
    <n v="5"/>
    <n v="0"/>
    <n v="6"/>
    <n v="24"/>
    <n v="0"/>
    <n v="2"/>
    <n v="1"/>
    <n v="3"/>
    <n v="0"/>
    <n v="1"/>
    <n v="1"/>
    <n v="4"/>
    <n v="1"/>
    <n v="5"/>
    <n v="0"/>
    <n v="6"/>
    <n v="24"/>
    <n v="657.60000000000048"/>
    <n v="1555.73"/>
    <n v="898.12999999999954"/>
    <n v="1.365769464720193"/>
  </r>
  <r>
    <x v="78"/>
    <x v="76"/>
    <x v="2"/>
    <s v="1528557410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22"/>
    <n v="28"/>
    <n v="29"/>
    <n v="30"/>
    <n v="19"/>
    <n v="19"/>
    <n v="14"/>
    <n v="12"/>
    <n v="17"/>
    <n v="17"/>
    <n v="12"/>
    <n v="24"/>
    <n v="243"/>
    <n v="22"/>
    <n v="28"/>
    <n v="29"/>
    <n v="30"/>
    <n v="19"/>
    <n v="19"/>
    <n v="14"/>
    <n v="12"/>
    <n v="17"/>
    <n v="17"/>
    <n v="12"/>
    <n v="24"/>
    <n v="243"/>
    <n v="5246.6200000000026"/>
    <n v="15751.8"/>
    <n v="10505.179999999997"/>
    <n v="2.0022757508643645"/>
  </r>
  <r>
    <x v="78"/>
    <x v="76"/>
    <x v="3"/>
    <s v="1528557410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40"/>
    <n v="35"/>
    <n v="36"/>
    <n v="44"/>
    <n v="48"/>
    <n v="43"/>
    <n v="45"/>
    <n v="30"/>
    <n v="30"/>
    <n v="31"/>
    <n v="21"/>
    <n v="40"/>
    <n v="443"/>
    <n v="40"/>
    <n v="35"/>
    <n v="36"/>
    <n v="44"/>
    <n v="48"/>
    <n v="43"/>
    <n v="45"/>
    <n v="30"/>
    <n v="30"/>
    <n v="31"/>
    <n v="21"/>
    <n v="40"/>
    <n v="443"/>
    <n v="0"/>
    <n v="28716.240000000002"/>
    <n v="28716.240000000002"/>
    <n v="0"/>
  </r>
  <r>
    <x v="79"/>
    <x v="77"/>
    <x v="0"/>
    <s v="1538123617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1"/>
    <n v="5"/>
    <n v="8"/>
    <n v="9"/>
    <n v="2"/>
    <n v="5"/>
    <n v="8"/>
    <n v="6"/>
    <n v="3"/>
    <n v="6"/>
    <n v="2"/>
    <n v="6"/>
    <n v="71"/>
    <n v="11"/>
    <n v="5"/>
    <n v="8"/>
    <n v="9"/>
    <n v="2"/>
    <n v="5"/>
    <n v="8"/>
    <n v="6"/>
    <n v="3"/>
    <n v="6"/>
    <n v="2"/>
    <n v="6"/>
    <n v="71"/>
    <n v="703.23999999999978"/>
    <n v="4602.38"/>
    <n v="3899.1400000000003"/>
    <n v="5.5445367157727112"/>
  </r>
  <r>
    <x v="79"/>
    <x v="77"/>
    <x v="1"/>
    <s v="1538123617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3"/>
    <n v="14"/>
    <n v="10"/>
    <n v="15"/>
    <n v="18"/>
    <n v="16"/>
    <n v="12"/>
    <n v="6"/>
    <n v="10"/>
    <n v="6"/>
    <n v="17"/>
    <n v="13"/>
    <n v="150"/>
    <n v="13"/>
    <n v="14"/>
    <n v="10"/>
    <n v="15"/>
    <n v="18"/>
    <n v="16"/>
    <n v="12"/>
    <n v="6"/>
    <n v="10"/>
    <n v="6"/>
    <n v="17"/>
    <n v="13"/>
    <n v="150"/>
    <n v="2163.3600000000015"/>
    <n v="9723.33"/>
    <n v="7559.9699999999984"/>
    <n v="3.4945501442200988"/>
  </r>
  <r>
    <x v="79"/>
    <x v="77"/>
    <x v="2"/>
    <s v="1538123617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32"/>
    <n v="21"/>
    <n v="40"/>
    <n v="29"/>
    <n v="35"/>
    <n v="35"/>
    <n v="35"/>
    <n v="37"/>
    <n v="29"/>
    <n v="23"/>
    <n v="17"/>
    <n v="41"/>
    <n v="374"/>
    <n v="32"/>
    <n v="21"/>
    <n v="40"/>
    <n v="29"/>
    <n v="35"/>
    <n v="35"/>
    <n v="35"/>
    <n v="37"/>
    <n v="29"/>
    <n v="23"/>
    <n v="17"/>
    <n v="41"/>
    <n v="374"/>
    <n v="16518.829999999991"/>
    <n v="24243.51"/>
    <n v="7724.6800000000076"/>
    <n v="0.4676287606325637"/>
  </r>
  <r>
    <x v="79"/>
    <x v="77"/>
    <x v="3"/>
    <s v="1538123617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38"/>
    <n v="16"/>
    <n v="40"/>
    <n v="38"/>
    <n v="48"/>
    <n v="35"/>
    <n v="44"/>
    <n v="38"/>
    <n v="32"/>
    <n v="11"/>
    <n v="19"/>
    <n v="38"/>
    <n v="397"/>
    <n v="38"/>
    <n v="16"/>
    <n v="40"/>
    <n v="38"/>
    <n v="48"/>
    <n v="35"/>
    <n v="44"/>
    <n v="38"/>
    <n v="32"/>
    <n v="11"/>
    <n v="19"/>
    <n v="38"/>
    <n v="397"/>
    <n v="0"/>
    <n v="25734.42"/>
    <n v="25734.42"/>
    <n v="0"/>
  </r>
  <r>
    <x v="80"/>
    <x v="78"/>
    <x v="0"/>
    <s v="1538150370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"/>
    <n v="4"/>
    <n v="2"/>
    <n v="3"/>
    <n v="2"/>
    <n v="3"/>
    <n v="2"/>
    <n v="1"/>
    <n v="3"/>
    <n v="0"/>
    <n v="0"/>
    <n v="0"/>
    <n v="21"/>
    <n v="1"/>
    <n v="4"/>
    <n v="2"/>
    <n v="3"/>
    <n v="2"/>
    <n v="3"/>
    <n v="2"/>
    <n v="1"/>
    <n v="3"/>
    <n v="0"/>
    <n v="0"/>
    <n v="0"/>
    <n v="21"/>
    <n v="400.80000000000013"/>
    <n v="1361.27"/>
    <n v="960.4699999999998"/>
    <n v="2.3963822355289408"/>
  </r>
  <r>
    <x v="80"/>
    <x v="78"/>
    <x v="1"/>
    <s v="1538150370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"/>
    <n v="2"/>
    <n v="1"/>
    <n v="3"/>
    <n v="1"/>
    <n v="2"/>
    <n v="1"/>
    <n v="2"/>
    <n v="2"/>
    <n v="1"/>
    <n v="0"/>
    <n v="0"/>
    <n v="16"/>
    <n v="1"/>
    <n v="2"/>
    <n v="1"/>
    <n v="3"/>
    <n v="1"/>
    <n v="2"/>
    <n v="1"/>
    <n v="2"/>
    <n v="2"/>
    <n v="1"/>
    <n v="0"/>
    <n v="0"/>
    <n v="16"/>
    <n v="1280.0200000000009"/>
    <n v="1037.1600000000001"/>
    <n v="-242.86000000000081"/>
    <n v="-0.18973141044671227"/>
  </r>
  <r>
    <x v="80"/>
    <x v="78"/>
    <x v="2"/>
    <s v="1538150370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20"/>
    <n v="21"/>
    <n v="13"/>
    <n v="24"/>
    <n v="16"/>
    <n v="12"/>
    <n v="9"/>
    <n v="10"/>
    <n v="13"/>
    <n v="10"/>
    <n v="0"/>
    <n v="0"/>
    <n v="148"/>
    <n v="20"/>
    <n v="21"/>
    <n v="13"/>
    <n v="24"/>
    <n v="16"/>
    <n v="12"/>
    <n v="9"/>
    <n v="10"/>
    <n v="13"/>
    <n v="10"/>
    <n v="0"/>
    <n v="0"/>
    <n v="148"/>
    <n v="9904.2100000000028"/>
    <n v="9593.69"/>
    <n v="-310.52000000000226"/>
    <n v="-3.1352323910741206E-2"/>
  </r>
  <r>
    <x v="80"/>
    <x v="78"/>
    <x v="3"/>
    <s v="1538150370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31"/>
    <n v="33"/>
    <n v="56"/>
    <n v="36"/>
    <n v="30"/>
    <n v="28"/>
    <n v="35"/>
    <n v="9"/>
    <n v="18"/>
    <n v="7"/>
    <n v="5"/>
    <n v="0"/>
    <n v="288"/>
    <n v="31"/>
    <n v="33"/>
    <n v="56"/>
    <n v="36"/>
    <n v="30"/>
    <n v="28"/>
    <n v="35"/>
    <n v="9"/>
    <n v="18"/>
    <n v="7"/>
    <n v="5"/>
    <n v="0"/>
    <n v="288"/>
    <n v="12439.83"/>
    <n v="18668.8"/>
    <n v="6228.9699999999993"/>
    <n v="0.5007279038379141"/>
  </r>
  <r>
    <x v="81"/>
    <x v="28"/>
    <x v="0"/>
    <s v="1538486790-Amerigroup-STAR Kids-MRSA West"/>
    <x v="0"/>
    <s v="STAR Kids"/>
    <s v="MRSA West"/>
    <s v="Free-Standing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8.6599999999999"/>
    <n v="0"/>
    <n v="-1068.6599999999999"/>
    <n v="-1"/>
  </r>
  <r>
    <x v="81"/>
    <x v="28"/>
    <x v="1"/>
    <s v="1538486790-Amerigroup-STAR+PLUS-MRSA West"/>
    <x v="0"/>
    <s v="STAR+PLUS"/>
    <s v="MRSA West"/>
    <s v="Free-Standing"/>
    <s v="0"/>
    <s v="Y"/>
    <s v="Y"/>
    <s v="Y"/>
    <s v="Y"/>
    <s v="Y"/>
    <s v="Y"/>
    <s v="Y"/>
    <s v="Y"/>
    <s v="Y"/>
    <s v="Y"/>
    <s v="Y"/>
    <s v="Y"/>
    <n v="1"/>
    <n v="1"/>
    <n v="1"/>
    <n v="0"/>
    <n v="2"/>
    <n v="3"/>
    <n v="3"/>
    <n v="0"/>
    <n v="2"/>
    <n v="0"/>
    <n v="1"/>
    <n v="1"/>
    <n v="15"/>
    <n v="1"/>
    <n v="1"/>
    <n v="1"/>
    <n v="0"/>
    <n v="2"/>
    <n v="3"/>
    <n v="3"/>
    <n v="0"/>
    <n v="2"/>
    <n v="0"/>
    <n v="1"/>
    <n v="1"/>
    <n v="15"/>
    <n v="3298.3899999999971"/>
    <n v="1631.99"/>
    <n v="-1666.3999999999971"/>
    <n v="-0.50521618122781076"/>
  </r>
  <r>
    <x v="81"/>
    <x v="28"/>
    <x v="2"/>
    <s v="1538486790-Amerigroup-STAR-MRSA West"/>
    <x v="0"/>
    <s v="STAR"/>
    <s v="MRSA West"/>
    <s v="Free-Standing"/>
    <s v="0"/>
    <s v="Y"/>
    <s v="Y"/>
    <s v="Y"/>
    <s v="Y"/>
    <s v="Y"/>
    <s v="Y"/>
    <s v="Y"/>
    <s v="Y"/>
    <s v="Y"/>
    <s v="Y"/>
    <s v="Y"/>
    <s v="Y"/>
    <n v="11"/>
    <n v="13"/>
    <n v="6"/>
    <n v="11"/>
    <n v="10"/>
    <n v="7"/>
    <n v="7"/>
    <n v="8"/>
    <n v="18"/>
    <n v="3"/>
    <n v="8"/>
    <n v="10"/>
    <n v="112"/>
    <n v="11"/>
    <n v="13"/>
    <n v="6"/>
    <n v="11"/>
    <n v="10"/>
    <n v="7"/>
    <n v="7"/>
    <n v="8"/>
    <n v="18"/>
    <n v="3"/>
    <n v="8"/>
    <n v="10"/>
    <n v="112"/>
    <n v="24727.270000000004"/>
    <n v="12185.56"/>
    <n v="-12541.710000000005"/>
    <n v="-0.50720156329429023"/>
  </r>
  <r>
    <x v="81"/>
    <x v="28"/>
    <x v="3"/>
    <s v="1538486790-FIRSTCARE-STAR-MRSA West"/>
    <x v="1"/>
    <s v="STAR"/>
    <s v="MRSA West"/>
    <s v="Free-Standing"/>
    <s v="0"/>
    <s v="Y"/>
    <s v="Y"/>
    <s v="Y"/>
    <s v="Y"/>
    <s v="Y"/>
    <s v="Y"/>
    <s v="Y"/>
    <s v="Y"/>
    <s v="Y"/>
    <s v="Y"/>
    <s v="Y"/>
    <s v="Y"/>
    <n v="7"/>
    <n v="5"/>
    <n v="3"/>
    <n v="5"/>
    <n v="9"/>
    <n v="4"/>
    <n v="1"/>
    <n v="9"/>
    <n v="4"/>
    <n v="3"/>
    <n v="3"/>
    <n v="4"/>
    <n v="57"/>
    <n v="7"/>
    <n v="5"/>
    <n v="3"/>
    <n v="5"/>
    <n v="9"/>
    <n v="4"/>
    <n v="1"/>
    <n v="9"/>
    <n v="4"/>
    <n v="3"/>
    <n v="3"/>
    <n v="4"/>
    <n v="57"/>
    <n v="30934.699999999997"/>
    <n v="6201.58"/>
    <n v="-24733.119999999995"/>
    <n v="-0.79952674504682442"/>
  </r>
  <r>
    <x v="82"/>
    <x v="79"/>
    <x v="0"/>
    <s v="1558313171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4"/>
    <n v="2"/>
    <n v="4"/>
    <n v="2"/>
    <n v="2"/>
    <n v="1"/>
    <n v="1"/>
    <n v="3"/>
    <n v="3"/>
    <n v="0"/>
    <n v="3"/>
    <n v="1"/>
    <n v="26"/>
    <n v="4"/>
    <n v="2"/>
    <n v="4"/>
    <n v="2"/>
    <n v="2"/>
    <n v="1"/>
    <n v="1"/>
    <n v="3"/>
    <n v="3"/>
    <n v="0"/>
    <n v="3"/>
    <n v="1"/>
    <n v="26"/>
    <n v="2406.6400000000003"/>
    <n v="1685.38"/>
    <n v="-721.26000000000022"/>
    <n v="-0.29969584150516909"/>
  </r>
  <r>
    <x v="82"/>
    <x v="79"/>
    <x v="1"/>
    <s v="1558313171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"/>
    <n v="1"/>
    <n v="0"/>
    <n v="0"/>
    <n v="3"/>
    <n v="4"/>
    <n v="8"/>
    <n v="2"/>
    <n v="0"/>
    <n v="2"/>
    <n v="0"/>
    <n v="5"/>
    <n v="26"/>
    <n v="1"/>
    <n v="1"/>
    <n v="0"/>
    <n v="0"/>
    <n v="3"/>
    <n v="4"/>
    <n v="8"/>
    <n v="2"/>
    <n v="0"/>
    <n v="2"/>
    <n v="0"/>
    <n v="5"/>
    <n v="26"/>
    <n v="7173.8999999999969"/>
    <n v="1685.38"/>
    <n v="-5488.5199999999968"/>
    <n v="-0.76506781527481549"/>
  </r>
  <r>
    <x v="82"/>
    <x v="79"/>
    <x v="2"/>
    <s v="1558313171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39"/>
    <n v="36"/>
    <n v="42"/>
    <n v="30"/>
    <n v="37"/>
    <n v="30"/>
    <n v="23"/>
    <n v="35"/>
    <n v="22"/>
    <n v="23"/>
    <n v="23"/>
    <n v="20"/>
    <n v="360"/>
    <n v="39"/>
    <n v="36"/>
    <n v="42"/>
    <n v="30"/>
    <n v="37"/>
    <n v="30"/>
    <n v="23"/>
    <n v="35"/>
    <n v="22"/>
    <n v="23"/>
    <n v="23"/>
    <n v="20"/>
    <n v="360"/>
    <n v="53368.479999999967"/>
    <n v="23335.99"/>
    <n v="-30032.489999999965"/>
    <n v="-0.56273834293200753"/>
  </r>
  <r>
    <x v="82"/>
    <x v="79"/>
    <x v="3"/>
    <s v="1558313171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87"/>
    <n v="60"/>
    <n v="101"/>
    <n v="109"/>
    <n v="79"/>
    <n v="97"/>
    <n v="86"/>
    <n v="98"/>
    <n v="60"/>
    <n v="36"/>
    <n v="29"/>
    <n v="64"/>
    <n v="906"/>
    <n v="87"/>
    <n v="60"/>
    <n v="101"/>
    <n v="109"/>
    <n v="79"/>
    <n v="97"/>
    <n v="86"/>
    <n v="98"/>
    <n v="60"/>
    <n v="36"/>
    <n v="29"/>
    <n v="64"/>
    <n v="906"/>
    <n v="66744.71000000005"/>
    <n v="58728.92"/>
    <n v="-8015.7900000000518"/>
    <n v="-0.12009625931403471"/>
  </r>
  <r>
    <x v="83"/>
    <x v="80"/>
    <x v="14"/>
    <s v="1558474999-Amerigroup-STAR-MRSA Central"/>
    <x v="0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60"/>
    <n v="85"/>
    <n v="73"/>
    <n v="51"/>
    <n v="68"/>
    <n v="50"/>
    <n v="49"/>
    <n v="46"/>
    <n v="68"/>
    <n v="63"/>
    <n v="63"/>
    <n v="85"/>
    <n v="761"/>
    <n v="60"/>
    <n v="85"/>
    <n v="73"/>
    <n v="51"/>
    <n v="68"/>
    <n v="50"/>
    <n v="49"/>
    <n v="46"/>
    <n v="68"/>
    <n v="63"/>
    <n v="63"/>
    <n v="85"/>
    <n v="761"/>
    <n v="64672.790000000008"/>
    <n v="49329.7"/>
    <n v="-15343.090000000011"/>
    <n v="-0.23724181375196599"/>
  </r>
  <r>
    <x v="84"/>
    <x v="81"/>
    <x v="0"/>
    <s v="1578729653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4"/>
    <n v="1"/>
    <n v="0"/>
    <n v="0"/>
    <n v="2"/>
    <n v="0"/>
    <n v="0"/>
    <n v="0"/>
    <n v="1"/>
    <n v="0"/>
    <n v="0"/>
    <n v="1"/>
    <n v="9"/>
    <n v="4"/>
    <n v="1"/>
    <n v="0"/>
    <n v="0"/>
    <n v="2"/>
    <n v="0"/>
    <n v="0"/>
    <n v="0"/>
    <n v="1"/>
    <n v="0"/>
    <n v="0"/>
    <n v="1"/>
    <n v="9"/>
    <n v="675.79999999999984"/>
    <n v="583.4"/>
    <n v="-92.399999999999864"/>
    <n v="-0.1367268422610238"/>
  </r>
  <r>
    <x v="84"/>
    <x v="81"/>
    <x v="1"/>
    <s v="1578729653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5"/>
    <n v="4"/>
    <n v="1"/>
    <n v="1"/>
    <n v="0"/>
    <n v="2"/>
    <n v="0"/>
    <n v="4"/>
    <n v="2"/>
    <n v="4"/>
    <n v="5"/>
    <n v="4"/>
    <n v="32"/>
    <n v="5"/>
    <n v="4"/>
    <n v="1"/>
    <n v="1"/>
    <n v="0"/>
    <n v="2"/>
    <n v="0"/>
    <n v="4"/>
    <n v="2"/>
    <n v="4"/>
    <n v="5"/>
    <n v="4"/>
    <n v="32"/>
    <n v="2066.5800000000013"/>
    <n v="2074.31"/>
    <n v="7.7299999999986539"/>
    <n v="3.7404794394597109E-3"/>
  </r>
  <r>
    <x v="84"/>
    <x v="81"/>
    <x v="2"/>
    <s v="1578729653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15"/>
    <n v="12"/>
    <n v="13"/>
    <n v="9"/>
    <n v="15"/>
    <n v="10"/>
    <n v="6"/>
    <n v="6"/>
    <n v="7"/>
    <n v="9"/>
    <n v="6"/>
    <n v="21"/>
    <n v="129"/>
    <n v="15"/>
    <n v="12"/>
    <n v="13"/>
    <n v="9"/>
    <n v="15"/>
    <n v="10"/>
    <n v="6"/>
    <n v="6"/>
    <n v="7"/>
    <n v="9"/>
    <n v="6"/>
    <n v="21"/>
    <n v="129"/>
    <n v="15711.319999999989"/>
    <n v="8362.06"/>
    <n v="-7349.2599999999893"/>
    <n v="-0.46776846248437398"/>
  </r>
  <r>
    <x v="84"/>
    <x v="81"/>
    <x v="3"/>
    <s v="1578729653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10"/>
    <n v="2"/>
    <n v="13"/>
    <n v="7"/>
    <n v="15"/>
    <n v="2"/>
    <n v="6"/>
    <n v="1"/>
    <n v="7"/>
    <n v="3"/>
    <n v="1"/>
    <n v="2"/>
    <n v="69"/>
    <n v="10"/>
    <n v="2"/>
    <n v="13"/>
    <n v="7"/>
    <n v="15"/>
    <n v="2"/>
    <n v="6"/>
    <n v="1"/>
    <n v="7"/>
    <n v="3"/>
    <n v="1"/>
    <n v="2"/>
    <n v="69"/>
    <n v="19655.869999999995"/>
    <n v="4472.7299999999996"/>
    <n v="-15183.139999999996"/>
    <n v="-0.77244812872694002"/>
  </r>
  <r>
    <x v="85"/>
    <x v="82"/>
    <x v="0"/>
    <s v="1588672448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"/>
    <n v="1"/>
    <n v="4"/>
    <n v="6"/>
    <n v="4"/>
    <n v="2"/>
    <n v="1"/>
    <n v="1"/>
    <n v="1"/>
    <n v="3"/>
    <n v="3"/>
    <n v="2"/>
    <n v="29"/>
    <n v="1"/>
    <n v="1"/>
    <n v="4"/>
    <n v="6"/>
    <n v="4"/>
    <n v="2"/>
    <n v="1"/>
    <n v="1"/>
    <n v="1"/>
    <n v="3"/>
    <n v="3"/>
    <n v="2"/>
    <n v="29"/>
    <n v="2532.3999999999996"/>
    <n v="1879.84"/>
    <n v="-652.55999999999972"/>
    <n v="-0.25768441004580628"/>
  </r>
  <r>
    <x v="85"/>
    <x v="82"/>
    <x v="1"/>
    <s v="1588672448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4"/>
    <n v="8"/>
    <n v="3"/>
    <n v="8"/>
    <n v="13"/>
    <n v="11"/>
    <n v="16"/>
    <n v="16"/>
    <n v="11"/>
    <n v="14"/>
    <n v="19"/>
    <n v="11"/>
    <n v="134"/>
    <n v="4"/>
    <n v="8"/>
    <n v="3"/>
    <n v="8"/>
    <n v="13"/>
    <n v="11"/>
    <n v="16"/>
    <n v="16"/>
    <n v="11"/>
    <n v="14"/>
    <n v="19"/>
    <n v="11"/>
    <n v="134"/>
    <n v="7547.9199999999992"/>
    <n v="8686.18"/>
    <n v="1138.2600000000011"/>
    <n v="0.15080446003667253"/>
  </r>
  <r>
    <x v="85"/>
    <x v="82"/>
    <x v="2"/>
    <s v="1588672448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71"/>
    <n v="83"/>
    <n v="83"/>
    <n v="54"/>
    <n v="78"/>
    <n v="48"/>
    <n v="55"/>
    <n v="64"/>
    <n v="52"/>
    <n v="34"/>
    <n v="38"/>
    <n v="64"/>
    <n v="724"/>
    <n v="71"/>
    <n v="83"/>
    <n v="83"/>
    <n v="54"/>
    <n v="78"/>
    <n v="48"/>
    <n v="55"/>
    <n v="64"/>
    <n v="52"/>
    <n v="34"/>
    <n v="38"/>
    <n v="64"/>
    <n v="724"/>
    <n v="56142.629999999976"/>
    <n v="46931.28"/>
    <n v="-9211.3499999999767"/>
    <n v="-0.16407051112496834"/>
  </r>
  <r>
    <x v="85"/>
    <x v="82"/>
    <x v="3"/>
    <s v="1588672448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71"/>
    <n v="65"/>
    <n v="85"/>
    <n v="63"/>
    <n v="75"/>
    <n v="68"/>
    <n v="60"/>
    <n v="53"/>
    <n v="64"/>
    <n v="59"/>
    <n v="45"/>
    <n v="70"/>
    <n v="778"/>
    <n v="71"/>
    <n v="65"/>
    <n v="85"/>
    <n v="63"/>
    <n v="75"/>
    <n v="68"/>
    <n v="60"/>
    <n v="53"/>
    <n v="64"/>
    <n v="59"/>
    <n v="45"/>
    <n v="70"/>
    <n v="778"/>
    <n v="70165.260000000038"/>
    <n v="50431.68"/>
    <n v="-19733.580000000038"/>
    <n v="-0.28124430808066597"/>
  </r>
  <r>
    <x v="86"/>
    <x v="83"/>
    <x v="0"/>
    <s v="1619233368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127.64000000000004"/>
    <n v="64.819999999999993"/>
    <n v="-62.82000000000005"/>
    <n v="-0.49216546537135719"/>
  </r>
  <r>
    <x v="86"/>
    <x v="83"/>
    <x v="1"/>
    <s v="1619233368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0"/>
    <n v="2"/>
    <n v="1"/>
    <n v="0"/>
    <n v="1"/>
    <n v="1"/>
    <n v="1"/>
    <n v="0"/>
    <n v="0"/>
    <n v="0"/>
    <n v="0"/>
    <n v="1"/>
    <n v="7"/>
    <n v="0"/>
    <n v="2"/>
    <n v="1"/>
    <n v="0"/>
    <n v="1"/>
    <n v="1"/>
    <n v="1"/>
    <n v="0"/>
    <n v="0"/>
    <n v="0"/>
    <n v="0"/>
    <n v="1"/>
    <n v="7"/>
    <n v="386.88000000000005"/>
    <n v="453.76"/>
    <n v="66.879999999999939"/>
    <n v="0.17287014061207592"/>
  </r>
  <r>
    <x v="86"/>
    <x v="83"/>
    <x v="2"/>
    <s v="1619233368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2"/>
    <n v="6"/>
    <n v="3"/>
    <n v="4"/>
    <n v="2"/>
    <n v="4"/>
    <n v="1"/>
    <n v="1"/>
    <n v="3"/>
    <n v="2"/>
    <n v="3"/>
    <n v="4"/>
    <n v="35"/>
    <n v="2"/>
    <n v="6"/>
    <n v="3"/>
    <n v="4"/>
    <n v="2"/>
    <n v="4"/>
    <n v="1"/>
    <n v="1"/>
    <n v="3"/>
    <n v="2"/>
    <n v="3"/>
    <n v="4"/>
    <n v="35"/>
    <n v="3486.7200000000034"/>
    <n v="2268.7800000000002"/>
    <n v="-1217.9400000000032"/>
    <n v="-0.34930823237885522"/>
  </r>
  <r>
    <x v="86"/>
    <x v="83"/>
    <x v="3"/>
    <s v="1619233368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4"/>
    <n v="4"/>
    <n v="4"/>
    <n v="1"/>
    <n v="1"/>
    <n v="0"/>
    <n v="2"/>
    <n v="3"/>
    <n v="1"/>
    <n v="1"/>
    <n v="0"/>
    <n v="0"/>
    <n v="21"/>
    <n v="4"/>
    <n v="4"/>
    <n v="4"/>
    <n v="1"/>
    <n v="1"/>
    <n v="0"/>
    <n v="2"/>
    <n v="3"/>
    <n v="1"/>
    <n v="1"/>
    <n v="0"/>
    <n v="0"/>
    <n v="21"/>
    <n v="4401.1600000000017"/>
    <n v="1361.27"/>
    <n v="-3039.8900000000017"/>
    <n v="-0.6907019967463125"/>
  </r>
  <r>
    <x v="87"/>
    <x v="84"/>
    <x v="0"/>
    <s v="1619968054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.0800000000001"/>
    <n v="0"/>
    <n v="-436.0800000000001"/>
    <n v="-1"/>
  </r>
  <r>
    <x v="87"/>
    <x v="84"/>
    <x v="1"/>
    <s v="1619968054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"/>
    <n v="1"/>
    <n v="2"/>
    <n v="1"/>
    <n v="2"/>
    <n v="1"/>
    <n v="2"/>
    <n v="0"/>
    <n v="2"/>
    <n v="0"/>
    <n v="2"/>
    <n v="4"/>
    <n v="18"/>
    <n v="1"/>
    <n v="1"/>
    <n v="2"/>
    <n v="1"/>
    <n v="2"/>
    <n v="1"/>
    <n v="2"/>
    <n v="0"/>
    <n v="2"/>
    <n v="0"/>
    <n v="2"/>
    <n v="4"/>
    <n v="18"/>
    <n v="1396.0600000000013"/>
    <n v="1166.8"/>
    <n v="-229.26000000000136"/>
    <n v="-0.16421930289529185"/>
  </r>
  <r>
    <x v="87"/>
    <x v="84"/>
    <x v="2"/>
    <s v="1619968054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11"/>
    <n v="14"/>
    <n v="25"/>
    <n v="18"/>
    <n v="8"/>
    <n v="16"/>
    <n v="10"/>
    <n v="10"/>
    <n v="9"/>
    <n v="11"/>
    <n v="11"/>
    <n v="18"/>
    <n v="161"/>
    <n v="11"/>
    <n v="14"/>
    <n v="25"/>
    <n v="18"/>
    <n v="8"/>
    <n v="16"/>
    <n v="10"/>
    <n v="10"/>
    <n v="9"/>
    <n v="11"/>
    <n v="11"/>
    <n v="18"/>
    <n v="161"/>
    <n v="10794.79"/>
    <n v="10436.379999999999"/>
    <n v="-358.41000000000167"/>
    <n v="-3.3202128063630848E-2"/>
  </r>
  <r>
    <x v="87"/>
    <x v="84"/>
    <x v="3"/>
    <s v="1619968054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25"/>
    <n v="21"/>
    <n v="33"/>
    <n v="24"/>
    <n v="11"/>
    <n v="16"/>
    <n v="20"/>
    <n v="19"/>
    <n v="12"/>
    <n v="14"/>
    <n v="10"/>
    <n v="12"/>
    <n v="217"/>
    <n v="25"/>
    <n v="21"/>
    <n v="33"/>
    <n v="24"/>
    <n v="11"/>
    <n v="16"/>
    <n v="20"/>
    <n v="19"/>
    <n v="12"/>
    <n v="14"/>
    <n v="10"/>
    <n v="12"/>
    <n v="217"/>
    <n v="13546.249999999995"/>
    <n v="14066.42"/>
    <n v="520.17000000000553"/>
    <n v="3.8399557072991107E-2"/>
  </r>
  <r>
    <x v="88"/>
    <x v="85"/>
    <x v="14"/>
    <s v="1629215041-Amerigroup-STAR-MRSA Central"/>
    <x v="0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16"/>
    <n v="18"/>
    <n v="24"/>
    <n v="23"/>
    <n v="25"/>
    <n v="19"/>
    <n v="17"/>
    <n v="29"/>
    <n v="24"/>
    <n v="21"/>
    <n v="9"/>
    <n v="23"/>
    <n v="248"/>
    <n v="16"/>
    <n v="18"/>
    <n v="24"/>
    <n v="23"/>
    <n v="25"/>
    <n v="19"/>
    <n v="17"/>
    <n v="29"/>
    <n v="24"/>
    <n v="21"/>
    <n v="9"/>
    <n v="23"/>
    <n v="248"/>
    <n v="5876.5000000000045"/>
    <n v="16075.91"/>
    <n v="10199.409999999996"/>
    <n v="1.7356266485152707"/>
  </r>
  <r>
    <x v="89"/>
    <x v="86"/>
    <x v="14"/>
    <s v="1639511207-Amerigroup-STAR-MRSA Central"/>
    <x v="0"/>
    <s v="STAR"/>
    <s v="MRSA Central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0"/>
    <x v="87"/>
    <x v="4"/>
    <s v="1639678030-Amerigroup-STAR-MRSA Northeast"/>
    <x v="0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102"/>
    <n v="80"/>
    <n v="107"/>
    <n v="73"/>
    <n v="107"/>
    <n v="96"/>
    <n v="99"/>
    <n v="74"/>
    <n v="78"/>
    <n v="43"/>
    <n v="64"/>
    <n v="96"/>
    <n v="1019"/>
    <n v="102"/>
    <n v="80"/>
    <n v="107"/>
    <n v="73"/>
    <n v="107"/>
    <n v="96"/>
    <n v="99"/>
    <n v="74"/>
    <n v="78"/>
    <n v="43"/>
    <n v="64"/>
    <n v="96"/>
    <n v="1019"/>
    <n v="50128.28"/>
    <n v="66053.83"/>
    <n v="15925.550000000003"/>
    <n v="0.31769591934931746"/>
  </r>
  <r>
    <x v="91"/>
    <x v="88"/>
    <x v="18"/>
    <s v="1639697949-Amerigroup-STAR+PLUS-Travis"/>
    <x v="0"/>
    <s v="STAR+PLUS"/>
    <s v="Travis"/>
    <s v="Hospital-Based"/>
    <s v="0"/>
    <s v="Y"/>
    <s v="Y"/>
    <s v="Y"/>
    <s v="Y"/>
    <s v="Y"/>
    <s v="Y"/>
    <s v="Y"/>
    <s v="Y"/>
    <s v="Y"/>
    <s v="Y"/>
    <s v="Y"/>
    <s v="Y"/>
    <n v="10"/>
    <n v="5"/>
    <n v="7"/>
    <n v="6"/>
    <n v="0"/>
    <n v="2"/>
    <n v="2"/>
    <n v="0"/>
    <n v="0"/>
    <n v="1"/>
    <n v="0"/>
    <n v="2"/>
    <n v="35"/>
    <n v="10"/>
    <n v="5"/>
    <n v="7"/>
    <n v="6"/>
    <n v="0"/>
    <n v="2"/>
    <n v="2"/>
    <n v="0"/>
    <n v="0"/>
    <n v="1"/>
    <n v="0"/>
    <n v="2"/>
    <n v="35"/>
    <n v="760.92000000000019"/>
    <n v="2268.7800000000002"/>
    <n v="1507.8600000000001"/>
    <n v="1.9816275035483359"/>
  </r>
  <r>
    <x v="92"/>
    <x v="89"/>
    <x v="14"/>
    <s v="1639735335-Amerigroup-STAR-MRSA Central"/>
    <x v="0"/>
    <s v="STAR"/>
    <s v="MRSA Central"/>
    <s v="Free-Standing"/>
    <s v="0"/>
    <s v="Y"/>
    <s v="Y"/>
    <s v="Y"/>
    <s v="Y"/>
    <s v="Y"/>
    <s v="Y"/>
    <s v="Y"/>
    <s v="Y"/>
    <s v="Y"/>
    <s v="Y"/>
    <s v="Y"/>
    <s v="Y"/>
    <n v="56"/>
    <n v="76"/>
    <n v="81"/>
    <n v="66"/>
    <n v="49"/>
    <n v="48"/>
    <n v="40"/>
    <n v="40"/>
    <n v="29"/>
    <n v="27"/>
    <n v="22"/>
    <n v="35"/>
    <n v="569"/>
    <n v="56"/>
    <n v="76"/>
    <n v="81"/>
    <n v="66"/>
    <n v="49"/>
    <n v="48"/>
    <n v="40"/>
    <n v="40"/>
    <n v="29"/>
    <n v="27"/>
    <n v="22"/>
    <n v="35"/>
    <n v="569"/>
    <n v="30805.179999999986"/>
    <n v="61906.98"/>
    <n v="31101.800000000017"/>
    <n v="1.0096289000745988"/>
  </r>
  <r>
    <x v="93"/>
    <x v="90"/>
    <x v="5"/>
    <s v="1659360279-Amerigroup-STAR Kids-Lubbock"/>
    <x v="0"/>
    <s v="STAR Kids"/>
    <s v="Lubbock"/>
    <s v="Hospital-Based"/>
    <s v="0"/>
    <s v="Y"/>
    <s v="Y"/>
    <s v="Y"/>
    <s v="Y"/>
    <s v="Y"/>
    <s v="Y"/>
    <s v="Y"/>
    <s v="Y"/>
    <s v="Y"/>
    <s v="Y"/>
    <s v="Y"/>
    <s v="Y"/>
    <n v="2"/>
    <n v="1"/>
    <n v="4"/>
    <n v="1"/>
    <n v="2"/>
    <n v="3"/>
    <n v="2"/>
    <n v="1"/>
    <n v="2"/>
    <n v="2"/>
    <n v="0"/>
    <n v="5"/>
    <n v="25"/>
    <n v="2"/>
    <n v="1"/>
    <n v="4"/>
    <n v="1"/>
    <n v="2"/>
    <n v="3"/>
    <n v="2"/>
    <n v="1"/>
    <n v="2"/>
    <n v="2"/>
    <n v="0"/>
    <n v="5"/>
    <n v="25"/>
    <n v="1779.7699999999998"/>
    <n v="1620.56"/>
    <n v="-159.20999999999981"/>
    <n v="-8.9455379065834256E-2"/>
  </r>
  <r>
    <x v="93"/>
    <x v="90"/>
    <x v="6"/>
    <s v="1659360279-Amerigroup-STAR+PLUS-Lubbock"/>
    <x v="0"/>
    <s v="STAR+PLUS"/>
    <s v="Lubbock"/>
    <s v="Hospital-Based"/>
    <s v="0"/>
    <s v="Y"/>
    <s v="Y"/>
    <s v="Y"/>
    <s v="Y"/>
    <s v="Y"/>
    <s v="Y"/>
    <s v="Y"/>
    <s v="Y"/>
    <s v="Y"/>
    <s v="Y"/>
    <s v="Y"/>
    <s v="Y"/>
    <n v="14"/>
    <n v="13"/>
    <n v="17"/>
    <n v="2"/>
    <n v="11"/>
    <n v="9"/>
    <n v="14"/>
    <n v="12"/>
    <n v="14"/>
    <n v="4"/>
    <n v="13"/>
    <n v="9"/>
    <n v="132"/>
    <n v="14"/>
    <n v="13"/>
    <n v="17"/>
    <n v="2"/>
    <n v="11"/>
    <n v="9"/>
    <n v="14"/>
    <n v="12"/>
    <n v="14"/>
    <n v="4"/>
    <n v="13"/>
    <n v="9"/>
    <n v="132"/>
    <n v="5226.3600000000024"/>
    <n v="8556.5300000000007"/>
    <n v="3330.1699999999983"/>
    <n v="0.63718725843608104"/>
  </r>
  <r>
    <x v="93"/>
    <x v="90"/>
    <x v="7"/>
    <s v="1659360279-Amerigroup-STAR-Lubbock"/>
    <x v="0"/>
    <s v="STAR"/>
    <s v="Lubbock"/>
    <s v="Hospital-Based"/>
    <s v="0"/>
    <s v="Y"/>
    <s v="Y"/>
    <s v="Y"/>
    <s v="Y"/>
    <s v="Y"/>
    <s v="Y"/>
    <s v="Y"/>
    <s v="Y"/>
    <s v="Y"/>
    <s v="Y"/>
    <s v="Y"/>
    <s v="Y"/>
    <n v="28"/>
    <n v="35"/>
    <n v="34"/>
    <n v="22"/>
    <n v="30"/>
    <n v="14"/>
    <n v="31"/>
    <n v="31"/>
    <n v="19"/>
    <n v="12"/>
    <n v="10"/>
    <n v="24"/>
    <n v="290"/>
    <n v="28"/>
    <n v="35"/>
    <n v="34"/>
    <n v="22"/>
    <n v="30"/>
    <n v="14"/>
    <n v="31"/>
    <n v="31"/>
    <n v="19"/>
    <n v="12"/>
    <n v="10"/>
    <n v="24"/>
    <n v="290"/>
    <n v="35632.909999999989"/>
    <n v="18798.439999999999"/>
    <n v="-16834.46999999999"/>
    <n v="-0.47244162769754128"/>
  </r>
  <r>
    <x v="93"/>
    <x v="90"/>
    <x v="8"/>
    <s v="1659360279-FIRSTCARE-STAR-Lubbock"/>
    <x v="1"/>
    <s v="STAR"/>
    <s v="Lubbock"/>
    <s v="Hospital-Based"/>
    <s v="0"/>
    <s v="Y"/>
    <s v="Y"/>
    <s v="Y"/>
    <s v="Y"/>
    <s v="Y"/>
    <s v="Y"/>
    <s v="Y"/>
    <s v="Y"/>
    <s v="Y"/>
    <s v="Y"/>
    <s v="Y"/>
    <s v="Y"/>
    <n v="187"/>
    <n v="175"/>
    <n v="125"/>
    <n v="120"/>
    <n v="131"/>
    <n v="147"/>
    <n v="137"/>
    <n v="116"/>
    <n v="124"/>
    <n v="89"/>
    <n v="93"/>
    <n v="150"/>
    <n v="1594"/>
    <n v="187"/>
    <n v="175"/>
    <n v="125"/>
    <n v="120"/>
    <n v="131"/>
    <n v="147"/>
    <n v="137"/>
    <n v="116"/>
    <n v="124"/>
    <n v="89"/>
    <n v="93"/>
    <n v="150"/>
    <n v="1594"/>
    <n v="122993.36"/>
    <n v="103326.6"/>
    <n v="-19666.759999999995"/>
    <n v="-0.15990098977700906"/>
  </r>
  <r>
    <x v="94"/>
    <x v="91"/>
    <x v="0"/>
    <s v="1659722197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"/>
    <n v="0"/>
    <n v="1"/>
    <n v="1"/>
    <n v="0"/>
    <n v="0"/>
    <n v="0"/>
    <n v="0"/>
    <n v="0"/>
    <n v="0"/>
    <n v="0"/>
    <n v="0"/>
    <n v="3"/>
    <n v="1"/>
    <n v="0"/>
    <n v="1"/>
    <n v="1"/>
    <n v="0"/>
    <n v="0"/>
    <n v="0"/>
    <n v="0"/>
    <n v="0"/>
    <n v="0"/>
    <n v="0"/>
    <n v="0"/>
    <n v="3"/>
    <n v="367.30999999999995"/>
    <n v="194.47"/>
    <n v="-172.83999999999995"/>
    <n v="-0.47055620592959618"/>
  </r>
  <r>
    <x v="94"/>
    <x v="91"/>
    <x v="1"/>
    <s v="1659722197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6"/>
    <n v="2"/>
    <n v="0"/>
    <n v="3"/>
    <n v="3"/>
    <n v="2"/>
    <n v="1"/>
    <n v="2"/>
    <n v="3"/>
    <n v="2"/>
    <n v="1"/>
    <n v="2"/>
    <n v="27"/>
    <n v="6"/>
    <n v="2"/>
    <n v="0"/>
    <n v="3"/>
    <n v="3"/>
    <n v="2"/>
    <n v="1"/>
    <n v="2"/>
    <n v="3"/>
    <n v="2"/>
    <n v="1"/>
    <n v="2"/>
    <n v="27"/>
    <n v="1189.7000000000005"/>
    <n v="1750.2"/>
    <n v="560.49999999999955"/>
    <n v="0.47112717491804601"/>
  </r>
  <r>
    <x v="94"/>
    <x v="91"/>
    <x v="2"/>
    <s v="1659722197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6"/>
    <n v="14"/>
    <n v="8"/>
    <n v="5"/>
    <n v="4"/>
    <n v="3"/>
    <n v="10"/>
    <n v="9"/>
    <n v="5"/>
    <n v="3"/>
    <n v="6"/>
    <n v="17"/>
    <n v="90"/>
    <n v="6"/>
    <n v="14"/>
    <n v="8"/>
    <n v="5"/>
    <n v="4"/>
    <n v="3"/>
    <n v="10"/>
    <n v="9"/>
    <n v="5"/>
    <n v="3"/>
    <n v="6"/>
    <n v="17"/>
    <n v="90"/>
    <n v="9246.31"/>
    <n v="5834"/>
    <n v="-3412.3099999999995"/>
    <n v="-0.36904559764922434"/>
  </r>
  <r>
    <x v="94"/>
    <x v="91"/>
    <x v="3"/>
    <s v="1659722197-FIRSTCARE-STAR-MRSA West"/>
    <x v="1"/>
    <s v="STAR"/>
    <s v="MRSA West"/>
    <s v="Hospital-Based"/>
    <s v="0"/>
    <s v="N"/>
    <s v="N"/>
    <s v="N"/>
    <s v="N"/>
    <s v="N"/>
    <s v="N"/>
    <s v="N"/>
    <s v="N"/>
    <s v="N"/>
    <s v="N"/>
    <s v="N"/>
    <s v="N"/>
    <n v="0"/>
    <n v="4"/>
    <n v="2"/>
    <n v="2"/>
    <n v="5"/>
    <n v="1"/>
    <n v="3"/>
    <n v="3"/>
    <n v="1"/>
    <n v="0"/>
    <n v="1"/>
    <n v="1"/>
    <n v="23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5"/>
    <x v="92"/>
    <x v="14"/>
    <s v="1659770030-Amerigroup-STAR-MRSA Central"/>
    <x v="0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45"/>
    <n v="45"/>
    <n v="45"/>
    <n v="28"/>
    <n v="33"/>
    <n v="21"/>
    <n v="34"/>
    <n v="25"/>
    <n v="35"/>
    <n v="18"/>
    <n v="30"/>
    <n v="28"/>
    <n v="387"/>
    <n v="45"/>
    <n v="45"/>
    <n v="45"/>
    <n v="28"/>
    <n v="33"/>
    <n v="21"/>
    <n v="34"/>
    <n v="25"/>
    <n v="35"/>
    <n v="18"/>
    <n v="30"/>
    <n v="28"/>
    <n v="387"/>
    <n v="29890.929999999993"/>
    <n v="25086.19"/>
    <n v="-4804.7399999999943"/>
    <n v="-0.16074240580671112"/>
  </r>
  <r>
    <x v="96"/>
    <x v="93"/>
    <x v="15"/>
    <s v="1659812725-AETNA-STAR-Bexar"/>
    <x v="2"/>
    <s v="STAR"/>
    <s v="Bexar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25.6600000000026"/>
    <n v="0"/>
    <n v="-3325.6600000000026"/>
    <n v="-1"/>
  </r>
  <r>
    <x v="96"/>
    <x v="93"/>
    <x v="16"/>
    <s v="1659812725-Amerigroup-STAR+PLUS-Bexar"/>
    <x v="0"/>
    <s v="STAR+PLUS"/>
    <s v="Bexar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6"/>
    <x v="93"/>
    <x v="17"/>
    <s v="1659812725-Amerigroup-STAR-Bexar"/>
    <x v="0"/>
    <s v="STAR"/>
    <s v="Bexar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7"/>
    <x v="94"/>
    <x v="14"/>
    <s v="1669468617-Amerigroup-STAR-MRSA Central"/>
    <x v="0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35"/>
    <n v="33"/>
    <n v="39"/>
    <n v="30"/>
    <n v="27"/>
    <n v="28"/>
    <n v="23"/>
    <n v="34"/>
    <n v="37"/>
    <n v="27"/>
    <n v="21"/>
    <n v="43"/>
    <n v="377"/>
    <n v="35"/>
    <n v="33"/>
    <n v="39"/>
    <n v="30"/>
    <n v="27"/>
    <n v="28"/>
    <n v="23"/>
    <n v="34"/>
    <n v="37"/>
    <n v="27"/>
    <n v="21"/>
    <n v="43"/>
    <n v="377"/>
    <n v="21376.799999999996"/>
    <n v="24437.97"/>
    <n v="3061.1700000000055"/>
    <n v="0.14320057258336169"/>
  </r>
  <r>
    <x v="98"/>
    <x v="95"/>
    <x v="0"/>
    <s v="1679560866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2"/>
    <n v="2"/>
    <n v="1"/>
    <n v="0"/>
    <n v="1"/>
    <n v="1"/>
    <n v="1"/>
    <n v="2"/>
    <n v="0"/>
    <n v="0"/>
    <n v="1"/>
    <n v="11"/>
    <n v="0"/>
    <n v="2"/>
    <n v="2"/>
    <n v="1"/>
    <n v="0"/>
    <n v="1"/>
    <n v="1"/>
    <n v="1"/>
    <n v="2"/>
    <n v="0"/>
    <n v="0"/>
    <n v="1"/>
    <n v="11"/>
    <n v="314.32"/>
    <n v="713.04"/>
    <n v="398.71999999999997"/>
    <n v="1.2685161618732501"/>
  </r>
  <r>
    <x v="98"/>
    <x v="95"/>
    <x v="1"/>
    <s v="1679560866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3"/>
    <n v="1"/>
    <n v="2"/>
    <n v="4"/>
    <n v="1"/>
    <n v="4"/>
    <n v="7"/>
    <n v="3"/>
    <n v="5"/>
    <n v="2"/>
    <n v="4"/>
    <n v="4"/>
    <n v="40"/>
    <n v="3"/>
    <n v="1"/>
    <n v="2"/>
    <n v="4"/>
    <n v="1"/>
    <n v="4"/>
    <n v="7"/>
    <n v="3"/>
    <n v="5"/>
    <n v="2"/>
    <n v="4"/>
    <n v="4"/>
    <n v="40"/>
    <n v="967.19"/>
    <n v="2592.89"/>
    <n v="1625.6999999999998"/>
    <n v="1.6808486440099668"/>
  </r>
  <r>
    <x v="98"/>
    <x v="95"/>
    <x v="2"/>
    <s v="1679560866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11"/>
    <n v="28"/>
    <n v="19"/>
    <n v="16"/>
    <n v="18"/>
    <n v="12"/>
    <n v="21"/>
    <n v="17"/>
    <n v="24"/>
    <n v="21"/>
    <n v="11"/>
    <n v="19"/>
    <n v="217"/>
    <n v="11"/>
    <n v="28"/>
    <n v="19"/>
    <n v="16"/>
    <n v="18"/>
    <n v="12"/>
    <n v="21"/>
    <n v="17"/>
    <n v="24"/>
    <n v="21"/>
    <n v="11"/>
    <n v="19"/>
    <n v="217"/>
    <n v="7918.5500000000047"/>
    <n v="14066.42"/>
    <n v="6147.8699999999953"/>
    <n v="0.77638835392843286"/>
  </r>
  <r>
    <x v="98"/>
    <x v="95"/>
    <x v="3"/>
    <s v="1679560866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47.5099999999984"/>
    <n v="0"/>
    <n v="-9947.5099999999984"/>
    <n v="-1"/>
  </r>
  <r>
    <x v="99"/>
    <x v="96"/>
    <x v="14"/>
    <s v="1679562961-Amerigroup-STAR-MRSA Central"/>
    <x v="0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35"/>
    <n v="28"/>
    <n v="36"/>
    <n v="39"/>
    <n v="23"/>
    <n v="17"/>
    <n v="38"/>
    <n v="29"/>
    <n v="24"/>
    <n v="21"/>
    <n v="12"/>
    <n v="27"/>
    <n v="329"/>
    <n v="35"/>
    <n v="28"/>
    <n v="36"/>
    <n v="39"/>
    <n v="23"/>
    <n v="17"/>
    <n v="38"/>
    <n v="29"/>
    <n v="24"/>
    <n v="21"/>
    <n v="12"/>
    <n v="27"/>
    <n v="329"/>
    <n v="15904.830000000005"/>
    <n v="21326.51"/>
    <n v="5421.679999999993"/>
    <n v="0.34088261238881468"/>
  </r>
  <r>
    <x v="100"/>
    <x v="97"/>
    <x v="9"/>
    <s v="1679926992-Amerigroup-STAR+PLUS-Jefferson"/>
    <x v="0"/>
    <s v="STAR+PLUS"/>
    <s v="Jefferson"/>
    <s v="Hospital-Based"/>
    <s v="0"/>
    <s v="Y"/>
    <s v="Y"/>
    <s v="Y"/>
    <s v="Y"/>
    <s v="Y"/>
    <s v="Y"/>
    <s v="Y"/>
    <s v="Y"/>
    <s v="Y"/>
    <s v="Y"/>
    <s v="Y"/>
    <s v="Y"/>
    <n v="6"/>
    <n v="8"/>
    <n v="8"/>
    <n v="8"/>
    <n v="6"/>
    <n v="3"/>
    <n v="4"/>
    <n v="2"/>
    <n v="3"/>
    <n v="2"/>
    <n v="6"/>
    <n v="4"/>
    <n v="60"/>
    <n v="6"/>
    <n v="8"/>
    <n v="8"/>
    <n v="8"/>
    <n v="6"/>
    <n v="3"/>
    <n v="4"/>
    <n v="2"/>
    <n v="3"/>
    <n v="2"/>
    <n v="6"/>
    <n v="4"/>
    <n v="60"/>
    <n v="3554.9899999999989"/>
    <n v="3889.33"/>
    <n v="334.34000000000106"/>
    <n v="9.4048084523444833E-2"/>
  </r>
  <r>
    <x v="100"/>
    <x v="97"/>
    <x v="10"/>
    <s v="1679926992-Amerigroup-STAR-Jefferson"/>
    <x v="0"/>
    <s v="STAR"/>
    <s v="Jefferson"/>
    <s v="Hospital-Based"/>
    <s v="0"/>
    <s v="Y"/>
    <s v="Y"/>
    <s v="Y"/>
    <s v="Y"/>
    <s v="Y"/>
    <s v="Y"/>
    <s v="Y"/>
    <s v="Y"/>
    <s v="Y"/>
    <s v="Y"/>
    <s v="Y"/>
    <s v="Y"/>
    <n v="2"/>
    <n v="1"/>
    <n v="3"/>
    <n v="6"/>
    <n v="3"/>
    <n v="2"/>
    <n v="2"/>
    <n v="1"/>
    <n v="7"/>
    <n v="1"/>
    <n v="3"/>
    <n v="1"/>
    <n v="32"/>
    <n v="2"/>
    <n v="1"/>
    <n v="3"/>
    <n v="6"/>
    <n v="3"/>
    <n v="2"/>
    <n v="2"/>
    <n v="1"/>
    <n v="7"/>
    <n v="1"/>
    <n v="3"/>
    <n v="1"/>
    <n v="32"/>
    <n v="3964.0500000000011"/>
    <n v="2074.31"/>
    <n v="-1889.7400000000011"/>
    <n v="-0.47671951665594547"/>
  </r>
  <r>
    <x v="101"/>
    <x v="98"/>
    <x v="0"/>
    <s v="1679992911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1"/>
    <n v="2"/>
    <n v="0"/>
    <n v="3"/>
    <n v="0"/>
    <n v="0"/>
    <n v="0"/>
    <n v="0"/>
    <n v="0"/>
    <n v="0"/>
    <n v="6"/>
    <n v="0"/>
    <n v="0"/>
    <n v="1"/>
    <n v="2"/>
    <n v="0"/>
    <n v="3"/>
    <n v="0"/>
    <n v="0"/>
    <n v="0"/>
    <n v="0"/>
    <n v="0"/>
    <n v="0"/>
    <n v="6"/>
    <n v="0"/>
    <n v="388.93"/>
    <n v="388.93"/>
    <n v="0"/>
  </r>
  <r>
    <x v="101"/>
    <x v="98"/>
    <x v="1"/>
    <s v="1679992911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1"/>
    <n v="116.04"/>
    <n v="64.819999999999993"/>
    <n v="-51.220000000000013"/>
    <n v="-0.44139951740779049"/>
  </r>
  <r>
    <x v="101"/>
    <x v="98"/>
    <x v="2"/>
    <s v="1679992911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5"/>
    <n v="2"/>
    <n v="5"/>
    <n v="4"/>
    <n v="4"/>
    <n v="6"/>
    <n v="2"/>
    <n v="4"/>
    <n v="4"/>
    <n v="0"/>
    <n v="2"/>
    <n v="2"/>
    <n v="40"/>
    <n v="5"/>
    <n v="2"/>
    <n v="5"/>
    <n v="4"/>
    <n v="4"/>
    <n v="6"/>
    <n v="2"/>
    <n v="4"/>
    <n v="4"/>
    <n v="0"/>
    <n v="2"/>
    <n v="2"/>
    <n v="40"/>
    <n v="971.61999999999989"/>
    <n v="2592.89"/>
    <n v="1621.27"/>
    <n v="1.6686255943681687"/>
  </r>
  <r>
    <x v="101"/>
    <x v="98"/>
    <x v="3"/>
    <s v="1679992911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5"/>
    <n v="7"/>
    <n v="5"/>
    <n v="3"/>
    <n v="7"/>
    <n v="2"/>
    <n v="2"/>
    <n v="1"/>
    <n v="2"/>
    <n v="0"/>
    <n v="2"/>
    <n v="1"/>
    <n v="37"/>
    <n v="5"/>
    <n v="7"/>
    <n v="5"/>
    <n v="3"/>
    <n v="7"/>
    <n v="2"/>
    <n v="2"/>
    <n v="1"/>
    <n v="2"/>
    <n v="0"/>
    <n v="2"/>
    <n v="1"/>
    <n v="37"/>
    <n v="1266.44"/>
    <n v="2398.42"/>
    <n v="1131.98"/>
    <n v="0.8938283692871356"/>
  </r>
  <r>
    <x v="102"/>
    <x v="99"/>
    <x v="0"/>
    <s v="1689659765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9"/>
    <n v="15"/>
    <n v="7"/>
    <n v="8"/>
    <n v="3"/>
    <n v="7"/>
    <n v="5"/>
    <n v="9"/>
    <n v="8"/>
    <n v="6"/>
    <n v="3"/>
    <n v="11"/>
    <n v="91"/>
    <n v="9"/>
    <n v="15"/>
    <n v="7"/>
    <n v="8"/>
    <n v="3"/>
    <n v="7"/>
    <n v="5"/>
    <n v="9"/>
    <n v="8"/>
    <n v="6"/>
    <n v="3"/>
    <n v="11"/>
    <n v="91"/>
    <n v="3013.7000000000012"/>
    <n v="5898.82"/>
    <n v="2885.1199999999985"/>
    <n v="0.95733483757507298"/>
  </r>
  <r>
    <x v="102"/>
    <x v="99"/>
    <x v="1"/>
    <s v="1689659765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34"/>
    <n v="31"/>
    <n v="30"/>
    <n v="27"/>
    <n v="30"/>
    <n v="33"/>
    <n v="33"/>
    <n v="20"/>
    <n v="23"/>
    <n v="32"/>
    <n v="27"/>
    <n v="27"/>
    <n v="347"/>
    <n v="34"/>
    <n v="31"/>
    <n v="30"/>
    <n v="27"/>
    <n v="30"/>
    <n v="33"/>
    <n v="33"/>
    <n v="20"/>
    <n v="23"/>
    <n v="32"/>
    <n v="27"/>
    <n v="27"/>
    <n v="347"/>
    <n v="8921.3800000000028"/>
    <n v="22493.31"/>
    <n v="13571.929999999998"/>
    <n v="1.5212814609398988"/>
  </r>
  <r>
    <x v="102"/>
    <x v="99"/>
    <x v="2"/>
    <s v="1689659765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195"/>
    <n v="205"/>
    <n v="218"/>
    <n v="243"/>
    <n v="222"/>
    <n v="244"/>
    <n v="273"/>
    <n v="234"/>
    <n v="249"/>
    <n v="213"/>
    <n v="190"/>
    <n v="248"/>
    <n v="2734"/>
    <n v="195"/>
    <n v="205"/>
    <n v="218"/>
    <n v="243"/>
    <n v="222"/>
    <n v="244"/>
    <n v="273"/>
    <n v="234"/>
    <n v="249"/>
    <n v="213"/>
    <n v="190"/>
    <n v="248"/>
    <n v="2734"/>
    <n v="66282.089999999967"/>
    <n v="177223.92"/>
    <n v="110941.83000000005"/>
    <n v="1.6737829178289354"/>
  </r>
  <r>
    <x v="102"/>
    <x v="99"/>
    <x v="3"/>
    <s v="1689659765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N"/>
    <n v="80"/>
    <n v="84"/>
    <n v="103"/>
    <n v="80"/>
    <n v="87"/>
    <n v="67"/>
    <n v="94"/>
    <n v="76"/>
    <n v="94"/>
    <n v="53"/>
    <n v="46"/>
    <n v="114"/>
    <n v="978"/>
    <n v="80"/>
    <n v="84"/>
    <n v="103"/>
    <n v="80"/>
    <n v="87"/>
    <n v="67"/>
    <n v="94"/>
    <n v="76"/>
    <n v="94"/>
    <n v="53"/>
    <n v="46"/>
    <n v="0"/>
    <n v="864"/>
    <n v="0"/>
    <n v="56006.39"/>
    <n v="56006.39"/>
    <n v="0"/>
  </r>
  <r>
    <x v="103"/>
    <x v="100"/>
    <x v="5"/>
    <s v="1689872020-Amerigroup-STAR Kids-Lubbock"/>
    <x v="0"/>
    <s v="STAR Kids"/>
    <s v="Lubbock"/>
    <s v="Hospital-Based"/>
    <s v="0"/>
    <s v="Y"/>
    <s v="Y"/>
    <s v="Y"/>
    <s v="Y"/>
    <s v="Y"/>
    <s v="Y"/>
    <s v="Y"/>
    <s v="Y"/>
    <s v="Y"/>
    <s v="Y"/>
    <s v="Y"/>
    <s v="Y"/>
    <n v="1"/>
    <n v="1"/>
    <n v="1"/>
    <n v="1"/>
    <n v="0"/>
    <n v="1"/>
    <n v="0"/>
    <n v="1"/>
    <n v="0"/>
    <n v="0"/>
    <n v="1"/>
    <n v="2"/>
    <n v="9"/>
    <n v="1"/>
    <n v="1"/>
    <n v="1"/>
    <n v="1"/>
    <n v="0"/>
    <n v="1"/>
    <n v="0"/>
    <n v="1"/>
    <n v="0"/>
    <n v="0"/>
    <n v="1"/>
    <n v="2"/>
    <n v="9"/>
    <n v="238.5199999999999"/>
    <n v="583.4"/>
    <n v="344.88000000000011"/>
    <n v="1.4459164849907775"/>
  </r>
  <r>
    <x v="103"/>
    <x v="100"/>
    <x v="6"/>
    <s v="1689872020-Amerigroup-STAR+PLUS-Lubbock"/>
    <x v="0"/>
    <s v="STAR+PLUS"/>
    <s v="Lubbock"/>
    <s v="Hospital-Based"/>
    <s v="0"/>
    <s v="Y"/>
    <s v="Y"/>
    <s v="Y"/>
    <s v="Y"/>
    <s v="Y"/>
    <s v="Y"/>
    <s v="Y"/>
    <s v="Y"/>
    <s v="Y"/>
    <s v="Y"/>
    <s v="Y"/>
    <s v="Y"/>
    <n v="2"/>
    <n v="0"/>
    <n v="1"/>
    <n v="0"/>
    <n v="2"/>
    <n v="0"/>
    <n v="2"/>
    <n v="0"/>
    <n v="0"/>
    <n v="0"/>
    <n v="0"/>
    <n v="0"/>
    <n v="7"/>
    <n v="2"/>
    <n v="0"/>
    <n v="1"/>
    <n v="0"/>
    <n v="2"/>
    <n v="0"/>
    <n v="2"/>
    <n v="0"/>
    <n v="0"/>
    <n v="0"/>
    <n v="0"/>
    <n v="0"/>
    <n v="7"/>
    <n v="699.28999999999985"/>
    <n v="453.76"/>
    <n v="-245.52999999999986"/>
    <n v="-0.35111327203306197"/>
  </r>
  <r>
    <x v="103"/>
    <x v="100"/>
    <x v="7"/>
    <s v="1689872020-Amerigroup-STAR-Lubbock"/>
    <x v="0"/>
    <s v="STAR"/>
    <s v="Lubbock"/>
    <s v="Hospital-Based"/>
    <s v="0"/>
    <s v="Y"/>
    <s v="Y"/>
    <s v="Y"/>
    <s v="Y"/>
    <s v="Y"/>
    <s v="Y"/>
    <s v="Y"/>
    <s v="Y"/>
    <s v="Y"/>
    <s v="Y"/>
    <s v="Y"/>
    <s v="Y"/>
    <n v="3"/>
    <n v="6"/>
    <n v="4"/>
    <n v="1"/>
    <n v="0"/>
    <n v="3"/>
    <n v="6"/>
    <n v="2"/>
    <n v="3"/>
    <n v="3"/>
    <n v="1"/>
    <n v="5"/>
    <n v="37"/>
    <n v="3"/>
    <n v="6"/>
    <n v="4"/>
    <n v="1"/>
    <n v="0"/>
    <n v="3"/>
    <n v="6"/>
    <n v="2"/>
    <n v="3"/>
    <n v="3"/>
    <n v="1"/>
    <n v="5"/>
    <n v="37"/>
    <n v="4943.6099999999997"/>
    <n v="2398.42"/>
    <n v="-2545.1899999999996"/>
    <n v="-0.51484441531593306"/>
  </r>
  <r>
    <x v="103"/>
    <x v="100"/>
    <x v="8"/>
    <s v="1689872020-FIRSTCARE-STAR-Lubbock"/>
    <x v="1"/>
    <s v="STAR"/>
    <s v="Lubbock"/>
    <s v="Hospital-Based"/>
    <s v="0"/>
    <s v="Y"/>
    <s v="Y"/>
    <s v="Y"/>
    <s v="Y"/>
    <s v="Y"/>
    <s v="Y"/>
    <s v="Y"/>
    <s v="Y"/>
    <s v="Y"/>
    <s v="Y"/>
    <s v="Y"/>
    <s v="Y"/>
    <n v="3"/>
    <n v="6"/>
    <n v="8"/>
    <n v="6"/>
    <n v="11"/>
    <n v="11"/>
    <n v="12"/>
    <n v="18"/>
    <n v="5"/>
    <n v="1"/>
    <n v="11"/>
    <n v="15"/>
    <n v="107"/>
    <n v="3"/>
    <n v="6"/>
    <n v="8"/>
    <n v="6"/>
    <n v="11"/>
    <n v="11"/>
    <n v="12"/>
    <n v="18"/>
    <n v="5"/>
    <n v="1"/>
    <n v="11"/>
    <n v="15"/>
    <n v="107"/>
    <n v="17267.480000000003"/>
    <n v="6935.98"/>
    <n v="-10331.500000000004"/>
    <n v="-0.5983212373780078"/>
  </r>
  <r>
    <x v="104"/>
    <x v="101"/>
    <x v="14"/>
    <s v="1699076257-Amerigroup-STAR-MRSA Central"/>
    <x v="0"/>
    <s v="STAR"/>
    <s v="MRSA Central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5"/>
    <x v="102"/>
    <x v="14"/>
    <s v="1699947408-Amerigroup-STAR-MRSA Central"/>
    <x v="0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1"/>
    <n v="1"/>
    <n v="0"/>
    <n v="1"/>
    <n v="2"/>
    <n v="5"/>
    <n v="0"/>
    <n v="0"/>
    <n v="0"/>
    <n v="0"/>
    <n v="0"/>
    <n v="0"/>
    <n v="0"/>
    <n v="1"/>
    <n v="1"/>
    <n v="0"/>
    <n v="1"/>
    <n v="2"/>
    <n v="5"/>
    <n v="489.30000000000007"/>
    <n v="324.11"/>
    <n v="-165.19000000000005"/>
    <n v="-0.33760474146740249"/>
  </r>
  <r>
    <x v="106"/>
    <x v="103"/>
    <x v="18"/>
    <s v="1700392602-Amerigroup-STAR+PLUS-Travis"/>
    <x v="0"/>
    <s v="STAR+PLUS"/>
    <s v="Travis"/>
    <s v="Hospital-Based"/>
    <s v="0"/>
    <s v="Y"/>
    <s v="Y"/>
    <s v="Y"/>
    <s v="Y"/>
    <s v="Y"/>
    <s v="Y"/>
    <s v="Y"/>
    <s v="Y"/>
    <s v="Y"/>
    <s v="Y"/>
    <s v="Y"/>
    <s v="Y"/>
    <n v="15"/>
    <n v="14"/>
    <n v="9"/>
    <n v="10"/>
    <n v="10"/>
    <n v="8"/>
    <n v="7"/>
    <n v="11"/>
    <n v="20"/>
    <n v="8"/>
    <n v="14"/>
    <n v="15"/>
    <n v="141"/>
    <n v="15"/>
    <n v="14"/>
    <n v="9"/>
    <n v="10"/>
    <n v="10"/>
    <n v="8"/>
    <n v="7"/>
    <n v="11"/>
    <n v="20"/>
    <n v="8"/>
    <n v="14"/>
    <n v="15"/>
    <n v="141"/>
    <n v="2309"/>
    <n v="9139.93"/>
    <n v="6830.93"/>
    <n v="2.9583932438284974"/>
  </r>
  <r>
    <x v="107"/>
    <x v="104"/>
    <x v="14"/>
    <s v="1710135553-Amerigroup-STAR-MRSA Central"/>
    <x v="0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21"/>
    <n v="25"/>
    <n v="20"/>
    <n v="24"/>
    <n v="23"/>
    <n v="25"/>
    <n v="33"/>
    <n v="25"/>
    <n v="26"/>
    <n v="11"/>
    <n v="13"/>
    <n v="23"/>
    <n v="269"/>
    <n v="21"/>
    <n v="25"/>
    <n v="20"/>
    <n v="24"/>
    <n v="23"/>
    <n v="25"/>
    <n v="33"/>
    <n v="25"/>
    <n v="26"/>
    <n v="11"/>
    <n v="13"/>
    <n v="23"/>
    <n v="269"/>
    <n v="4760.0299999999988"/>
    <n v="17437.169999999998"/>
    <n v="12677.14"/>
    <n v="2.6632479207063828"/>
  </r>
  <r>
    <x v="108"/>
    <x v="105"/>
    <x v="0"/>
    <s v="1710974225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1"/>
    <n v="2"/>
    <n v="0"/>
    <n v="1"/>
    <n v="0"/>
    <n v="0"/>
    <n v="1"/>
    <n v="1"/>
    <n v="6"/>
    <n v="0"/>
    <n v="0"/>
    <n v="0"/>
    <n v="0"/>
    <n v="1"/>
    <n v="2"/>
    <n v="0"/>
    <n v="1"/>
    <n v="0"/>
    <n v="0"/>
    <n v="1"/>
    <n v="1"/>
    <n v="6"/>
    <n v="1192.5400000000002"/>
    <n v="388.93"/>
    <n v="-803.61000000000013"/>
    <n v="-0.67386418904187695"/>
  </r>
  <r>
    <x v="108"/>
    <x v="105"/>
    <x v="1"/>
    <s v="1710974225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1"/>
    <n v="0"/>
    <n v="0"/>
    <n v="1"/>
    <n v="0"/>
    <n v="0"/>
    <n v="0"/>
    <n v="2"/>
    <n v="0"/>
    <n v="0"/>
    <n v="0"/>
    <n v="0"/>
    <n v="0"/>
    <n v="1"/>
    <n v="0"/>
    <n v="0"/>
    <n v="1"/>
    <n v="0"/>
    <n v="0"/>
    <n v="0"/>
    <n v="2"/>
    <n v="3604.7099999999987"/>
    <n v="129.63999999999999"/>
    <n v="-3475.0699999999988"/>
    <n v="-0.9640359418649489"/>
  </r>
  <r>
    <x v="108"/>
    <x v="105"/>
    <x v="2"/>
    <s v="1710974225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26"/>
    <n v="18"/>
    <n v="19"/>
    <n v="33"/>
    <n v="25"/>
    <n v="22"/>
    <n v="28"/>
    <n v="17"/>
    <n v="15"/>
    <n v="17"/>
    <n v="13"/>
    <n v="17"/>
    <n v="250"/>
    <n v="26"/>
    <n v="18"/>
    <n v="19"/>
    <n v="33"/>
    <n v="25"/>
    <n v="22"/>
    <n v="28"/>
    <n v="17"/>
    <n v="15"/>
    <n v="17"/>
    <n v="13"/>
    <n v="17"/>
    <n v="250"/>
    <n v="26962.199999999997"/>
    <n v="16205.55"/>
    <n v="-10756.649999999998"/>
    <n v="-0.39895297861450474"/>
  </r>
  <r>
    <x v="108"/>
    <x v="105"/>
    <x v="3"/>
    <s v="1710974225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79"/>
    <n v="84"/>
    <n v="85"/>
    <n v="80"/>
    <n v="58"/>
    <n v="56"/>
    <n v="77"/>
    <n v="66"/>
    <n v="70"/>
    <n v="43"/>
    <n v="38"/>
    <n v="55"/>
    <n v="791"/>
    <n v="79"/>
    <n v="84"/>
    <n v="85"/>
    <n v="80"/>
    <n v="58"/>
    <n v="56"/>
    <n v="77"/>
    <n v="66"/>
    <n v="70"/>
    <n v="43"/>
    <n v="38"/>
    <n v="55"/>
    <n v="791"/>
    <n v="33733.089999999989"/>
    <n v="51274.37"/>
    <n v="17541.280000000013"/>
    <n v="0.52000216997612791"/>
  </r>
  <r>
    <x v="109"/>
    <x v="106"/>
    <x v="0"/>
    <s v="1720404924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1"/>
    <n v="0"/>
    <n v="0"/>
    <n v="0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1"/>
    <n v="0"/>
    <n v="2"/>
    <n v="0"/>
    <n v="129.63999999999999"/>
    <n v="129.63999999999999"/>
    <n v="0"/>
  </r>
  <r>
    <x v="109"/>
    <x v="106"/>
    <x v="1"/>
    <s v="1720404924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0"/>
    <n v="1"/>
    <n v="0"/>
    <n v="0"/>
    <n v="0"/>
    <n v="0"/>
    <n v="0"/>
    <n v="0"/>
    <n v="0"/>
    <n v="0"/>
    <n v="0"/>
    <n v="2"/>
    <n v="3"/>
    <n v="0"/>
    <n v="1"/>
    <n v="0"/>
    <n v="0"/>
    <n v="0"/>
    <n v="0"/>
    <n v="0"/>
    <n v="0"/>
    <n v="0"/>
    <n v="0"/>
    <n v="0"/>
    <n v="2"/>
    <n v="3"/>
    <n v="0"/>
    <n v="194.47"/>
    <n v="194.47"/>
    <n v="0"/>
  </r>
  <r>
    <x v="109"/>
    <x v="106"/>
    <x v="2"/>
    <s v="1720404924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6"/>
    <n v="0"/>
    <n v="0"/>
    <n v="1"/>
    <n v="0"/>
    <n v="1"/>
    <n v="1"/>
    <n v="2"/>
    <n v="4"/>
    <n v="0"/>
    <n v="0"/>
    <n v="0"/>
    <n v="15"/>
    <n v="6"/>
    <n v="0"/>
    <n v="0"/>
    <n v="1"/>
    <n v="0"/>
    <n v="1"/>
    <n v="1"/>
    <n v="2"/>
    <n v="4"/>
    <n v="0"/>
    <n v="0"/>
    <n v="0"/>
    <n v="15"/>
    <n v="0"/>
    <n v="972.33"/>
    <n v="972.33"/>
    <n v="0"/>
  </r>
  <r>
    <x v="109"/>
    <x v="106"/>
    <x v="3"/>
    <s v="1720404924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33"/>
    <n v="60"/>
    <n v="58"/>
    <n v="66"/>
    <n v="68"/>
    <n v="63"/>
    <n v="64"/>
    <n v="40"/>
    <n v="45"/>
    <n v="28"/>
    <n v="28"/>
    <n v="31"/>
    <n v="584"/>
    <n v="33"/>
    <n v="60"/>
    <n v="58"/>
    <n v="66"/>
    <n v="68"/>
    <n v="63"/>
    <n v="64"/>
    <n v="40"/>
    <n v="45"/>
    <n v="28"/>
    <n v="28"/>
    <n v="31"/>
    <n v="584"/>
    <n v="10541.200000000006"/>
    <n v="37856.17"/>
    <n v="27314.969999999994"/>
    <n v="2.5912581110310002"/>
  </r>
  <r>
    <x v="110"/>
    <x v="107"/>
    <x v="14"/>
    <s v="1720540255-Amerigroup-STAR-MRSA Central"/>
    <x v="0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41"/>
    <n v="40"/>
    <n v="23"/>
    <n v="35"/>
    <n v="21"/>
    <n v="28"/>
    <n v="36"/>
    <n v="30"/>
    <n v="38"/>
    <n v="17"/>
    <n v="20"/>
    <n v="30"/>
    <n v="359"/>
    <n v="41"/>
    <n v="40"/>
    <n v="23"/>
    <n v="35"/>
    <n v="21"/>
    <n v="28"/>
    <n v="36"/>
    <n v="30"/>
    <n v="38"/>
    <n v="17"/>
    <n v="20"/>
    <n v="30"/>
    <n v="359"/>
    <n v="12164.349999999995"/>
    <n v="23271.17"/>
    <n v="11106.820000000003"/>
    <n v="0.91306317230267198"/>
  </r>
  <r>
    <x v="111"/>
    <x v="108"/>
    <x v="14"/>
    <s v="1730480393-Amerigroup-STAR-MRSA Central"/>
    <x v="0"/>
    <s v="STAR"/>
    <s v="MRSA Central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2"/>
    <x v="92"/>
    <x v="14"/>
    <s v="1730557026-Amerigroup-STAR-MRSA Central"/>
    <x v="0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25"/>
    <n v="20"/>
    <n v="23"/>
    <n v="27"/>
    <n v="32"/>
    <n v="20"/>
    <n v="22"/>
    <n v="19"/>
    <n v="18"/>
    <n v="18"/>
    <n v="13"/>
    <n v="22"/>
    <n v="259"/>
    <n v="25"/>
    <n v="20"/>
    <n v="23"/>
    <n v="27"/>
    <n v="32"/>
    <n v="20"/>
    <n v="22"/>
    <n v="19"/>
    <n v="18"/>
    <n v="18"/>
    <n v="13"/>
    <n v="22"/>
    <n v="259"/>
    <n v="39123.75999999998"/>
    <n v="16788.95"/>
    <n v="-22334.809999999979"/>
    <n v="-0.57087585651276851"/>
  </r>
  <r>
    <x v="113"/>
    <x v="18"/>
    <x v="11"/>
    <s v="1730635202-AETNA-STAR Kids-Dallas"/>
    <x v="2"/>
    <s v="STAR Kids"/>
    <s v="Dallas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3"/>
    <x v="18"/>
    <x v="12"/>
    <s v="1730635202-Amerigroup-STAR Kids-Dallas"/>
    <x v="0"/>
    <s v="STAR Kids"/>
    <s v="Dallas"/>
    <s v="Hospital-Based"/>
    <s v="0"/>
    <s v="Y"/>
    <s v="Y"/>
    <s v="Y"/>
    <s v="Y"/>
    <s v="Y"/>
    <s v="Y"/>
    <s v="Y"/>
    <s v="Y"/>
    <s v="Y"/>
    <s v="Y"/>
    <s v="Y"/>
    <s v="Y"/>
    <n v="4"/>
    <n v="3"/>
    <n v="11"/>
    <n v="14"/>
    <n v="14"/>
    <n v="12"/>
    <n v="18"/>
    <n v="20"/>
    <n v="16"/>
    <n v="7"/>
    <n v="4"/>
    <n v="16"/>
    <n v="139"/>
    <n v="4"/>
    <n v="3"/>
    <n v="11"/>
    <n v="14"/>
    <n v="14"/>
    <n v="12"/>
    <n v="18"/>
    <n v="20"/>
    <n v="16"/>
    <n v="7"/>
    <n v="4"/>
    <n v="16"/>
    <n v="139"/>
    <n v="267.37999999999982"/>
    <n v="9010.2900000000009"/>
    <n v="8742.9100000000017"/>
    <n v="32.69844416186703"/>
  </r>
  <r>
    <x v="114"/>
    <x v="109"/>
    <x v="18"/>
    <s v="1730695594-Amerigroup-STAR+PLUS-Travis"/>
    <x v="0"/>
    <s v="STAR+PLUS"/>
    <s v="Travis"/>
    <s v="Hospital-Based"/>
    <s v="0"/>
    <s v="Y"/>
    <s v="Y"/>
    <s v="Y"/>
    <s v="Y"/>
    <s v="Y"/>
    <s v="Y"/>
    <s v="Y"/>
    <s v="Y"/>
    <s v="Y"/>
    <s v="Y"/>
    <s v="Y"/>
    <s v="Y"/>
    <n v="3"/>
    <n v="3"/>
    <n v="5"/>
    <n v="2"/>
    <n v="1"/>
    <n v="7"/>
    <n v="6"/>
    <n v="11"/>
    <n v="7"/>
    <n v="6"/>
    <n v="13"/>
    <n v="8"/>
    <n v="72"/>
    <n v="3"/>
    <n v="3"/>
    <n v="5"/>
    <n v="2"/>
    <n v="1"/>
    <n v="7"/>
    <n v="6"/>
    <n v="11"/>
    <n v="7"/>
    <n v="6"/>
    <n v="13"/>
    <n v="8"/>
    <n v="72"/>
    <n v="4030.7500000000014"/>
    <n v="4667.2"/>
    <n v="636.44999999999845"/>
    <n v="0.1578986540966317"/>
  </r>
  <r>
    <x v="115"/>
    <x v="110"/>
    <x v="0"/>
    <s v="1740358803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3"/>
    <n v="1"/>
    <n v="7"/>
    <n v="3"/>
    <n v="5"/>
    <n v="5"/>
    <n v="0"/>
    <n v="1"/>
    <n v="0"/>
    <n v="3"/>
    <n v="2"/>
    <n v="4"/>
    <n v="34"/>
    <n v="3"/>
    <n v="1"/>
    <n v="7"/>
    <n v="3"/>
    <n v="5"/>
    <n v="5"/>
    <n v="0"/>
    <n v="1"/>
    <n v="0"/>
    <n v="3"/>
    <n v="2"/>
    <n v="4"/>
    <n v="34"/>
    <n v="1856.52"/>
    <n v="2203.96"/>
    <n v="347.44000000000005"/>
    <n v="0.18714584275957169"/>
  </r>
  <r>
    <x v="115"/>
    <x v="110"/>
    <x v="1"/>
    <s v="1740358803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6"/>
    <n v="20"/>
    <n v="11"/>
    <n v="10"/>
    <n v="6"/>
    <n v="8"/>
    <n v="8"/>
    <n v="8"/>
    <n v="5"/>
    <n v="13"/>
    <n v="7"/>
    <n v="7"/>
    <n v="109"/>
    <n v="6"/>
    <n v="20"/>
    <n v="11"/>
    <n v="10"/>
    <n v="6"/>
    <n v="8"/>
    <n v="8"/>
    <n v="8"/>
    <n v="5"/>
    <n v="13"/>
    <n v="7"/>
    <n v="7"/>
    <n v="109"/>
    <n v="5532.7399999999989"/>
    <n v="7065.62"/>
    <n v="1532.880000000001"/>
    <n v="0.27705621446155093"/>
  </r>
  <r>
    <x v="115"/>
    <x v="110"/>
    <x v="2"/>
    <s v="1740358803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96"/>
    <n v="77"/>
    <n v="78"/>
    <n v="79"/>
    <n v="93"/>
    <n v="74"/>
    <n v="81"/>
    <n v="58"/>
    <n v="55"/>
    <n v="53"/>
    <n v="47"/>
    <n v="65"/>
    <n v="856"/>
    <n v="96"/>
    <n v="77"/>
    <n v="78"/>
    <n v="79"/>
    <n v="93"/>
    <n v="74"/>
    <n v="81"/>
    <n v="58"/>
    <n v="55"/>
    <n v="53"/>
    <n v="47"/>
    <n v="65"/>
    <n v="856"/>
    <n v="41343.499999999985"/>
    <n v="55487.81"/>
    <n v="14144.310000000012"/>
    <n v="0.34211689866605433"/>
  </r>
  <r>
    <x v="115"/>
    <x v="110"/>
    <x v="3"/>
    <s v="1740358803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58"/>
    <n v="70"/>
    <n v="82"/>
    <n v="80"/>
    <n v="78"/>
    <n v="66"/>
    <n v="57"/>
    <n v="71"/>
    <n v="64"/>
    <n v="69"/>
    <n v="47"/>
    <n v="55"/>
    <n v="797"/>
    <n v="58"/>
    <n v="70"/>
    <n v="82"/>
    <n v="80"/>
    <n v="78"/>
    <n v="66"/>
    <n v="57"/>
    <n v="71"/>
    <n v="64"/>
    <n v="69"/>
    <n v="47"/>
    <n v="55"/>
    <n v="797"/>
    <n v="51694.909999999982"/>
    <n v="51663.3"/>
    <n v="-31.609999999978754"/>
    <n v="-6.1147219329676298E-4"/>
  </r>
  <r>
    <x v="116"/>
    <x v="3"/>
    <x v="4"/>
    <s v="1770082299-Amerigroup-STAR-MRSA Northeast"/>
    <x v="0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173"/>
    <n v="138"/>
    <n v="194"/>
    <n v="94"/>
    <n v="127"/>
    <n v="158"/>
    <n v="173"/>
    <n v="124"/>
    <n v="112"/>
    <n v="139"/>
    <n v="111"/>
    <n v="158"/>
    <n v="1701"/>
    <n v="173"/>
    <n v="138"/>
    <n v="194"/>
    <n v="94"/>
    <n v="127"/>
    <n v="158"/>
    <n v="173"/>
    <n v="124"/>
    <n v="112"/>
    <n v="139"/>
    <n v="111"/>
    <n v="158"/>
    <n v="1701"/>
    <n v="58389.569999999971"/>
    <n v="110262.57"/>
    <n v="51873.000000000036"/>
    <n v="0.88839496505968552"/>
  </r>
  <r>
    <x v="117"/>
    <x v="111"/>
    <x v="11"/>
    <s v="1790723468-AETNA-STAR Kids-Dallas"/>
    <x v="2"/>
    <s v="STAR Kids"/>
    <s v="Dallas"/>
    <s v="Free-Standing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7"/>
    <x v="111"/>
    <x v="12"/>
    <s v="1790723468-Amerigroup-STAR Kids-Dallas"/>
    <x v="0"/>
    <s v="STAR Kids"/>
    <s v="Dallas"/>
    <s v="Free-Standing"/>
    <s v="0"/>
    <s v="Y"/>
    <s v="Y"/>
    <s v="Y"/>
    <s v="Y"/>
    <s v="Y"/>
    <s v="Y"/>
    <s v="Y"/>
    <s v="Y"/>
    <s v="Y"/>
    <s v="Y"/>
    <s v="Y"/>
    <s v="Y"/>
    <n v="0"/>
    <n v="2"/>
    <n v="0"/>
    <n v="0"/>
    <n v="0"/>
    <n v="2"/>
    <n v="0"/>
    <n v="0"/>
    <n v="0"/>
    <n v="0"/>
    <n v="0"/>
    <n v="0"/>
    <n v="4"/>
    <n v="0"/>
    <n v="2"/>
    <n v="0"/>
    <n v="0"/>
    <n v="0"/>
    <n v="2"/>
    <n v="0"/>
    <n v="0"/>
    <n v="0"/>
    <n v="0"/>
    <n v="0"/>
    <n v="0"/>
    <n v="4"/>
    <n v="21999.470000000008"/>
    <n v="435.2"/>
    <n v="-21564.270000000008"/>
    <n v="-0.98021770524471719"/>
  </r>
  <r>
    <x v="117"/>
    <x v="111"/>
    <x v="13"/>
    <s v="1790723468-Amerigroup-STAR-Dallas"/>
    <x v="0"/>
    <s v="STAR"/>
    <s v="Dallas"/>
    <s v="Free-Standing"/>
    <s v="0"/>
    <s v="Y"/>
    <s v="Y"/>
    <s v="Y"/>
    <s v="Y"/>
    <s v="Y"/>
    <s v="Y"/>
    <s v="Y"/>
    <s v="Y"/>
    <s v="Y"/>
    <s v="Y"/>
    <s v="Y"/>
    <s v="Y"/>
    <n v="1"/>
    <n v="2"/>
    <n v="0"/>
    <n v="7"/>
    <n v="4"/>
    <n v="3"/>
    <n v="0"/>
    <n v="2"/>
    <n v="0"/>
    <n v="2"/>
    <n v="2"/>
    <n v="2"/>
    <n v="25"/>
    <n v="1"/>
    <n v="2"/>
    <n v="0"/>
    <n v="7"/>
    <n v="4"/>
    <n v="3"/>
    <n v="0"/>
    <n v="2"/>
    <n v="0"/>
    <n v="2"/>
    <n v="2"/>
    <n v="2"/>
    <n v="25"/>
    <n v="740183.41"/>
    <n v="2719.99"/>
    <n v="-737463.42"/>
    <n v="-0.99632524862993077"/>
  </r>
  <r>
    <x v="118"/>
    <x v="112"/>
    <x v="22"/>
    <s v="1811135080-Amerigroup-STAR Kids-El Paso"/>
    <x v="0"/>
    <s v="STAR Kids"/>
    <s v="El Paso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2"/>
    <n v="1"/>
    <n v="0"/>
    <n v="0"/>
    <n v="0"/>
    <n v="1"/>
    <n v="0"/>
    <n v="1"/>
    <n v="0"/>
    <n v="5"/>
    <n v="0"/>
    <n v="0"/>
    <n v="0"/>
    <n v="2"/>
    <n v="1"/>
    <n v="0"/>
    <n v="0"/>
    <n v="0"/>
    <n v="1"/>
    <n v="0"/>
    <n v="1"/>
    <n v="0"/>
    <n v="5"/>
    <n v="323.96000000000004"/>
    <n v="324.11"/>
    <n v="0.14999999999997726"/>
    <n v="4.6302012594140403E-4"/>
  </r>
  <r>
    <x v="118"/>
    <x v="112"/>
    <x v="23"/>
    <s v="1811135080-Amerigroup-STAR+PLUS-El Paso"/>
    <x v="0"/>
    <s v="STAR+PLUS"/>
    <s v="El Paso"/>
    <s v="Hospital-Based"/>
    <s v="0"/>
    <s v="Y"/>
    <s v="Y"/>
    <s v="Y"/>
    <s v="Y"/>
    <s v="Y"/>
    <s v="Y"/>
    <s v="Y"/>
    <s v="Y"/>
    <s v="Y"/>
    <s v="Y"/>
    <s v="Y"/>
    <s v="Y"/>
    <n v="4"/>
    <n v="15"/>
    <n v="24"/>
    <n v="18"/>
    <n v="17"/>
    <n v="18"/>
    <n v="14"/>
    <n v="16"/>
    <n v="23"/>
    <n v="13"/>
    <n v="14"/>
    <n v="30"/>
    <n v="206"/>
    <n v="4"/>
    <n v="15"/>
    <n v="24"/>
    <n v="18"/>
    <n v="17"/>
    <n v="18"/>
    <n v="14"/>
    <n v="16"/>
    <n v="23"/>
    <n v="13"/>
    <n v="14"/>
    <n v="30"/>
    <n v="206"/>
    <n v="8561.3699999999972"/>
    <n v="13353.37"/>
    <n v="4792.0000000000036"/>
    <n v="0.55972350219649492"/>
  </r>
  <r>
    <x v="119"/>
    <x v="113"/>
    <x v="4"/>
    <s v="1811256696-Amerigroup-STAR-MRSA Northeast"/>
    <x v="0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21"/>
    <n v="30"/>
    <n v="25"/>
    <n v="18"/>
    <n v="28"/>
    <n v="20"/>
    <n v="18"/>
    <n v="24"/>
    <n v="30"/>
    <n v="22"/>
    <n v="17"/>
    <n v="24"/>
    <n v="277"/>
    <n v="21"/>
    <n v="30"/>
    <n v="25"/>
    <n v="18"/>
    <n v="28"/>
    <n v="20"/>
    <n v="18"/>
    <n v="24"/>
    <n v="30"/>
    <n v="22"/>
    <n v="17"/>
    <n v="24"/>
    <n v="277"/>
    <n v="33399.229999999996"/>
    <n v="17955.75"/>
    <n v="-15443.479999999996"/>
    <n v="-0.4623903006147147"/>
  </r>
  <r>
    <x v="120"/>
    <x v="114"/>
    <x v="5"/>
    <s v="1811987027-Amerigroup-STAR Kids-Lubbock"/>
    <x v="0"/>
    <s v="STAR Kids"/>
    <s v="Lubbock"/>
    <s v="Hospital-Based"/>
    <s v="0"/>
    <s v="Y"/>
    <s v="Y"/>
    <s v="Y"/>
    <s v="Y"/>
    <s v="Y"/>
    <s v="Y"/>
    <s v="Y"/>
    <s v="Y"/>
    <s v="Y"/>
    <s v="Y"/>
    <s v="Y"/>
    <s v="Y"/>
    <n v="3"/>
    <n v="10"/>
    <n v="2"/>
    <n v="6"/>
    <n v="0"/>
    <n v="2"/>
    <n v="4"/>
    <n v="6"/>
    <n v="2"/>
    <n v="2"/>
    <n v="4"/>
    <n v="1"/>
    <n v="42"/>
    <n v="3"/>
    <n v="10"/>
    <n v="2"/>
    <n v="6"/>
    <n v="0"/>
    <n v="2"/>
    <n v="4"/>
    <n v="6"/>
    <n v="2"/>
    <n v="2"/>
    <n v="4"/>
    <n v="1"/>
    <n v="42"/>
    <n v="3462.8300000000004"/>
    <n v="2722.53"/>
    <n v="-740.30000000000018"/>
    <n v="-0.21378467900532228"/>
  </r>
  <r>
    <x v="120"/>
    <x v="114"/>
    <x v="6"/>
    <s v="1811987027-Amerigroup-STAR+PLUS-Lubbock"/>
    <x v="0"/>
    <s v="STAR+PLUS"/>
    <s v="Lubbock"/>
    <s v="Hospital-Based"/>
    <s v="0"/>
    <s v="Y"/>
    <s v="Y"/>
    <s v="Y"/>
    <s v="Y"/>
    <s v="Y"/>
    <s v="Y"/>
    <s v="Y"/>
    <s v="Y"/>
    <s v="Y"/>
    <s v="Y"/>
    <s v="Y"/>
    <s v="Y"/>
    <n v="5"/>
    <n v="5"/>
    <n v="3"/>
    <n v="2"/>
    <n v="2"/>
    <n v="4"/>
    <n v="5"/>
    <n v="3"/>
    <n v="2"/>
    <n v="2"/>
    <n v="3"/>
    <n v="2"/>
    <n v="38"/>
    <n v="5"/>
    <n v="5"/>
    <n v="3"/>
    <n v="2"/>
    <n v="2"/>
    <n v="4"/>
    <n v="5"/>
    <n v="3"/>
    <n v="2"/>
    <n v="2"/>
    <n v="3"/>
    <n v="2"/>
    <n v="38"/>
    <n v="10118.879999999996"/>
    <n v="2463.2399999999998"/>
    <n v="-7655.6399999999958"/>
    <n v="-0.75656989706370659"/>
  </r>
  <r>
    <x v="120"/>
    <x v="114"/>
    <x v="7"/>
    <s v="1811987027-Amerigroup-STAR-Lubbock"/>
    <x v="0"/>
    <s v="STAR"/>
    <s v="Lubbock"/>
    <s v="Hospital-Based"/>
    <s v="0"/>
    <s v="Y"/>
    <s v="Y"/>
    <s v="Y"/>
    <s v="Y"/>
    <s v="Y"/>
    <s v="Y"/>
    <s v="Y"/>
    <s v="Y"/>
    <s v="Y"/>
    <s v="Y"/>
    <s v="Y"/>
    <s v="Y"/>
    <n v="37"/>
    <n v="45"/>
    <n v="62"/>
    <n v="57"/>
    <n v="42"/>
    <n v="46"/>
    <n v="47"/>
    <n v="46"/>
    <n v="48"/>
    <n v="39"/>
    <n v="23"/>
    <n v="45"/>
    <n v="537"/>
    <n v="37"/>
    <n v="45"/>
    <n v="62"/>
    <n v="57"/>
    <n v="42"/>
    <n v="46"/>
    <n v="47"/>
    <n v="46"/>
    <n v="48"/>
    <n v="39"/>
    <n v="23"/>
    <n v="45"/>
    <n v="537"/>
    <n v="68701.86"/>
    <n v="34809.53"/>
    <n v="-33892.33"/>
    <n v="-0.49332478043534778"/>
  </r>
  <r>
    <x v="120"/>
    <x v="114"/>
    <x v="8"/>
    <s v="1811987027-FIRSTCARE-STAR-Lubbock"/>
    <x v="1"/>
    <s v="STAR"/>
    <s v="Lubbock"/>
    <s v="Hospital-Based"/>
    <s v="0"/>
    <s v="Y"/>
    <s v="Y"/>
    <s v="Y"/>
    <s v="Y"/>
    <s v="Y"/>
    <s v="Y"/>
    <s v="Y"/>
    <s v="Y"/>
    <s v="Y"/>
    <s v="Y"/>
    <s v="Y"/>
    <s v="Y"/>
    <n v="188"/>
    <n v="190"/>
    <n v="217"/>
    <n v="208"/>
    <n v="179"/>
    <n v="152"/>
    <n v="181"/>
    <n v="136"/>
    <n v="180"/>
    <n v="128"/>
    <n v="117"/>
    <n v="159"/>
    <n v="2035"/>
    <n v="188"/>
    <n v="190"/>
    <n v="217"/>
    <n v="208"/>
    <n v="179"/>
    <n v="152"/>
    <n v="181"/>
    <n v="136"/>
    <n v="180"/>
    <n v="128"/>
    <n v="117"/>
    <n v="159"/>
    <n v="2035"/>
    <n v="236990.4"/>
    <n v="131913.19"/>
    <n v="-105077.20999999999"/>
    <n v="-0.44338171503993407"/>
  </r>
  <r>
    <x v="121"/>
    <x v="115"/>
    <x v="14"/>
    <s v="1821399767-Amerigroup-STAR-MRSA Central"/>
    <x v="0"/>
    <s v="STAR"/>
    <s v="MRSA Central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2"/>
    <x v="92"/>
    <x v="14"/>
    <s v="1821422551-Amerigroup-STAR-MRSA Central"/>
    <x v="0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1"/>
    <n v="0"/>
    <n v="0"/>
    <n v="0"/>
    <n v="0"/>
    <n v="0"/>
    <n v="4"/>
    <n v="2"/>
    <n v="7"/>
    <n v="0"/>
    <n v="0"/>
    <n v="0"/>
    <n v="0"/>
    <n v="1"/>
    <n v="0"/>
    <n v="0"/>
    <n v="0"/>
    <n v="0"/>
    <n v="0"/>
    <n v="4"/>
    <n v="2"/>
    <n v="7"/>
    <n v="4690.2600000000011"/>
    <n v="453.76"/>
    <n v="-4236.5000000000009"/>
    <n v="-0.90325483022263153"/>
  </r>
  <r>
    <x v="123"/>
    <x v="116"/>
    <x v="0"/>
    <s v="1821484320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4"/>
    <n v="3"/>
    <n v="3"/>
    <n v="1"/>
    <n v="1"/>
    <n v="2"/>
    <n v="1"/>
    <n v="2"/>
    <n v="0"/>
    <n v="1"/>
    <n v="0"/>
    <n v="18"/>
    <n v="0"/>
    <n v="4"/>
    <n v="3"/>
    <n v="3"/>
    <n v="1"/>
    <n v="1"/>
    <n v="2"/>
    <n v="1"/>
    <n v="2"/>
    <n v="0"/>
    <n v="1"/>
    <n v="0"/>
    <n v="18"/>
    <n v="385.04000000000008"/>
    <n v="1166.8"/>
    <n v="781.75999999999988"/>
    <n v="2.0303345107001864"/>
  </r>
  <r>
    <x v="123"/>
    <x v="116"/>
    <x v="1"/>
    <s v="1821484320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0"/>
    <n v="2"/>
    <n v="0"/>
    <n v="2"/>
    <n v="3"/>
    <n v="0"/>
    <n v="1"/>
    <n v="0"/>
    <n v="2"/>
    <n v="0"/>
    <n v="1"/>
    <n v="3"/>
    <n v="14"/>
    <n v="0"/>
    <n v="2"/>
    <n v="0"/>
    <n v="2"/>
    <n v="3"/>
    <n v="0"/>
    <n v="1"/>
    <n v="0"/>
    <n v="2"/>
    <n v="0"/>
    <n v="1"/>
    <n v="3"/>
    <n v="14"/>
    <n v="1238.0500000000004"/>
    <n v="907.51"/>
    <n v="-330.54000000000042"/>
    <n v="-0.26698437058277152"/>
  </r>
  <r>
    <x v="123"/>
    <x v="116"/>
    <x v="2"/>
    <s v="1821484320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15"/>
    <n v="19"/>
    <n v="13"/>
    <n v="20"/>
    <n v="17"/>
    <n v="31"/>
    <n v="17"/>
    <n v="13"/>
    <n v="19"/>
    <n v="11"/>
    <n v="9"/>
    <n v="16"/>
    <n v="200"/>
    <n v="15"/>
    <n v="19"/>
    <n v="13"/>
    <n v="20"/>
    <n v="17"/>
    <n v="31"/>
    <n v="17"/>
    <n v="13"/>
    <n v="19"/>
    <n v="11"/>
    <n v="9"/>
    <n v="16"/>
    <n v="200"/>
    <n v="9498.0499999999993"/>
    <n v="12964.44"/>
    <n v="3466.3900000000012"/>
    <n v="0.36495807034075434"/>
  </r>
  <r>
    <x v="123"/>
    <x v="116"/>
    <x v="3"/>
    <s v="1821484320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46"/>
    <n v="75"/>
    <n v="63"/>
    <n v="93"/>
    <n v="62"/>
    <n v="81"/>
    <n v="80"/>
    <n v="59"/>
    <n v="68"/>
    <n v="33"/>
    <n v="36"/>
    <n v="67"/>
    <n v="763"/>
    <n v="46"/>
    <n v="75"/>
    <n v="63"/>
    <n v="93"/>
    <n v="62"/>
    <n v="81"/>
    <n v="80"/>
    <n v="59"/>
    <n v="68"/>
    <n v="33"/>
    <n v="36"/>
    <n v="67"/>
    <n v="763"/>
    <n v="11908.95"/>
    <n v="49459.34"/>
    <n v="37550.39"/>
    <n v="3.153123491155811"/>
  </r>
  <r>
    <x v="124"/>
    <x v="117"/>
    <x v="24"/>
    <s v="1831674209-AETNA-STAR Kids-Tarrant"/>
    <x v="2"/>
    <s v="STAR Kids"/>
    <s v="Tarran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6"/>
    <n v="1"/>
    <n v="2"/>
    <n v="0"/>
    <n v="0"/>
    <n v="0"/>
    <n v="0"/>
    <n v="0"/>
    <n v="0"/>
    <n v="9"/>
    <n v="0"/>
    <n v="0"/>
    <n v="0"/>
    <n v="6"/>
    <n v="1"/>
    <n v="2"/>
    <n v="0"/>
    <n v="0"/>
    <n v="0"/>
    <n v="0"/>
    <n v="0"/>
    <n v="0"/>
    <n v="9"/>
    <n v="679.12999999999988"/>
    <n v="583.4"/>
    <n v="-95.729999999999905"/>
    <n v="-0.1409597573365923"/>
  </r>
  <r>
    <x v="124"/>
    <x v="117"/>
    <x v="25"/>
    <s v="1831674209-AETNA-STAR-Tarrant"/>
    <x v="2"/>
    <s v="STAR"/>
    <s v="Tarrant"/>
    <s v="Hospital-Based"/>
    <s v="0"/>
    <s v="Y"/>
    <s v="Y"/>
    <s v="Y"/>
    <s v="Y"/>
    <s v="Y"/>
    <s v="Y"/>
    <s v="Y"/>
    <s v="Y"/>
    <s v="Y"/>
    <s v="Y"/>
    <s v="Y"/>
    <s v="Y"/>
    <n v="10"/>
    <n v="31"/>
    <n v="8"/>
    <n v="12"/>
    <n v="6"/>
    <n v="11"/>
    <n v="12"/>
    <n v="5"/>
    <n v="9"/>
    <n v="1"/>
    <n v="4"/>
    <n v="8"/>
    <n v="117"/>
    <n v="10"/>
    <n v="31"/>
    <n v="8"/>
    <n v="12"/>
    <n v="6"/>
    <n v="11"/>
    <n v="12"/>
    <n v="5"/>
    <n v="9"/>
    <n v="1"/>
    <n v="4"/>
    <n v="8"/>
    <n v="117"/>
    <n v="11622.590000000002"/>
    <n v="7584.2"/>
    <n v="-4038.3900000000021"/>
    <n v="-0.34746041975153569"/>
  </r>
  <r>
    <x v="124"/>
    <x v="117"/>
    <x v="26"/>
    <s v="1831674209-Amerigroup-STAR+PLUS-Tarrant"/>
    <x v="0"/>
    <s v="STAR+PLUS"/>
    <s v="Tarrant"/>
    <s v="Hospital-Based"/>
    <s v="0"/>
    <s v="Y"/>
    <s v="Y"/>
    <s v="Y"/>
    <s v="Y"/>
    <s v="Y"/>
    <s v="Y"/>
    <s v="Y"/>
    <s v="Y"/>
    <s v="Y"/>
    <s v="Y"/>
    <s v="Y"/>
    <s v="Y"/>
    <n v="2"/>
    <n v="3"/>
    <n v="4"/>
    <n v="3"/>
    <n v="6"/>
    <n v="8"/>
    <n v="12"/>
    <n v="33"/>
    <n v="41"/>
    <n v="56"/>
    <n v="40"/>
    <n v="58"/>
    <n v="266"/>
    <n v="2"/>
    <n v="3"/>
    <n v="4"/>
    <n v="3"/>
    <n v="6"/>
    <n v="8"/>
    <n v="12"/>
    <n v="33"/>
    <n v="41"/>
    <n v="56"/>
    <n v="40"/>
    <n v="58"/>
    <n v="266"/>
    <n v="0"/>
    <n v="17242.71"/>
    <n v="17242.71"/>
    <n v="0"/>
  </r>
  <r>
    <x v="124"/>
    <x v="117"/>
    <x v="27"/>
    <s v="1831674209-Amerigroup-STAR-Tarrant"/>
    <x v="0"/>
    <s v="STAR"/>
    <s v="Tarrant"/>
    <s v="Hospital-Based"/>
    <s v="0"/>
    <s v="Y"/>
    <s v="Y"/>
    <s v="Y"/>
    <s v="Y"/>
    <s v="Y"/>
    <s v="Y"/>
    <s v="Y"/>
    <s v="Y"/>
    <s v="Y"/>
    <s v="Y"/>
    <s v="Y"/>
    <s v="Y"/>
    <n v="1"/>
    <n v="10"/>
    <n v="9"/>
    <n v="13"/>
    <n v="13"/>
    <n v="11"/>
    <n v="6"/>
    <n v="7"/>
    <n v="18"/>
    <n v="10"/>
    <n v="8"/>
    <n v="9"/>
    <n v="115"/>
    <n v="1"/>
    <n v="10"/>
    <n v="9"/>
    <n v="13"/>
    <n v="13"/>
    <n v="11"/>
    <n v="6"/>
    <n v="7"/>
    <n v="18"/>
    <n v="10"/>
    <n v="8"/>
    <n v="9"/>
    <n v="115"/>
    <n v="21452.48"/>
    <n v="7454.55"/>
    <n v="-13997.93"/>
    <n v="-0.65250870761795376"/>
  </r>
  <r>
    <x v="125"/>
    <x v="118"/>
    <x v="5"/>
    <s v="1841497153-Amerigroup-STAR Kids-Lubbock"/>
    <x v="0"/>
    <s v="STAR Kids"/>
    <s v="Lubbock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5.0400000000002"/>
    <n v="0"/>
    <n v="-1215.0400000000002"/>
    <n v="-1"/>
  </r>
  <r>
    <x v="125"/>
    <x v="118"/>
    <x v="6"/>
    <s v="1841497153-Amerigroup-STAR+PLUS-Lubbock"/>
    <x v="0"/>
    <s v="STAR+PLUS"/>
    <s v="Lubbock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53.9500000000007"/>
    <n v="0"/>
    <n v="-3553.9500000000007"/>
    <n v="-1"/>
  </r>
  <r>
    <x v="125"/>
    <x v="118"/>
    <x v="7"/>
    <s v="1841497153-Amerigroup-STAR-Lubbock"/>
    <x v="0"/>
    <s v="STAR"/>
    <s v="Lubbock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347.53"/>
    <n v="0"/>
    <n v="-24347.53"/>
    <n v="-1"/>
  </r>
  <r>
    <x v="125"/>
    <x v="118"/>
    <x v="8"/>
    <s v="1841497153-FIRSTCARE-STAR-Lubbock"/>
    <x v="1"/>
    <s v="STAR"/>
    <s v="Lubbock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145.559999999954"/>
    <n v="0"/>
    <n v="-84145.559999999954"/>
    <n v="-1"/>
  </r>
  <r>
    <x v="126"/>
    <x v="119"/>
    <x v="14"/>
    <s v="1841752375-Amerigroup-STAR-MRSA Central"/>
    <x v="0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63"/>
    <n v="64"/>
    <n v="64"/>
    <n v="61"/>
    <n v="62"/>
    <n v="38"/>
    <n v="40"/>
    <n v="35"/>
    <n v="41"/>
    <n v="31"/>
    <n v="29"/>
    <n v="36"/>
    <n v="564"/>
    <n v="63"/>
    <n v="64"/>
    <n v="64"/>
    <n v="61"/>
    <n v="62"/>
    <n v="38"/>
    <n v="40"/>
    <n v="35"/>
    <n v="41"/>
    <n v="31"/>
    <n v="29"/>
    <n v="36"/>
    <n v="564"/>
    <n v="15038.419999999996"/>
    <n v="36559.72"/>
    <n v="21521.300000000003"/>
    <n v="1.4310878403449303"/>
  </r>
  <r>
    <x v="127"/>
    <x v="120"/>
    <x v="0"/>
    <s v="1851695316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"/>
    <n v="2"/>
    <n v="3"/>
    <n v="6"/>
    <n v="3"/>
    <n v="0"/>
    <n v="9"/>
    <n v="1"/>
    <n v="2"/>
    <n v="2"/>
    <n v="0"/>
    <n v="0"/>
    <n v="29"/>
    <n v="1"/>
    <n v="2"/>
    <n v="3"/>
    <n v="6"/>
    <n v="3"/>
    <n v="0"/>
    <n v="9"/>
    <n v="1"/>
    <n v="2"/>
    <n v="2"/>
    <n v="0"/>
    <n v="0"/>
    <n v="29"/>
    <n v="1121.7800000000002"/>
    <n v="1879.84"/>
    <n v="758.05999999999972"/>
    <n v="0.67576530157428338"/>
  </r>
  <r>
    <x v="128"/>
    <x v="3"/>
    <x v="4"/>
    <s v="1861991226-Amerigroup-STAR-MRSA Northeast"/>
    <x v="0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417"/>
    <n v="395"/>
    <n v="469"/>
    <n v="393"/>
    <n v="425"/>
    <n v="464"/>
    <n v="496"/>
    <n v="386"/>
    <n v="395"/>
    <n v="313"/>
    <n v="296"/>
    <n v="425"/>
    <n v="4874"/>
    <n v="417"/>
    <n v="395"/>
    <n v="469"/>
    <n v="393"/>
    <n v="425"/>
    <n v="464"/>
    <n v="496"/>
    <n v="386"/>
    <n v="395"/>
    <n v="313"/>
    <n v="296"/>
    <n v="425"/>
    <n v="4874"/>
    <n v="423882.61999999994"/>
    <n v="315943.44"/>
    <n v="-107939.17999999993"/>
    <n v="-0.25464403329393392"/>
  </r>
  <r>
    <x v="129"/>
    <x v="121"/>
    <x v="18"/>
    <s v="1871512228-Amerigroup-STAR+PLUS-Travis"/>
    <x v="0"/>
    <s v="STAR+PLUS"/>
    <s v="Travis"/>
    <s v="Hospital-Based"/>
    <s v="0"/>
    <s v="Y"/>
    <s v="Y"/>
    <s v="Y"/>
    <s v="Y"/>
    <s v="Y"/>
    <s v="Y"/>
    <s v="Y"/>
    <s v="Y"/>
    <s v="Y"/>
    <s v="Y"/>
    <s v="Y"/>
    <s v="Y"/>
    <n v="2"/>
    <n v="3"/>
    <n v="0"/>
    <n v="2"/>
    <n v="1"/>
    <n v="1"/>
    <n v="0"/>
    <n v="2"/>
    <n v="0"/>
    <n v="0"/>
    <n v="4"/>
    <n v="0"/>
    <n v="15"/>
    <n v="2"/>
    <n v="3"/>
    <n v="0"/>
    <n v="2"/>
    <n v="1"/>
    <n v="1"/>
    <n v="0"/>
    <n v="2"/>
    <n v="0"/>
    <n v="0"/>
    <n v="4"/>
    <n v="0"/>
    <n v="15"/>
    <n v="1066.2099999999998"/>
    <n v="972.33"/>
    <n v="-93.879999999999768"/>
    <n v="-8.805019649037224E-2"/>
  </r>
  <r>
    <x v="130"/>
    <x v="122"/>
    <x v="0"/>
    <s v="1871590653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"/>
    <n v="2"/>
    <n v="2"/>
    <n v="1"/>
    <n v="0"/>
    <n v="5"/>
    <n v="2"/>
    <n v="0"/>
    <n v="4"/>
    <n v="0"/>
    <n v="1"/>
    <n v="1"/>
    <n v="19"/>
    <n v="1"/>
    <n v="2"/>
    <n v="2"/>
    <n v="1"/>
    <n v="0"/>
    <n v="5"/>
    <n v="2"/>
    <n v="0"/>
    <n v="4"/>
    <n v="0"/>
    <n v="1"/>
    <n v="1"/>
    <n v="19"/>
    <n v="1365.28"/>
    <n v="1231.6199999999999"/>
    <n v="-133.66000000000008"/>
    <n v="-9.789933200515652E-2"/>
  </r>
  <r>
    <x v="130"/>
    <x v="122"/>
    <x v="1"/>
    <s v="1871590653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0"/>
    <n v="3"/>
    <n v="0"/>
    <n v="0"/>
    <n v="1"/>
    <n v="0"/>
    <n v="2"/>
    <n v="0"/>
    <n v="0"/>
    <n v="1"/>
    <n v="1"/>
    <n v="5"/>
    <n v="13"/>
    <n v="0"/>
    <n v="3"/>
    <n v="0"/>
    <n v="0"/>
    <n v="1"/>
    <n v="0"/>
    <n v="2"/>
    <n v="0"/>
    <n v="0"/>
    <n v="1"/>
    <n v="1"/>
    <n v="5"/>
    <n v="13"/>
    <n v="4078.67"/>
    <n v="842.69"/>
    <n v="-3235.98"/>
    <n v="-0.79339098284489795"/>
  </r>
  <r>
    <x v="130"/>
    <x v="122"/>
    <x v="2"/>
    <s v="1871590653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42"/>
    <n v="35"/>
    <n v="53"/>
    <n v="48"/>
    <n v="38"/>
    <n v="22"/>
    <n v="31"/>
    <n v="42"/>
    <n v="38"/>
    <n v="17"/>
    <n v="24"/>
    <n v="40"/>
    <n v="430"/>
    <n v="42"/>
    <n v="35"/>
    <n v="53"/>
    <n v="48"/>
    <n v="38"/>
    <n v="22"/>
    <n v="31"/>
    <n v="42"/>
    <n v="38"/>
    <n v="17"/>
    <n v="24"/>
    <n v="40"/>
    <n v="430"/>
    <n v="30657.899999999998"/>
    <n v="27873.55"/>
    <n v="-2784.3499999999985"/>
    <n v="-9.0819984408586324E-2"/>
  </r>
  <r>
    <x v="130"/>
    <x v="122"/>
    <x v="3"/>
    <s v="1871590653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69"/>
    <n v="88"/>
    <n v="107"/>
    <n v="87"/>
    <n v="95"/>
    <n v="91"/>
    <n v="115"/>
    <n v="92"/>
    <n v="107"/>
    <n v="61"/>
    <n v="75"/>
    <n v="93"/>
    <n v="1080"/>
    <n v="69"/>
    <n v="88"/>
    <n v="107"/>
    <n v="87"/>
    <n v="95"/>
    <n v="91"/>
    <n v="115"/>
    <n v="92"/>
    <n v="107"/>
    <n v="61"/>
    <n v="75"/>
    <n v="93"/>
    <n v="1080"/>
    <n v="38333.060000000012"/>
    <n v="70007.98"/>
    <n v="31674.919999999984"/>
    <n v="0.82630815280595848"/>
  </r>
  <r>
    <x v="131"/>
    <x v="123"/>
    <x v="0"/>
    <s v="1881911030-Amerigroup-STAR Kids-MRSA West"/>
    <x v="0"/>
    <s v="STAR Kids"/>
    <s v="MRSA West"/>
    <s v="Free-Standing"/>
    <s v="0"/>
    <s v="Y"/>
    <s v="Y"/>
    <s v="Y"/>
    <s v="Y"/>
    <s v="Y"/>
    <s v="Y"/>
    <s v="Y"/>
    <s v="Y"/>
    <s v="Y"/>
    <s v="Y"/>
    <s v="Y"/>
    <s v="Y"/>
    <n v="2"/>
    <n v="3"/>
    <n v="1"/>
    <n v="1"/>
    <n v="2"/>
    <n v="1"/>
    <n v="3"/>
    <n v="3"/>
    <n v="0"/>
    <n v="0"/>
    <n v="0"/>
    <n v="1"/>
    <n v="17"/>
    <n v="2"/>
    <n v="3"/>
    <n v="1"/>
    <n v="1"/>
    <n v="2"/>
    <n v="1"/>
    <n v="3"/>
    <n v="3"/>
    <n v="0"/>
    <n v="0"/>
    <n v="0"/>
    <n v="1"/>
    <n v="17"/>
    <n v="2341.7500000000005"/>
    <n v="1849.59"/>
    <n v="-492.16000000000054"/>
    <n v="-0.2101676096936054"/>
  </r>
  <r>
    <x v="131"/>
    <x v="123"/>
    <x v="1"/>
    <s v="1881911030-Amerigroup-STAR+PLUS-MRSA West"/>
    <x v="0"/>
    <s v="STAR+PLUS"/>
    <s v="MRSA West"/>
    <s v="Free-Standing"/>
    <s v="0"/>
    <s v="Y"/>
    <s v="Y"/>
    <s v="Y"/>
    <s v="Y"/>
    <s v="Y"/>
    <s v="Y"/>
    <s v="Y"/>
    <s v="Y"/>
    <s v="Y"/>
    <s v="Y"/>
    <s v="Y"/>
    <s v="Y"/>
    <n v="0"/>
    <n v="7"/>
    <n v="2"/>
    <n v="0"/>
    <n v="3"/>
    <n v="2"/>
    <n v="3"/>
    <n v="2"/>
    <n v="2"/>
    <n v="1"/>
    <n v="3"/>
    <n v="1"/>
    <n v="26"/>
    <n v="0"/>
    <n v="7"/>
    <n v="2"/>
    <n v="0"/>
    <n v="3"/>
    <n v="2"/>
    <n v="3"/>
    <n v="2"/>
    <n v="2"/>
    <n v="1"/>
    <n v="3"/>
    <n v="1"/>
    <n v="26"/>
    <n v="7032.0599999999977"/>
    <n v="2828.79"/>
    <n v="-4203.2699999999977"/>
    <n v="-0.59772954155681257"/>
  </r>
  <r>
    <x v="131"/>
    <x v="123"/>
    <x v="2"/>
    <s v="1881911030-Amerigroup-STAR-MRSA West"/>
    <x v="0"/>
    <s v="STAR"/>
    <s v="MRSA West"/>
    <s v="Free-Standing"/>
    <s v="0"/>
    <s v="Y"/>
    <s v="Y"/>
    <s v="Y"/>
    <s v="Y"/>
    <s v="Y"/>
    <s v="Y"/>
    <s v="Y"/>
    <s v="Y"/>
    <s v="Y"/>
    <s v="Y"/>
    <s v="Y"/>
    <s v="Y"/>
    <n v="24"/>
    <n v="21"/>
    <n v="19"/>
    <n v="15"/>
    <n v="17"/>
    <n v="16"/>
    <n v="11"/>
    <n v="11"/>
    <n v="24"/>
    <n v="8"/>
    <n v="8"/>
    <n v="12"/>
    <n v="186"/>
    <n v="24"/>
    <n v="21"/>
    <n v="19"/>
    <n v="15"/>
    <n v="17"/>
    <n v="16"/>
    <n v="11"/>
    <n v="11"/>
    <n v="24"/>
    <n v="8"/>
    <n v="8"/>
    <n v="12"/>
    <n v="186"/>
    <n v="52299.709999999977"/>
    <n v="20236.73"/>
    <n v="-32062.979999999978"/>
    <n v="-0.61306229040275728"/>
  </r>
  <r>
    <x v="131"/>
    <x v="123"/>
    <x v="3"/>
    <s v="1881911030-FIRSTCARE-STAR-MRSA West"/>
    <x v="1"/>
    <s v="STAR"/>
    <s v="MRSA West"/>
    <s v="Free-Standing"/>
    <s v="0"/>
    <s v="Y"/>
    <s v="Y"/>
    <s v="Y"/>
    <s v="Y"/>
    <s v="Y"/>
    <s v="Y"/>
    <s v="Y"/>
    <s v="Y"/>
    <s v="Y"/>
    <s v="Y"/>
    <s v="Y"/>
    <s v="Y"/>
    <n v="12"/>
    <n v="11"/>
    <n v="3"/>
    <n v="10"/>
    <n v="13"/>
    <n v="6"/>
    <n v="10"/>
    <n v="15"/>
    <n v="14"/>
    <n v="4"/>
    <n v="2"/>
    <n v="6"/>
    <n v="106"/>
    <n v="12"/>
    <n v="11"/>
    <n v="3"/>
    <n v="10"/>
    <n v="13"/>
    <n v="6"/>
    <n v="10"/>
    <n v="15"/>
    <n v="14"/>
    <n v="4"/>
    <n v="2"/>
    <n v="6"/>
    <n v="106"/>
    <n v="65389.05"/>
    <n v="11532.76"/>
    <n v="-53856.29"/>
    <n v="-0.82362857389731148"/>
  </r>
  <r>
    <x v="132"/>
    <x v="124"/>
    <x v="0"/>
    <s v="1891124640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6"/>
    <n v="5"/>
    <n v="3"/>
    <n v="4"/>
    <n v="3"/>
    <n v="3"/>
    <n v="3"/>
    <n v="7"/>
    <n v="9"/>
    <n v="6"/>
    <n v="8"/>
    <n v="10"/>
    <n v="67"/>
    <n v="6"/>
    <n v="5"/>
    <n v="3"/>
    <n v="4"/>
    <n v="3"/>
    <n v="3"/>
    <n v="3"/>
    <n v="7"/>
    <n v="9"/>
    <n v="6"/>
    <n v="8"/>
    <n v="10"/>
    <n v="67"/>
    <n v="5048.9600000000009"/>
    <n v="4343.09"/>
    <n v="-705.8700000000008"/>
    <n v="-0.13980502915451909"/>
  </r>
  <r>
    <x v="132"/>
    <x v="124"/>
    <x v="1"/>
    <s v="1891124640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8"/>
    <n v="12"/>
    <n v="7"/>
    <n v="1"/>
    <n v="7"/>
    <n v="5"/>
    <n v="10"/>
    <n v="15"/>
    <n v="12"/>
    <n v="8"/>
    <n v="13"/>
    <n v="15"/>
    <n v="113"/>
    <n v="8"/>
    <n v="12"/>
    <n v="7"/>
    <n v="1"/>
    <n v="7"/>
    <n v="5"/>
    <n v="10"/>
    <n v="15"/>
    <n v="12"/>
    <n v="8"/>
    <n v="13"/>
    <n v="15"/>
    <n v="113"/>
    <n v="14908.710000000003"/>
    <n v="7324.91"/>
    <n v="-7583.8000000000029"/>
    <n v="-0.50868250841286744"/>
  </r>
  <r>
    <x v="132"/>
    <x v="124"/>
    <x v="2"/>
    <s v="1891124640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85"/>
    <n v="70"/>
    <n v="93"/>
    <n v="100"/>
    <n v="118"/>
    <n v="86"/>
    <n v="78"/>
    <n v="129"/>
    <n v="114"/>
    <n v="75"/>
    <n v="104"/>
    <n v="167"/>
    <n v="1219"/>
    <n v="85"/>
    <n v="70"/>
    <n v="93"/>
    <n v="100"/>
    <n v="118"/>
    <n v="86"/>
    <n v="78"/>
    <n v="129"/>
    <n v="114"/>
    <n v="75"/>
    <n v="104"/>
    <n v="167"/>
    <n v="1219"/>
    <n v="110302.10999999997"/>
    <n v="79018.27"/>
    <n v="-31283.839999999967"/>
    <n v="-0.28361959712284718"/>
  </r>
  <r>
    <x v="132"/>
    <x v="124"/>
    <x v="3"/>
    <s v="1891124640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131"/>
    <n v="130"/>
    <n v="135"/>
    <n v="128"/>
    <n v="148"/>
    <n v="115"/>
    <n v="119"/>
    <n v="112"/>
    <n v="141"/>
    <n v="99"/>
    <n v="121"/>
    <n v="222"/>
    <n v="1601"/>
    <n v="131"/>
    <n v="130"/>
    <n v="135"/>
    <n v="128"/>
    <n v="148"/>
    <n v="115"/>
    <n v="119"/>
    <n v="112"/>
    <n v="141"/>
    <n v="99"/>
    <n v="121"/>
    <n v="222"/>
    <n v="1601"/>
    <n v="137799.5500000001"/>
    <n v="103780.35"/>
    <n v="-34019.200000000099"/>
    <n v="-0.24687453623760072"/>
  </r>
  <r>
    <x v="133"/>
    <x v="125"/>
    <x v="0"/>
    <s v="1891126959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1"/>
    <n v="0"/>
    <n v="0"/>
    <n v="0"/>
    <n v="1"/>
    <n v="1"/>
    <n v="1"/>
    <n v="2"/>
    <n v="6"/>
    <n v="0"/>
    <n v="0"/>
    <n v="0"/>
    <n v="0"/>
    <n v="1"/>
    <n v="0"/>
    <n v="0"/>
    <n v="0"/>
    <n v="1"/>
    <n v="1"/>
    <n v="1"/>
    <n v="2"/>
    <n v="6"/>
    <n v="249.39999999999992"/>
    <n v="388.93"/>
    <n v="139.53000000000009"/>
    <n v="0.55946271050521301"/>
  </r>
  <r>
    <x v="133"/>
    <x v="125"/>
    <x v="1"/>
    <s v="1891126959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3"/>
    <n v="2"/>
    <n v="6"/>
    <n v="3"/>
    <n v="6"/>
    <n v="0"/>
    <n v="8"/>
    <n v="3"/>
    <n v="4"/>
    <n v="1"/>
    <n v="4"/>
    <n v="4"/>
    <n v="44"/>
    <n v="3"/>
    <n v="2"/>
    <n v="6"/>
    <n v="3"/>
    <n v="6"/>
    <n v="0"/>
    <n v="8"/>
    <n v="3"/>
    <n v="4"/>
    <n v="1"/>
    <n v="4"/>
    <n v="4"/>
    <n v="44"/>
    <n v="747.9200000000003"/>
    <n v="2852.18"/>
    <n v="2104.2599999999993"/>
    <n v="2.8134827254251773"/>
  </r>
  <r>
    <x v="133"/>
    <x v="125"/>
    <x v="2"/>
    <s v="1891126959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2"/>
    <n v="3"/>
    <n v="6"/>
    <n v="2"/>
    <n v="6"/>
    <n v="6"/>
    <n v="9"/>
    <n v="9"/>
    <n v="16"/>
    <n v="16"/>
    <n v="13"/>
    <n v="17"/>
    <n v="105"/>
    <n v="2"/>
    <n v="3"/>
    <n v="6"/>
    <n v="2"/>
    <n v="6"/>
    <n v="6"/>
    <n v="9"/>
    <n v="9"/>
    <n v="16"/>
    <n v="16"/>
    <n v="13"/>
    <n v="17"/>
    <n v="105"/>
    <n v="6184.8200000000043"/>
    <n v="6806.33"/>
    <n v="621.50999999999567"/>
    <n v="0.10048958579231008"/>
  </r>
  <r>
    <x v="133"/>
    <x v="125"/>
    <x v="3"/>
    <s v="1891126959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1"/>
    <n v="2"/>
    <n v="3"/>
    <n v="1"/>
    <n v="7"/>
    <n v="3"/>
    <n v="5"/>
    <n v="9"/>
    <n v="10"/>
    <n v="6"/>
    <n v="9"/>
    <n v="8"/>
    <n v="64"/>
    <n v="1"/>
    <n v="2"/>
    <n v="3"/>
    <n v="1"/>
    <n v="7"/>
    <n v="3"/>
    <n v="5"/>
    <n v="9"/>
    <n v="10"/>
    <n v="6"/>
    <n v="9"/>
    <n v="8"/>
    <n v="64"/>
    <n v="7756.92"/>
    <n v="4148.62"/>
    <n v="-3608.3"/>
    <n v="-0.4651717434239363"/>
  </r>
  <r>
    <x v="134"/>
    <x v="126"/>
    <x v="0"/>
    <s v="1891737920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3"/>
    <n v="1"/>
    <n v="1"/>
    <n v="1"/>
    <n v="3"/>
    <n v="1"/>
    <n v="2"/>
    <n v="3"/>
    <n v="6"/>
    <n v="2"/>
    <n v="3"/>
    <n v="2"/>
    <n v="28"/>
    <n v="3"/>
    <n v="1"/>
    <n v="1"/>
    <n v="1"/>
    <n v="3"/>
    <n v="1"/>
    <n v="2"/>
    <n v="3"/>
    <n v="6"/>
    <n v="2"/>
    <n v="3"/>
    <n v="2"/>
    <n v="28"/>
    <n v="188.6400000000001"/>
    <n v="1815.02"/>
    <n v="1626.3799999999999"/>
    <n v="8.6216072943172133"/>
  </r>
  <r>
    <x v="134"/>
    <x v="126"/>
    <x v="1"/>
    <s v="1891737920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21"/>
    <n v="6"/>
    <n v="13"/>
    <n v="19"/>
    <n v="21"/>
    <n v="13"/>
    <n v="9"/>
    <n v="10"/>
    <n v="15"/>
    <n v="32"/>
    <n v="31"/>
    <n v="31"/>
    <n v="221"/>
    <n v="21"/>
    <n v="6"/>
    <n v="13"/>
    <n v="19"/>
    <n v="21"/>
    <n v="13"/>
    <n v="9"/>
    <n v="10"/>
    <n v="15"/>
    <n v="32"/>
    <n v="31"/>
    <n v="31"/>
    <n v="221"/>
    <n v="657.60000000000048"/>
    <n v="14325.71"/>
    <n v="13668.109999999999"/>
    <n v="20.784838807785871"/>
  </r>
  <r>
    <x v="134"/>
    <x v="126"/>
    <x v="2"/>
    <s v="1891737920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9"/>
    <n v="8"/>
    <n v="8"/>
    <n v="9"/>
    <n v="20"/>
    <n v="16"/>
    <n v="5"/>
    <n v="12"/>
    <n v="11"/>
    <n v="14"/>
    <n v="12"/>
    <n v="12"/>
    <n v="136"/>
    <n v="9"/>
    <n v="8"/>
    <n v="8"/>
    <n v="9"/>
    <n v="20"/>
    <n v="16"/>
    <n v="5"/>
    <n v="12"/>
    <n v="11"/>
    <n v="14"/>
    <n v="12"/>
    <n v="12"/>
    <n v="136"/>
    <n v="5284.5800000000027"/>
    <n v="8815.82"/>
    <n v="3531.2399999999971"/>
    <n v="0.66821582793712941"/>
  </r>
  <r>
    <x v="134"/>
    <x v="126"/>
    <x v="3"/>
    <s v="1891737920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23"/>
    <n v="21"/>
    <n v="15"/>
    <n v="20"/>
    <n v="19"/>
    <n v="26"/>
    <n v="25"/>
    <n v="21"/>
    <n v="25"/>
    <n v="20"/>
    <n v="11"/>
    <n v="21"/>
    <n v="247"/>
    <n v="23"/>
    <n v="21"/>
    <n v="15"/>
    <n v="20"/>
    <n v="19"/>
    <n v="26"/>
    <n v="25"/>
    <n v="21"/>
    <n v="25"/>
    <n v="20"/>
    <n v="11"/>
    <n v="21"/>
    <n v="247"/>
    <n v="6648.5999999999995"/>
    <n v="16011.09"/>
    <n v="9362.4900000000016"/>
    <n v="1.4081896940709326"/>
  </r>
  <r>
    <x v="135"/>
    <x v="127"/>
    <x v="14"/>
    <s v="1902107568-Amerigroup-STAR-MRSA Central"/>
    <x v="0"/>
    <s v="STAR"/>
    <s v="MRSA Central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6"/>
    <x v="128"/>
    <x v="14"/>
    <s v="1902384951-Amerigroup-STAR-MRSA Central"/>
    <x v="0"/>
    <s v="STAR"/>
    <s v="MRSA Central"/>
    <s v="Free-Standing"/>
    <s v="0"/>
    <s v="N"/>
    <s v="N"/>
    <s v="N"/>
    <s v="N"/>
    <s v="N"/>
    <s v="N"/>
    <s v="N"/>
    <s v="N"/>
    <s v="N"/>
    <s v="N"/>
    <s v="N"/>
    <s v="N"/>
    <n v="2"/>
    <n v="0"/>
    <n v="0"/>
    <n v="0"/>
    <n v="0"/>
    <n v="0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7"/>
    <x v="129"/>
    <x v="0"/>
    <s v="1902995525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06.570000000002"/>
    <n v="0"/>
    <n v="-3406.570000000002"/>
    <n v="-1"/>
  </r>
  <r>
    <x v="137"/>
    <x v="129"/>
    <x v="1"/>
    <s v="1902995525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10111.169999999998"/>
    <n v="64.819999999999993"/>
    <n v="-10046.349999999999"/>
    <n v="-0.99358926810646053"/>
  </r>
  <r>
    <x v="137"/>
    <x v="129"/>
    <x v="2"/>
    <s v="1902995525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0"/>
    <n v="2"/>
    <n v="0"/>
    <n v="1"/>
    <n v="1"/>
    <n v="3"/>
    <n v="0"/>
    <n v="0"/>
    <n v="0"/>
    <n v="1"/>
    <n v="0"/>
    <n v="0"/>
    <n v="8"/>
    <n v="0"/>
    <n v="2"/>
    <n v="0"/>
    <n v="1"/>
    <n v="1"/>
    <n v="3"/>
    <n v="0"/>
    <n v="0"/>
    <n v="0"/>
    <n v="1"/>
    <n v="0"/>
    <n v="0"/>
    <n v="8"/>
    <n v="74932.25"/>
    <n v="518.58000000000004"/>
    <n v="-74413.67"/>
    <n v="-0.99307934834467138"/>
  </r>
  <r>
    <x v="137"/>
    <x v="129"/>
    <x v="3"/>
    <s v="1902995525-FIRSTCARE-STAR-MRSA West"/>
    <x v="1"/>
    <s v="STAR"/>
    <s v="MRSA West"/>
    <s v="Hospital-Based"/>
    <s v="0"/>
    <s v="N"/>
    <s v="N"/>
    <s v="N"/>
    <s v="N"/>
    <s v="N"/>
    <s v="Y"/>
    <s v="Y"/>
    <s v="Y"/>
    <s v="Y"/>
    <s v="Y"/>
    <s v="Y"/>
    <s v="Y"/>
    <n v="258"/>
    <n v="299"/>
    <n v="319"/>
    <n v="322"/>
    <n v="245"/>
    <n v="239"/>
    <n v="287"/>
    <n v="265"/>
    <n v="240"/>
    <n v="163"/>
    <n v="200"/>
    <n v="278"/>
    <n v="3115"/>
    <n v="0"/>
    <n v="0"/>
    <n v="0"/>
    <n v="0"/>
    <n v="0"/>
    <n v="239"/>
    <n v="287"/>
    <n v="265"/>
    <n v="240"/>
    <n v="163"/>
    <n v="200"/>
    <n v="278"/>
    <n v="1672"/>
    <n v="0"/>
    <n v="108382.73"/>
    <n v="108382.73"/>
    <n v="0"/>
  </r>
  <r>
    <x v="138"/>
    <x v="130"/>
    <x v="18"/>
    <s v="1912425000-Amerigroup-STAR+PLUS-Travis"/>
    <x v="0"/>
    <s v="STAR+PLUS"/>
    <s v="Travis"/>
    <s v="Hospital-Based"/>
    <s v="0"/>
    <s v="Y"/>
    <s v="Y"/>
    <s v="Y"/>
    <s v="Y"/>
    <s v="Y"/>
    <s v="Y"/>
    <s v="Y"/>
    <s v="Y"/>
    <s v="Y"/>
    <s v="Y"/>
    <s v="Y"/>
    <s v="Y"/>
    <n v="4"/>
    <n v="4"/>
    <n v="0"/>
    <n v="1"/>
    <n v="1"/>
    <n v="4"/>
    <n v="5"/>
    <n v="3"/>
    <n v="2"/>
    <n v="4"/>
    <n v="2"/>
    <n v="0"/>
    <n v="30"/>
    <n v="4"/>
    <n v="4"/>
    <n v="0"/>
    <n v="1"/>
    <n v="1"/>
    <n v="4"/>
    <n v="5"/>
    <n v="3"/>
    <n v="2"/>
    <n v="4"/>
    <n v="2"/>
    <n v="0"/>
    <n v="30"/>
    <n v="259.44000000000005"/>
    <n v="1944.67"/>
    <n v="1685.23"/>
    <n v="6.4956444650015408"/>
  </r>
  <r>
    <x v="139"/>
    <x v="131"/>
    <x v="0"/>
    <s v="1922057561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6"/>
    <n v="2"/>
    <n v="3"/>
    <n v="2"/>
    <n v="7"/>
    <n v="1"/>
    <n v="9"/>
    <n v="1"/>
    <n v="2"/>
    <n v="4"/>
    <n v="3"/>
    <n v="3"/>
    <n v="43"/>
    <n v="6"/>
    <n v="2"/>
    <n v="3"/>
    <n v="2"/>
    <n v="7"/>
    <n v="1"/>
    <n v="9"/>
    <n v="1"/>
    <n v="2"/>
    <n v="4"/>
    <n v="3"/>
    <n v="3"/>
    <n v="43"/>
    <n v="1339.7899999999995"/>
    <n v="2787.35"/>
    <n v="1447.5600000000004"/>
    <n v="1.0804379790862755"/>
  </r>
  <r>
    <x v="139"/>
    <x v="131"/>
    <x v="1"/>
    <s v="1922057561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0"/>
    <n v="6"/>
    <n v="9"/>
    <n v="10"/>
    <n v="9"/>
    <n v="9"/>
    <n v="8"/>
    <n v="7"/>
    <n v="18"/>
    <n v="16"/>
    <n v="8"/>
    <n v="10"/>
    <n v="120"/>
    <n v="10"/>
    <n v="6"/>
    <n v="9"/>
    <n v="10"/>
    <n v="9"/>
    <n v="9"/>
    <n v="8"/>
    <n v="7"/>
    <n v="18"/>
    <n v="16"/>
    <n v="8"/>
    <n v="10"/>
    <n v="120"/>
    <n v="4043.23"/>
    <n v="7778.66"/>
    <n v="3735.43"/>
    <n v="0.92387274530511487"/>
  </r>
  <r>
    <x v="139"/>
    <x v="131"/>
    <x v="2"/>
    <s v="1922057561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56"/>
    <n v="46"/>
    <n v="65"/>
    <n v="38"/>
    <n v="68"/>
    <n v="51"/>
    <n v="61"/>
    <n v="45"/>
    <n v="56"/>
    <n v="37"/>
    <n v="36"/>
    <n v="57"/>
    <n v="616"/>
    <n v="56"/>
    <n v="46"/>
    <n v="65"/>
    <n v="38"/>
    <n v="68"/>
    <n v="51"/>
    <n v="61"/>
    <n v="45"/>
    <n v="56"/>
    <n v="37"/>
    <n v="36"/>
    <n v="57"/>
    <n v="616"/>
    <n v="30353.86"/>
    <n v="39930.480000000003"/>
    <n v="9576.6200000000026"/>
    <n v="0.31549924787160522"/>
  </r>
  <r>
    <x v="139"/>
    <x v="131"/>
    <x v="3"/>
    <s v="1922057561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76"/>
    <n v="47"/>
    <n v="66"/>
    <n v="66"/>
    <n v="66"/>
    <n v="68"/>
    <n v="50"/>
    <n v="59"/>
    <n v="60"/>
    <n v="48"/>
    <n v="47"/>
    <n v="68"/>
    <n v="721"/>
    <n v="76"/>
    <n v="47"/>
    <n v="66"/>
    <n v="66"/>
    <n v="66"/>
    <n v="68"/>
    <n v="50"/>
    <n v="59"/>
    <n v="60"/>
    <n v="48"/>
    <n v="47"/>
    <n v="68"/>
    <n v="721"/>
    <n v="37954.090000000004"/>
    <n v="46736.81"/>
    <n v="8782.7199999999939"/>
    <n v="0.23140378283341778"/>
  </r>
  <r>
    <x v="140"/>
    <x v="132"/>
    <x v="0"/>
    <s v="1922206606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4.32"/>
    <n v="0"/>
    <n v="-314.32"/>
    <n v="-1"/>
  </r>
  <r>
    <x v="140"/>
    <x v="132"/>
    <x v="1"/>
    <s v="1922206606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1"/>
    <n v="0"/>
    <n v="0"/>
    <n v="0"/>
    <n v="1"/>
    <n v="960.73"/>
    <n v="64.819999999999993"/>
    <n v="-895.91000000000008"/>
    <n v="-0.93253047162053859"/>
  </r>
  <r>
    <x v="140"/>
    <x v="132"/>
    <x v="2"/>
    <s v="1922206606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14"/>
    <n v="21"/>
    <n v="9"/>
    <n v="10"/>
    <n v="17"/>
    <n v="28"/>
    <n v="12"/>
    <n v="10"/>
    <n v="8"/>
    <n v="6"/>
    <n v="9"/>
    <n v="6"/>
    <n v="150"/>
    <n v="14"/>
    <n v="21"/>
    <n v="9"/>
    <n v="10"/>
    <n v="17"/>
    <n v="28"/>
    <n v="12"/>
    <n v="10"/>
    <n v="8"/>
    <n v="6"/>
    <n v="9"/>
    <n v="6"/>
    <n v="150"/>
    <n v="7906.6700000000046"/>
    <n v="9723.33"/>
    <n v="1816.6599999999953"/>
    <n v="0.22976297227530607"/>
  </r>
  <r>
    <x v="140"/>
    <x v="132"/>
    <x v="3"/>
    <s v="1922206606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11"/>
    <n v="14"/>
    <n v="24"/>
    <n v="16"/>
    <n v="26"/>
    <n v="8"/>
    <n v="21"/>
    <n v="21"/>
    <n v="16"/>
    <n v="8"/>
    <n v="10"/>
    <n v="17"/>
    <n v="192"/>
    <n v="11"/>
    <n v="14"/>
    <n v="24"/>
    <n v="16"/>
    <n v="26"/>
    <n v="8"/>
    <n v="21"/>
    <n v="21"/>
    <n v="16"/>
    <n v="8"/>
    <n v="10"/>
    <n v="17"/>
    <n v="192"/>
    <n v="9917.0699999999961"/>
    <n v="12445.86"/>
    <n v="2528.7900000000045"/>
    <n v="0.25499366244263733"/>
  </r>
  <r>
    <x v="141"/>
    <x v="133"/>
    <x v="14"/>
    <s v="1932158367-Amerigroup-STAR-MRSA Central"/>
    <x v="0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1"/>
    <n v="6"/>
    <n v="5"/>
    <n v="10"/>
    <n v="9"/>
    <n v="0"/>
    <n v="1"/>
    <n v="1"/>
    <n v="0"/>
    <n v="2"/>
    <n v="4"/>
    <n v="11"/>
    <n v="50"/>
    <n v="1"/>
    <n v="6"/>
    <n v="5"/>
    <n v="10"/>
    <n v="9"/>
    <n v="0"/>
    <n v="1"/>
    <n v="1"/>
    <n v="0"/>
    <n v="2"/>
    <n v="4"/>
    <n v="11"/>
    <n v="50"/>
    <n v="1156.3000000000002"/>
    <n v="3241.11"/>
    <n v="2084.81"/>
    <n v="1.8030009513102132"/>
  </r>
  <r>
    <x v="142"/>
    <x v="134"/>
    <x v="0"/>
    <s v="1932426772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6"/>
    <n v="2"/>
    <n v="4"/>
    <n v="5"/>
    <n v="3"/>
    <n v="0"/>
    <n v="4"/>
    <n v="3"/>
    <n v="1"/>
    <n v="6"/>
    <n v="2"/>
    <n v="5"/>
    <n v="41"/>
    <n v="6"/>
    <n v="2"/>
    <n v="4"/>
    <n v="5"/>
    <n v="3"/>
    <n v="0"/>
    <n v="4"/>
    <n v="3"/>
    <n v="1"/>
    <n v="6"/>
    <n v="2"/>
    <n v="5"/>
    <n v="41"/>
    <n v="948.78"/>
    <n v="2657.71"/>
    <n v="1708.93"/>
    <n v="1.8011867872425642"/>
  </r>
  <r>
    <x v="142"/>
    <x v="134"/>
    <x v="1"/>
    <s v="1932426772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4"/>
    <n v="4"/>
    <n v="4"/>
    <n v="4"/>
    <n v="11"/>
    <n v="8"/>
    <n v="8"/>
    <n v="8"/>
    <n v="9"/>
    <n v="6"/>
    <n v="6"/>
    <n v="6"/>
    <n v="78"/>
    <n v="4"/>
    <n v="4"/>
    <n v="4"/>
    <n v="4"/>
    <n v="11"/>
    <n v="8"/>
    <n v="8"/>
    <n v="8"/>
    <n v="9"/>
    <n v="6"/>
    <n v="6"/>
    <n v="6"/>
    <n v="78"/>
    <n v="2892.1099999999983"/>
    <n v="5056.13"/>
    <n v="2164.0200000000018"/>
    <n v="0.74824954790792986"/>
  </r>
  <r>
    <x v="142"/>
    <x v="134"/>
    <x v="2"/>
    <s v="1932426772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30"/>
    <n v="30"/>
    <n v="42"/>
    <n v="27"/>
    <n v="29"/>
    <n v="32"/>
    <n v="17"/>
    <n v="27"/>
    <n v="26"/>
    <n v="14"/>
    <n v="15"/>
    <n v="33"/>
    <n v="322"/>
    <n v="30"/>
    <n v="30"/>
    <n v="42"/>
    <n v="27"/>
    <n v="29"/>
    <n v="32"/>
    <n v="17"/>
    <n v="27"/>
    <n v="26"/>
    <n v="14"/>
    <n v="15"/>
    <n v="33"/>
    <n v="322"/>
    <n v="21903.309999999998"/>
    <n v="20872.75"/>
    <n v="-1030.5599999999977"/>
    <n v="-4.7050422972600842E-2"/>
  </r>
  <r>
    <x v="142"/>
    <x v="134"/>
    <x v="3"/>
    <s v="1932426772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61"/>
    <n v="34"/>
    <n v="38"/>
    <n v="53"/>
    <n v="42"/>
    <n v="46"/>
    <n v="43"/>
    <n v="36"/>
    <n v="32"/>
    <n v="13"/>
    <n v="15"/>
    <n v="19"/>
    <n v="432"/>
    <n v="61"/>
    <n v="34"/>
    <n v="38"/>
    <n v="53"/>
    <n v="42"/>
    <n v="46"/>
    <n v="43"/>
    <n v="36"/>
    <n v="32"/>
    <n v="13"/>
    <n v="15"/>
    <n v="19"/>
    <n v="432"/>
    <n v="27388.54"/>
    <n v="28003.19"/>
    <n v="614.64999999999782"/>
    <n v="2.2441868022172698E-2"/>
  </r>
  <r>
    <x v="143"/>
    <x v="30"/>
    <x v="4"/>
    <s v="1932608452-Amerigroup-STAR-MRSA Northeast"/>
    <x v="0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17"/>
    <n v="16"/>
    <n v="22"/>
    <n v="18"/>
    <n v="15"/>
    <n v="24"/>
    <n v="27"/>
    <n v="14"/>
    <n v="23"/>
    <n v="26"/>
    <n v="12"/>
    <n v="25"/>
    <n v="239"/>
    <n v="17"/>
    <n v="16"/>
    <n v="22"/>
    <n v="18"/>
    <n v="15"/>
    <n v="24"/>
    <n v="27"/>
    <n v="14"/>
    <n v="23"/>
    <n v="26"/>
    <n v="12"/>
    <n v="25"/>
    <n v="239"/>
    <n v="12228.030000000008"/>
    <n v="15492.51"/>
    <n v="3264.4799999999923"/>
    <n v="0.26696696033621037"/>
  </r>
  <r>
    <x v="144"/>
    <x v="135"/>
    <x v="0"/>
    <s v="1942425343-Amerigroup-STAR Kids-MRSA West"/>
    <x v="0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5"/>
    <n v="4"/>
    <n v="7"/>
    <n v="3"/>
    <n v="4"/>
    <n v="3"/>
    <n v="5"/>
    <n v="0"/>
    <n v="1"/>
    <n v="0"/>
    <n v="2"/>
    <n v="5"/>
    <n v="39"/>
    <n v="5"/>
    <n v="4"/>
    <n v="7"/>
    <n v="3"/>
    <n v="4"/>
    <n v="3"/>
    <n v="5"/>
    <n v="0"/>
    <n v="1"/>
    <n v="0"/>
    <n v="2"/>
    <n v="5"/>
    <n v="39"/>
    <n v="952.7"/>
    <n v="2528.0700000000002"/>
    <n v="1575.3700000000001"/>
    <n v="1.6535845491760262"/>
  </r>
  <r>
    <x v="144"/>
    <x v="135"/>
    <x v="1"/>
    <s v="1942425343-Amerigroup-STAR+PLUS-MRSA West"/>
    <x v="0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8"/>
    <n v="12"/>
    <n v="9"/>
    <n v="9"/>
    <n v="6"/>
    <n v="11"/>
    <n v="7"/>
    <n v="11"/>
    <n v="15"/>
    <n v="7"/>
    <n v="13"/>
    <n v="12"/>
    <n v="120"/>
    <n v="8"/>
    <n v="12"/>
    <n v="9"/>
    <n v="9"/>
    <n v="6"/>
    <n v="11"/>
    <n v="7"/>
    <n v="11"/>
    <n v="15"/>
    <n v="7"/>
    <n v="13"/>
    <n v="12"/>
    <n v="120"/>
    <n v="2898.5499999999979"/>
    <n v="7778.66"/>
    <n v="4880.1100000000024"/>
    <n v="1.6836383709095948"/>
  </r>
  <r>
    <x v="144"/>
    <x v="135"/>
    <x v="2"/>
    <s v="1942425343-Amerigroup-STAR-MRSA West"/>
    <x v="0"/>
    <s v="STAR"/>
    <s v="MRSA West"/>
    <s v="Hospital-Based"/>
    <s v="0"/>
    <s v="Y"/>
    <s v="Y"/>
    <s v="Y"/>
    <s v="Y"/>
    <s v="Y"/>
    <s v="Y"/>
    <s v="Y"/>
    <s v="Y"/>
    <s v="Y"/>
    <s v="Y"/>
    <s v="Y"/>
    <s v="Y"/>
    <n v="54"/>
    <n v="50"/>
    <n v="55"/>
    <n v="49"/>
    <n v="44"/>
    <n v="41"/>
    <n v="45"/>
    <n v="26"/>
    <n v="35"/>
    <n v="40"/>
    <n v="24"/>
    <n v="40"/>
    <n v="503"/>
    <n v="54"/>
    <n v="50"/>
    <n v="55"/>
    <n v="49"/>
    <n v="44"/>
    <n v="41"/>
    <n v="45"/>
    <n v="26"/>
    <n v="35"/>
    <n v="40"/>
    <n v="24"/>
    <n v="40"/>
    <n v="503"/>
    <n v="21915.180000000004"/>
    <n v="32605.57"/>
    <n v="10690.389999999996"/>
    <n v="0.4878075379713967"/>
  </r>
  <r>
    <x v="144"/>
    <x v="135"/>
    <x v="3"/>
    <s v="1942425343-FIRSTCARE-STAR-MRSA West"/>
    <x v="1"/>
    <s v="STAR"/>
    <s v="MRSA West"/>
    <s v="Hospital-Based"/>
    <s v="0"/>
    <s v="Y"/>
    <s v="Y"/>
    <s v="Y"/>
    <s v="Y"/>
    <s v="Y"/>
    <s v="Y"/>
    <s v="Y"/>
    <s v="Y"/>
    <s v="Y"/>
    <s v="Y"/>
    <s v="Y"/>
    <s v="Y"/>
    <n v="33"/>
    <n v="43"/>
    <n v="55"/>
    <n v="35"/>
    <n v="50"/>
    <n v="44"/>
    <n v="42"/>
    <n v="25"/>
    <n v="39"/>
    <n v="42"/>
    <n v="26"/>
    <n v="47"/>
    <n v="481"/>
    <n v="33"/>
    <n v="43"/>
    <n v="55"/>
    <n v="35"/>
    <n v="50"/>
    <n v="44"/>
    <n v="42"/>
    <n v="25"/>
    <n v="39"/>
    <n v="42"/>
    <n v="26"/>
    <n v="47"/>
    <n v="481"/>
    <n v="27431.040000000005"/>
    <n v="31179.48"/>
    <n v="3748.4399999999951"/>
    <n v="0.13664957653811136"/>
  </r>
  <r>
    <x v="145"/>
    <x v="136"/>
    <x v="19"/>
    <s v="1942773874-Amerigroup-STAR Kids-Harris"/>
    <x v="0"/>
    <s v="STAR Kids"/>
    <s v="Harri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5"/>
    <x v="136"/>
    <x v="20"/>
    <s v="1942773874-Amerigroup-STAR+PLUS-Harris"/>
    <x v="0"/>
    <s v="STAR+PLUS"/>
    <s v="Harri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2"/>
    <n v="0"/>
    <n v="2"/>
    <n v="0"/>
    <n v="129.63999999999999"/>
    <n v="129.63999999999999"/>
    <n v="0"/>
  </r>
  <r>
    <x v="145"/>
    <x v="136"/>
    <x v="21"/>
    <s v="1942773874-Amerigroup-STAR-Harris"/>
    <x v="0"/>
    <s v="STAR"/>
    <s v="Harris"/>
    <s v="Hospital-Based"/>
    <s v="0"/>
    <s v="Y"/>
    <s v="Y"/>
    <s v="Y"/>
    <s v="Y"/>
    <s v="Y"/>
    <s v="Y"/>
    <s v="Y"/>
    <s v="Y"/>
    <s v="Y"/>
    <s v="Y"/>
    <s v="Y"/>
    <s v="Y"/>
    <n v="6"/>
    <n v="0"/>
    <n v="2"/>
    <n v="4"/>
    <n v="2"/>
    <n v="0"/>
    <n v="0"/>
    <n v="0"/>
    <n v="0"/>
    <n v="0"/>
    <n v="0"/>
    <n v="0"/>
    <n v="14"/>
    <n v="6"/>
    <n v="0"/>
    <n v="2"/>
    <n v="4"/>
    <n v="2"/>
    <n v="0"/>
    <n v="0"/>
    <n v="0"/>
    <n v="0"/>
    <n v="0"/>
    <n v="0"/>
    <n v="0"/>
    <n v="14"/>
    <n v="0"/>
    <n v="907.51"/>
    <n v="907.51"/>
    <n v="0"/>
  </r>
  <r>
    <x v="146"/>
    <x v="137"/>
    <x v="18"/>
    <s v="1952328924-Amerigroup-STAR+PLUS-Travis"/>
    <x v="0"/>
    <s v="STAR+PLUS"/>
    <s v="Travis"/>
    <s v="Hospital-Based"/>
    <s v="0"/>
    <s v="Y"/>
    <s v="Y"/>
    <s v="Y"/>
    <s v="Y"/>
    <s v="Y"/>
    <s v="Y"/>
    <s v="Y"/>
    <s v="Y"/>
    <s v="Y"/>
    <s v="Y"/>
    <s v="Y"/>
    <s v="Y"/>
    <n v="5"/>
    <n v="4"/>
    <n v="2"/>
    <n v="0"/>
    <n v="2"/>
    <n v="8"/>
    <n v="2"/>
    <n v="5"/>
    <n v="6"/>
    <n v="6"/>
    <n v="5"/>
    <n v="5"/>
    <n v="50"/>
    <n v="5"/>
    <n v="4"/>
    <n v="2"/>
    <n v="0"/>
    <n v="2"/>
    <n v="8"/>
    <n v="2"/>
    <n v="5"/>
    <n v="6"/>
    <n v="6"/>
    <n v="5"/>
    <n v="5"/>
    <n v="50"/>
    <n v="5540.7699999999995"/>
    <n v="3241.11"/>
    <n v="-2299.6599999999994"/>
    <n v="-0.41504339649543287"/>
  </r>
  <r>
    <x v="147"/>
    <x v="138"/>
    <x v="15"/>
    <s v="1952453946-AETNA-STAR-Bexar"/>
    <x v="2"/>
    <s v="STAR"/>
    <s v="Bexar"/>
    <s v="Hospital-Based"/>
    <s v="0"/>
    <s v="Y"/>
    <s v="Y"/>
    <s v="Y"/>
    <s v="Y"/>
    <s v="Y"/>
    <s v="Y"/>
    <s v="Y"/>
    <s v="Y"/>
    <s v="Y"/>
    <s v="Y"/>
    <s v="Y"/>
    <s v="Y"/>
    <n v="13"/>
    <n v="11"/>
    <n v="11"/>
    <n v="14"/>
    <n v="4"/>
    <n v="17"/>
    <n v="21"/>
    <n v="16"/>
    <n v="24"/>
    <n v="18"/>
    <n v="10"/>
    <n v="14"/>
    <n v="173"/>
    <n v="13"/>
    <n v="11"/>
    <n v="11"/>
    <n v="14"/>
    <n v="4"/>
    <n v="17"/>
    <n v="21"/>
    <n v="16"/>
    <n v="24"/>
    <n v="18"/>
    <n v="10"/>
    <n v="14"/>
    <n v="173"/>
    <n v="17589.640000000003"/>
    <n v="11214.24"/>
    <n v="-6375.4000000000033"/>
    <n v="-0.36245198878430723"/>
  </r>
  <r>
    <x v="147"/>
    <x v="138"/>
    <x v="16"/>
    <s v="1952453946-Amerigroup-STAR+PLUS-Bexar"/>
    <x v="0"/>
    <s v="STAR+PLUS"/>
    <s v="Bexar"/>
    <s v="Hospital-Based"/>
    <s v="0"/>
    <s v="Y"/>
    <s v="Y"/>
    <s v="Y"/>
    <s v="Y"/>
    <s v="Y"/>
    <s v="Y"/>
    <s v="Y"/>
    <s v="Y"/>
    <s v="Y"/>
    <s v="Y"/>
    <s v="Y"/>
    <s v="Y"/>
    <n v="8"/>
    <n v="4"/>
    <n v="4"/>
    <n v="6"/>
    <n v="6"/>
    <n v="0"/>
    <n v="3"/>
    <n v="2"/>
    <n v="3"/>
    <n v="1"/>
    <n v="5"/>
    <n v="1"/>
    <n v="43"/>
    <n v="8"/>
    <n v="4"/>
    <n v="4"/>
    <n v="6"/>
    <n v="6"/>
    <n v="0"/>
    <n v="3"/>
    <n v="2"/>
    <n v="3"/>
    <n v="1"/>
    <n v="5"/>
    <n v="1"/>
    <n v="43"/>
    <n v="2463.3300000000008"/>
    <n v="2787.35"/>
    <n v="324.01999999999907"/>
    <n v="0.13153739044301777"/>
  </r>
  <r>
    <x v="147"/>
    <x v="138"/>
    <x v="17"/>
    <s v="1952453946-Amerigroup-STAR-Bexar"/>
    <x v="0"/>
    <s v="STAR"/>
    <s v="Bexar"/>
    <s v="Hospital-Based"/>
    <s v="0"/>
    <s v="Y"/>
    <s v="Y"/>
    <s v="Y"/>
    <s v="Y"/>
    <s v="Y"/>
    <s v="Y"/>
    <s v="Y"/>
    <s v="Y"/>
    <s v="Y"/>
    <s v="Y"/>
    <s v="Y"/>
    <s v="Y"/>
    <n v="11"/>
    <n v="12"/>
    <n v="18"/>
    <n v="14"/>
    <n v="7"/>
    <n v="6"/>
    <n v="1"/>
    <n v="8"/>
    <n v="14"/>
    <n v="8"/>
    <n v="3"/>
    <n v="3"/>
    <n v="105"/>
    <n v="11"/>
    <n v="12"/>
    <n v="18"/>
    <n v="14"/>
    <n v="7"/>
    <n v="6"/>
    <n v="1"/>
    <n v="8"/>
    <n v="14"/>
    <n v="8"/>
    <n v="3"/>
    <n v="3"/>
    <n v="105"/>
    <n v="7265.2299999999977"/>
    <n v="6806.33"/>
    <n v="-458.89999999999782"/>
    <n v="-6.316386404835056E-2"/>
  </r>
  <r>
    <x v="148"/>
    <x v="139"/>
    <x v="4"/>
    <s v="1952800310-Amerigroup-STAR-MRSA Northeast"/>
    <x v="0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301"/>
    <n v="309"/>
    <n v="278"/>
    <n v="278"/>
    <n v="306"/>
    <n v="319"/>
    <n v="329"/>
    <n v="295"/>
    <n v="345"/>
    <n v="252"/>
    <n v="265"/>
    <n v="328"/>
    <n v="3605"/>
    <n v="301"/>
    <n v="309"/>
    <n v="278"/>
    <n v="278"/>
    <n v="306"/>
    <n v="319"/>
    <n v="329"/>
    <n v="295"/>
    <n v="345"/>
    <n v="252"/>
    <n v="265"/>
    <n v="328"/>
    <n v="3605"/>
    <n v="154650.59000000003"/>
    <n v="233684.06"/>
    <n v="79033.469999999972"/>
    <n v="0.51104538301470404"/>
  </r>
  <r>
    <x v="149"/>
    <x v="17"/>
    <x v="19"/>
    <s v="1972830008-Amerigroup-STAR Kids-Harris"/>
    <x v="0"/>
    <s v="STAR Kids"/>
    <s v="Harri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1"/>
    <n v="0"/>
    <n v="64.819999999999993"/>
    <n v="64.819999999999993"/>
    <n v="0"/>
  </r>
  <r>
    <x v="149"/>
    <x v="17"/>
    <x v="20"/>
    <s v="1972830008-Amerigroup-STAR+PLUS-Harris"/>
    <x v="0"/>
    <s v="STAR+PLUS"/>
    <s v="Harris"/>
    <s v="Hospital-Based"/>
    <s v="0"/>
    <s v="Y"/>
    <s v="Y"/>
    <s v="Y"/>
    <s v="Y"/>
    <s v="Y"/>
    <s v="Y"/>
    <s v="Y"/>
    <s v="Y"/>
    <s v="Y"/>
    <s v="Y"/>
    <s v="Y"/>
    <s v="Y"/>
    <n v="0"/>
    <n v="0"/>
    <n v="3"/>
    <n v="0"/>
    <n v="2"/>
    <n v="1"/>
    <n v="1"/>
    <n v="1"/>
    <n v="0"/>
    <n v="0"/>
    <n v="2"/>
    <n v="6"/>
    <n v="16"/>
    <n v="0"/>
    <n v="0"/>
    <n v="3"/>
    <n v="0"/>
    <n v="2"/>
    <n v="1"/>
    <n v="1"/>
    <n v="1"/>
    <n v="0"/>
    <n v="0"/>
    <n v="2"/>
    <n v="6"/>
    <n v="16"/>
    <n v="0"/>
    <n v="1037.1600000000001"/>
    <n v="1037.1600000000001"/>
    <n v="0"/>
  </r>
  <r>
    <x v="149"/>
    <x v="17"/>
    <x v="21"/>
    <s v="1972830008-Amerigroup-STAR-Harris"/>
    <x v="0"/>
    <s v="STAR"/>
    <s v="Harris"/>
    <s v="Hospital-Based"/>
    <s v="0"/>
    <s v="Y"/>
    <s v="Y"/>
    <s v="Y"/>
    <s v="Y"/>
    <s v="Y"/>
    <s v="Y"/>
    <s v="Y"/>
    <s v="Y"/>
    <s v="Y"/>
    <s v="Y"/>
    <s v="Y"/>
    <s v="Y"/>
    <n v="3"/>
    <n v="14"/>
    <n v="3"/>
    <n v="7"/>
    <n v="16"/>
    <n v="9"/>
    <n v="9"/>
    <n v="8"/>
    <n v="15"/>
    <n v="3"/>
    <n v="10"/>
    <n v="13"/>
    <n v="110"/>
    <n v="3"/>
    <n v="14"/>
    <n v="3"/>
    <n v="7"/>
    <n v="16"/>
    <n v="9"/>
    <n v="9"/>
    <n v="8"/>
    <n v="15"/>
    <n v="3"/>
    <n v="10"/>
    <n v="13"/>
    <n v="110"/>
    <n v="0"/>
    <n v="7130.44"/>
    <n v="7130.44"/>
    <n v="0"/>
  </r>
  <r>
    <x v="150"/>
    <x v="140"/>
    <x v="14"/>
    <s v="1992748693-Amerigroup-STAR-MRSA Central"/>
    <x v="0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92"/>
    <n v="108"/>
    <n v="102"/>
    <n v="77"/>
    <n v="86"/>
    <n v="103"/>
    <n v="79"/>
    <n v="61"/>
    <n v="80"/>
    <n v="44"/>
    <n v="63"/>
    <n v="85"/>
    <n v="980"/>
    <n v="92"/>
    <n v="108"/>
    <n v="102"/>
    <n v="77"/>
    <n v="86"/>
    <n v="103"/>
    <n v="79"/>
    <n v="61"/>
    <n v="80"/>
    <n v="44"/>
    <n v="63"/>
    <n v="85"/>
    <n v="980"/>
    <n v="37068.299999999974"/>
    <n v="63525.760000000002"/>
    <n v="26457.460000000028"/>
    <n v="0.7137489445159354"/>
  </r>
  <r>
    <x v="124"/>
    <x v="117"/>
    <x v="28"/>
    <s v="1831674209-Cook-STAR-Tarrant"/>
    <x v="3"/>
    <s v="STAR"/>
    <s v="Tarrant"/>
    <s v="Hospital-Based"/>
    <s v="0"/>
    <s v="Y"/>
    <s v="Y"/>
    <s v="Y"/>
    <s v="Y"/>
    <s v="Y"/>
    <s v="Y"/>
    <s v="Y"/>
    <s v="Y"/>
    <s v="Y"/>
    <s v="Y"/>
    <s v="Y"/>
    <s v="Y"/>
    <n v="29"/>
    <n v="25"/>
    <n v="40"/>
    <n v="42"/>
    <n v="30"/>
    <n v="29"/>
    <n v="33"/>
    <n v="30"/>
    <n v="32"/>
    <n v="32"/>
    <n v="18"/>
    <n v="27"/>
    <n v="367"/>
    <n v="29"/>
    <n v="25"/>
    <n v="40"/>
    <n v="42"/>
    <n v="30"/>
    <n v="29"/>
    <n v="33"/>
    <n v="30"/>
    <n v="32"/>
    <n v="32"/>
    <n v="18"/>
    <n v="27"/>
    <n v="367"/>
    <n v="18843.710000000003"/>
    <n v="23789.75"/>
    <n v="4946.0399999999972"/>
    <n v="0.26247697507550244"/>
  </r>
  <r>
    <x v="124"/>
    <x v="117"/>
    <x v="29"/>
    <s v="1831674209-Cook-STAR Kids-Tarrant"/>
    <x v="3"/>
    <s v="STAR Kids"/>
    <s v="Tarrant"/>
    <s v="Hospital-Based"/>
    <s v="0"/>
    <s v="Y"/>
    <s v="Y"/>
    <s v="Y"/>
    <s v="Y"/>
    <s v="Y"/>
    <s v="Y"/>
    <s v="Y"/>
    <s v="Y"/>
    <s v="Y"/>
    <s v="Y"/>
    <s v="Y"/>
    <s v="Y"/>
    <n v="0"/>
    <n v="0"/>
    <n v="1"/>
    <n v="1"/>
    <n v="2"/>
    <n v="1"/>
    <n v="1"/>
    <n v="2"/>
    <n v="1"/>
    <n v="0"/>
    <n v="1"/>
    <n v="1"/>
    <n v="11"/>
    <n v="0"/>
    <n v="0"/>
    <n v="1"/>
    <n v="1"/>
    <n v="2"/>
    <n v="1"/>
    <n v="1"/>
    <n v="2"/>
    <n v="1"/>
    <n v="0"/>
    <n v="1"/>
    <n v="1"/>
    <n v="11"/>
    <n v="1094.8300000000002"/>
    <n v="713.04"/>
    <n v="-381.79000000000019"/>
    <n v="-0.3487208059698767"/>
  </r>
  <r>
    <x v="106"/>
    <x v="103"/>
    <x v="30"/>
    <s v="1700392602-DCHP-STAR-Travis"/>
    <x v="4"/>
    <s v="STAR"/>
    <s v="Travis"/>
    <s v="Hospital-Based"/>
    <s v="0"/>
    <s v="Y"/>
    <s v="Y"/>
    <s v="Y"/>
    <s v="Y"/>
    <s v="Y"/>
    <s v="Y"/>
    <s v="Y"/>
    <s v="Y"/>
    <s v="Y"/>
    <s v="Y"/>
    <s v="Y"/>
    <s v="Y"/>
    <n v="8"/>
    <n v="7"/>
    <n v="6"/>
    <n v="1"/>
    <n v="7"/>
    <n v="11"/>
    <n v="9"/>
    <n v="5"/>
    <n v="15"/>
    <n v="6"/>
    <n v="9"/>
    <n v="11"/>
    <n v="95"/>
    <n v="8"/>
    <n v="7"/>
    <n v="6"/>
    <n v="1"/>
    <n v="7"/>
    <n v="11"/>
    <n v="9"/>
    <n v="5"/>
    <n v="15"/>
    <n v="6"/>
    <n v="9"/>
    <n v="11"/>
    <n v="95"/>
    <n v="6385.15"/>
    <n v="6158.11"/>
    <n v="-227.03999999999996"/>
    <n v="-3.5557504522211687E-2"/>
  </r>
  <r>
    <x v="114"/>
    <x v="109"/>
    <x v="30"/>
    <s v="1730695594-DCHP-STAR-Travis"/>
    <x v="4"/>
    <s v="STAR"/>
    <s v="Travis"/>
    <s v="Hospital-Based"/>
    <s v="0"/>
    <s v="Y"/>
    <s v="Y"/>
    <s v="Y"/>
    <s v="Y"/>
    <s v="Y"/>
    <s v="Y"/>
    <s v="Y"/>
    <s v="Y"/>
    <s v="Y"/>
    <s v="Y"/>
    <s v="Y"/>
    <s v="Y"/>
    <n v="10"/>
    <n v="22"/>
    <n v="12"/>
    <n v="7"/>
    <n v="17"/>
    <n v="10"/>
    <n v="5"/>
    <n v="10"/>
    <n v="14"/>
    <n v="5"/>
    <n v="9"/>
    <n v="2"/>
    <n v="123"/>
    <n v="10"/>
    <n v="22"/>
    <n v="12"/>
    <n v="7"/>
    <n v="17"/>
    <n v="10"/>
    <n v="5"/>
    <n v="10"/>
    <n v="14"/>
    <n v="5"/>
    <n v="9"/>
    <n v="2"/>
    <n v="123"/>
    <n v="11103.639999999998"/>
    <n v="7973.13"/>
    <n v="-3130.5099999999975"/>
    <n v="-0.28193547341232228"/>
  </r>
  <r>
    <x v="25"/>
    <x v="23"/>
    <x v="30"/>
    <s v="1164445094-DCHP-STAR-Travis"/>
    <x v="4"/>
    <s v="STAR"/>
    <s v="Travis"/>
    <s v="Hospital-Based"/>
    <s v="0"/>
    <s v="Y"/>
    <s v="Y"/>
    <s v="Y"/>
    <s v="Y"/>
    <s v="Y"/>
    <s v="Y"/>
    <s v="Y"/>
    <s v="Y"/>
    <s v="Y"/>
    <s v="Y"/>
    <s v="Y"/>
    <s v="Y"/>
    <n v="1"/>
    <n v="0"/>
    <n v="3"/>
    <n v="2"/>
    <n v="0"/>
    <n v="0"/>
    <n v="1"/>
    <n v="3"/>
    <n v="1"/>
    <n v="2"/>
    <n v="2"/>
    <n v="4"/>
    <n v="19"/>
    <n v="1"/>
    <n v="0"/>
    <n v="3"/>
    <n v="2"/>
    <n v="0"/>
    <n v="0"/>
    <n v="1"/>
    <n v="3"/>
    <n v="1"/>
    <n v="2"/>
    <n v="2"/>
    <n v="4"/>
    <n v="19"/>
    <n v="2291.4099999999994"/>
    <n v="1231.6199999999999"/>
    <n v="-1059.7899999999995"/>
    <n v="-0.46250561881112495"/>
  </r>
  <r>
    <x v="50"/>
    <x v="48"/>
    <x v="30"/>
    <s v="1376844936-DCHP-STAR-Travis"/>
    <x v="4"/>
    <s v="STAR"/>
    <s v="Travis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9"/>
    <x v="121"/>
    <x v="30"/>
    <s v="1871512228-DCHP-STAR-Travis"/>
    <x v="4"/>
    <s v="STAR"/>
    <s v="Travis"/>
    <s v="Hospital-Based"/>
    <s v="0"/>
    <s v="Y"/>
    <s v="Y"/>
    <s v="Y"/>
    <s v="Y"/>
    <s v="Y"/>
    <s v="Y"/>
    <s v="Y"/>
    <s v="Y"/>
    <s v="Y"/>
    <s v="Y"/>
    <s v="Y"/>
    <s v="Y"/>
    <n v="4"/>
    <n v="8"/>
    <n v="3"/>
    <n v="3"/>
    <n v="1"/>
    <n v="3"/>
    <n v="1"/>
    <n v="2"/>
    <n v="2"/>
    <n v="3"/>
    <n v="8"/>
    <n v="3"/>
    <n v="41"/>
    <n v="4"/>
    <n v="8"/>
    <n v="3"/>
    <n v="3"/>
    <n v="1"/>
    <n v="3"/>
    <n v="1"/>
    <n v="2"/>
    <n v="2"/>
    <n v="3"/>
    <n v="8"/>
    <n v="3"/>
    <n v="41"/>
    <n v="2960.7999999999975"/>
    <n v="2657.71"/>
    <n v="-303.08999999999742"/>
    <n v="-0.10236760335044504"/>
  </r>
  <r>
    <x v="146"/>
    <x v="137"/>
    <x v="30"/>
    <s v="1952328924-DCHP-STAR-Travis"/>
    <x v="4"/>
    <s v="STAR"/>
    <s v="Travis"/>
    <s v="Hospital-Based"/>
    <s v="0"/>
    <s v="Y"/>
    <s v="Y"/>
    <s v="Y"/>
    <s v="Y"/>
    <s v="Y"/>
    <s v="Y"/>
    <s v="Y"/>
    <s v="Y"/>
    <s v="Y"/>
    <s v="Y"/>
    <s v="Y"/>
    <s v="Y"/>
    <n v="19"/>
    <n v="19"/>
    <n v="24"/>
    <n v="25"/>
    <n v="17"/>
    <n v="19"/>
    <n v="14"/>
    <n v="17"/>
    <n v="24"/>
    <n v="28"/>
    <n v="15"/>
    <n v="29"/>
    <n v="250"/>
    <n v="19"/>
    <n v="19"/>
    <n v="24"/>
    <n v="25"/>
    <n v="17"/>
    <n v="19"/>
    <n v="14"/>
    <n v="17"/>
    <n v="24"/>
    <n v="28"/>
    <n v="15"/>
    <n v="29"/>
    <n v="250"/>
    <n v="15251.839999999991"/>
    <n v="16205.55"/>
    <n v="953.71000000000822"/>
    <n v="6.2530815954010055E-2"/>
  </r>
  <r>
    <x v="23"/>
    <x v="23"/>
    <x v="30"/>
    <s v="1144325481-DCHP-STAR-Travis"/>
    <x v="4"/>
    <s v="STAR"/>
    <s v="Travis"/>
    <s v="Hospital-Based"/>
    <s v="0"/>
    <s v="Y"/>
    <s v="Y"/>
    <s v="Y"/>
    <s v="Y"/>
    <s v="Y"/>
    <s v="Y"/>
    <s v="Y"/>
    <s v="Y"/>
    <s v="Y"/>
    <s v="Y"/>
    <s v="Y"/>
    <s v="Y"/>
    <n v="13"/>
    <n v="10"/>
    <n v="10"/>
    <n v="11"/>
    <n v="10"/>
    <n v="3"/>
    <n v="10"/>
    <n v="17"/>
    <n v="22"/>
    <n v="16"/>
    <n v="21"/>
    <n v="15"/>
    <n v="158"/>
    <n v="13"/>
    <n v="10"/>
    <n v="10"/>
    <n v="11"/>
    <n v="10"/>
    <n v="3"/>
    <n v="10"/>
    <n v="17"/>
    <n v="22"/>
    <n v="16"/>
    <n v="21"/>
    <n v="15"/>
    <n v="158"/>
    <n v="5783.5899999999974"/>
    <n v="10241.91"/>
    <n v="4458.3200000000024"/>
    <n v="0.77085685534417281"/>
  </r>
  <r>
    <x v="33"/>
    <x v="32"/>
    <x v="30"/>
    <s v="1235234576-DCHP-STAR-Travis"/>
    <x v="4"/>
    <s v="STAR"/>
    <s v="Travis"/>
    <s v="Hospital-Based"/>
    <s v="0"/>
    <s v="Y"/>
    <s v="Y"/>
    <s v="Y"/>
    <s v="Y"/>
    <s v="Y"/>
    <s v="Y"/>
    <s v="Y"/>
    <s v="Y"/>
    <s v="Y"/>
    <s v="Y"/>
    <s v="Y"/>
    <s v="Y"/>
    <n v="44"/>
    <n v="45"/>
    <n v="60"/>
    <n v="36"/>
    <n v="63"/>
    <n v="52"/>
    <n v="66"/>
    <n v="49"/>
    <n v="64"/>
    <n v="37"/>
    <n v="42"/>
    <n v="47"/>
    <n v="605"/>
    <n v="44"/>
    <n v="45"/>
    <n v="60"/>
    <n v="36"/>
    <n v="63"/>
    <n v="52"/>
    <n v="66"/>
    <n v="49"/>
    <n v="64"/>
    <n v="37"/>
    <n v="42"/>
    <n v="47"/>
    <n v="605"/>
    <n v="72048.11"/>
    <n v="39217.440000000002"/>
    <n v="-32830.67"/>
    <n v="-0.4556770469065739"/>
  </r>
  <r>
    <x v="49"/>
    <x v="47"/>
    <x v="30"/>
    <s v="1356682298-DCHP-STAR-Travis"/>
    <x v="4"/>
    <s v="STAR"/>
    <s v="Travis"/>
    <s v="Hospital-Based"/>
    <s v="0"/>
    <s v="Y"/>
    <s v="Y"/>
    <s v="Y"/>
    <s v="Y"/>
    <s v="Y"/>
    <s v="Y"/>
    <s v="Y"/>
    <s v="Y"/>
    <s v="Y"/>
    <s v="Y"/>
    <s v="Y"/>
    <s v="Y"/>
    <n v="1"/>
    <n v="0"/>
    <n v="2"/>
    <n v="0"/>
    <n v="0"/>
    <n v="1"/>
    <n v="3"/>
    <n v="0"/>
    <n v="0"/>
    <n v="0"/>
    <n v="0"/>
    <n v="1"/>
    <n v="8"/>
    <n v="1"/>
    <n v="0"/>
    <n v="2"/>
    <n v="0"/>
    <n v="0"/>
    <n v="1"/>
    <n v="3"/>
    <n v="0"/>
    <n v="0"/>
    <n v="0"/>
    <n v="0"/>
    <n v="1"/>
    <n v="8"/>
    <n v="3631.8899999999976"/>
    <n v="518.58000000000004"/>
    <n v="-3113.3099999999977"/>
    <n v="-0.85721483855513236"/>
  </r>
  <r>
    <x v="89"/>
    <x v="86"/>
    <x v="31"/>
    <s v="1639511207-S&amp;W-STAR-MRSA Central"/>
    <x v="5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4"/>
    <n v="5"/>
    <n v="10"/>
    <n v="2"/>
    <n v="4"/>
    <n v="5"/>
    <n v="4"/>
    <n v="2"/>
    <n v="4"/>
    <n v="4"/>
    <n v="1"/>
    <n v="0"/>
    <n v="45"/>
    <n v="4"/>
    <n v="5"/>
    <n v="10"/>
    <n v="2"/>
    <n v="4"/>
    <n v="5"/>
    <n v="4"/>
    <n v="2"/>
    <n v="4"/>
    <n v="4"/>
    <n v="1"/>
    <n v="0"/>
    <n v="45"/>
    <n v="6954.4400000000005"/>
    <n v="2917"/>
    <n v="-4037.4400000000005"/>
    <n v="-0.5805557313025923"/>
  </r>
  <r>
    <x v="126"/>
    <x v="119"/>
    <x v="31"/>
    <s v="1841752375-S&amp;W-STAR-MRSA Central"/>
    <x v="5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105"/>
    <n v="139"/>
    <n v="112"/>
    <n v="85"/>
    <n v="87"/>
    <n v="79"/>
    <n v="71"/>
    <n v="84"/>
    <n v="91"/>
    <n v="65"/>
    <n v="64"/>
    <n v="88"/>
    <n v="1070"/>
    <n v="105"/>
    <n v="139"/>
    <n v="112"/>
    <n v="85"/>
    <n v="87"/>
    <n v="79"/>
    <n v="71"/>
    <n v="84"/>
    <n v="91"/>
    <n v="65"/>
    <n v="64"/>
    <n v="88"/>
    <n v="1070"/>
    <n v="41629.470000000008"/>
    <n v="69359.759999999995"/>
    <n v="27730.289999999986"/>
    <n v="0.66612162009268872"/>
  </r>
  <r>
    <x v="17"/>
    <x v="17"/>
    <x v="31"/>
    <s v="1114255833-S&amp;W-STAR-MRSA Central"/>
    <x v="5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3"/>
    <n v="5"/>
    <n v="5"/>
    <n v="2"/>
    <n v="6"/>
    <n v="2"/>
    <n v="4"/>
    <n v="4"/>
    <n v="1"/>
    <n v="5"/>
    <n v="2"/>
    <n v="3"/>
    <n v="42"/>
    <n v="3"/>
    <n v="5"/>
    <n v="5"/>
    <n v="2"/>
    <n v="6"/>
    <n v="2"/>
    <n v="4"/>
    <n v="4"/>
    <n v="1"/>
    <n v="5"/>
    <n v="2"/>
    <n v="3"/>
    <n v="42"/>
    <n v="27988.209999999988"/>
    <n v="2722.53"/>
    <n v="-25265.679999999989"/>
    <n v="-0.90272582633901921"/>
  </r>
  <r>
    <x v="83"/>
    <x v="80"/>
    <x v="31"/>
    <s v="1558474999-S&amp;W-STAR-MRSA Central"/>
    <x v="5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53"/>
    <n v="62"/>
    <n v="52"/>
    <n v="43"/>
    <n v="47"/>
    <n v="49"/>
    <n v="43"/>
    <n v="40"/>
    <n v="47"/>
    <n v="53"/>
    <n v="41"/>
    <n v="57"/>
    <n v="587"/>
    <n v="53"/>
    <n v="62"/>
    <n v="52"/>
    <n v="43"/>
    <n v="47"/>
    <n v="49"/>
    <n v="43"/>
    <n v="40"/>
    <n v="47"/>
    <n v="53"/>
    <n v="41"/>
    <n v="57"/>
    <n v="587"/>
    <n v="178433.75999999998"/>
    <n v="38050.639999999999"/>
    <n v="-140383.12"/>
    <n v="-0.78675201374448434"/>
  </r>
  <r>
    <x v="141"/>
    <x v="133"/>
    <x v="31"/>
    <s v="1932158367-S&amp;W-STAR-MRSA Central"/>
    <x v="5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2"/>
    <n v="0"/>
    <n v="11"/>
    <n v="1"/>
    <n v="3"/>
    <n v="2"/>
    <n v="2"/>
    <n v="1"/>
    <n v="2"/>
    <n v="4"/>
    <n v="3"/>
    <n v="2"/>
    <n v="33"/>
    <n v="2"/>
    <n v="0"/>
    <n v="11"/>
    <n v="1"/>
    <n v="3"/>
    <n v="2"/>
    <n v="2"/>
    <n v="1"/>
    <n v="2"/>
    <n v="4"/>
    <n v="3"/>
    <n v="2"/>
    <n v="33"/>
    <n v="3321.5899999999997"/>
    <n v="2139.13"/>
    <n v="-1182.4599999999996"/>
    <n v="-0.35599216038102227"/>
  </r>
  <r>
    <x v="16"/>
    <x v="16"/>
    <x v="31"/>
    <s v="1114221199-S&amp;W-STAR-MRSA Central"/>
    <x v="5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3"/>
    <n v="1"/>
    <n v="0"/>
    <n v="3"/>
    <n v="4"/>
    <n v="0"/>
    <n v="6"/>
    <n v="0"/>
    <n v="0"/>
    <n v="1"/>
    <n v="4"/>
    <n v="7"/>
    <n v="29"/>
    <n v="3"/>
    <n v="1"/>
    <n v="0"/>
    <n v="3"/>
    <n v="4"/>
    <n v="0"/>
    <n v="6"/>
    <n v="0"/>
    <n v="0"/>
    <n v="1"/>
    <n v="4"/>
    <n v="7"/>
    <n v="29"/>
    <n v="0"/>
    <n v="1879.84"/>
    <n v="1879.84"/>
    <n v="0"/>
  </r>
  <r>
    <x v="95"/>
    <x v="92"/>
    <x v="31"/>
    <s v="1659770030-S&amp;W-STAR-MRSA Central"/>
    <x v="5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20"/>
    <n v="27"/>
    <n v="31"/>
    <n v="21"/>
    <n v="34"/>
    <n v="27"/>
    <n v="33"/>
    <n v="36"/>
    <n v="32"/>
    <n v="28"/>
    <n v="32"/>
    <n v="31"/>
    <n v="352"/>
    <n v="20"/>
    <n v="27"/>
    <n v="31"/>
    <n v="21"/>
    <n v="34"/>
    <n v="27"/>
    <n v="33"/>
    <n v="36"/>
    <n v="32"/>
    <n v="28"/>
    <n v="32"/>
    <n v="31"/>
    <n v="352"/>
    <n v="82545.639999999941"/>
    <n v="22817.42"/>
    <n v="-59728.219999999943"/>
    <n v="-0.72357813204913046"/>
  </r>
  <r>
    <x v="112"/>
    <x v="92"/>
    <x v="31"/>
    <s v="1730557026-S&amp;W-STAR-MRSA Central"/>
    <x v="5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7"/>
    <n v="10"/>
    <n v="10"/>
    <n v="3"/>
    <n v="15"/>
    <n v="11"/>
    <n v="17"/>
    <n v="18"/>
    <n v="21"/>
    <n v="12"/>
    <n v="16"/>
    <n v="24"/>
    <n v="164"/>
    <n v="7"/>
    <n v="10"/>
    <n v="10"/>
    <n v="3"/>
    <n v="15"/>
    <n v="11"/>
    <n v="17"/>
    <n v="18"/>
    <n v="21"/>
    <n v="12"/>
    <n v="16"/>
    <n v="24"/>
    <n v="164"/>
    <n v="108038.37000000005"/>
    <n v="10630.84"/>
    <n v="-97407.530000000057"/>
    <n v="-0.90160125518369083"/>
  </r>
  <r>
    <x v="122"/>
    <x v="92"/>
    <x v="31"/>
    <s v="1821422551-S&amp;W-STAR-MRSA Central"/>
    <x v="5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1"/>
    <n v="1"/>
    <n v="0"/>
    <n v="0"/>
    <n v="0"/>
    <n v="2"/>
    <n v="0"/>
    <n v="2"/>
    <n v="2"/>
    <n v="0"/>
    <n v="1"/>
    <n v="0"/>
    <n v="9"/>
    <n v="1"/>
    <n v="1"/>
    <n v="0"/>
    <n v="0"/>
    <n v="0"/>
    <n v="2"/>
    <n v="0"/>
    <n v="2"/>
    <n v="2"/>
    <n v="0"/>
    <n v="1"/>
    <n v="0"/>
    <n v="9"/>
    <n v="13059.260000000009"/>
    <n v="583.4"/>
    <n v="-12475.86000000001"/>
    <n v="-0.95532671835923333"/>
  </r>
  <r>
    <x v="12"/>
    <x v="12"/>
    <x v="31"/>
    <s v="1093263501-S&amp;W-STAR-MRSA Central"/>
    <x v="5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38"/>
    <n v="36"/>
    <n v="48"/>
    <n v="34"/>
    <n v="26"/>
    <n v="31"/>
    <n v="32"/>
    <n v="38"/>
    <n v="35"/>
    <n v="26"/>
    <n v="28"/>
    <n v="40"/>
    <n v="412"/>
    <n v="38"/>
    <n v="36"/>
    <n v="48"/>
    <n v="34"/>
    <n v="26"/>
    <n v="31"/>
    <n v="32"/>
    <n v="38"/>
    <n v="35"/>
    <n v="26"/>
    <n v="28"/>
    <n v="40"/>
    <n v="412"/>
    <n v="55492.939999999951"/>
    <n v="26706.75"/>
    <n v="-28786.189999999951"/>
    <n v="-0.51873607705772984"/>
  </r>
  <r>
    <x v="49"/>
    <x v="47"/>
    <x v="32"/>
    <s v="1356682298-Superior-STAR-Travis"/>
    <x v="6"/>
    <s v="STAR"/>
    <s v="Travis"/>
    <s v="Hospital-Based"/>
    <s v="0"/>
    <s v="Y"/>
    <s v="Y"/>
    <s v="Y"/>
    <s v="Y"/>
    <s v="Y"/>
    <s v="Y"/>
    <s v="Y"/>
    <s v="Y"/>
    <s v="Y"/>
    <s v="Y"/>
    <s v="Y"/>
    <s v="Y"/>
    <n v="6"/>
    <n v="5"/>
    <n v="7"/>
    <n v="10"/>
    <n v="7"/>
    <n v="4"/>
    <n v="9"/>
    <n v="8"/>
    <n v="3"/>
    <n v="7"/>
    <n v="11"/>
    <n v="10"/>
    <n v="87"/>
    <n v="6"/>
    <n v="5"/>
    <n v="7"/>
    <n v="10"/>
    <n v="7"/>
    <n v="4"/>
    <n v="9"/>
    <n v="8"/>
    <n v="3"/>
    <n v="7"/>
    <n v="11"/>
    <n v="10"/>
    <n v="87"/>
    <n v="13551.280000000012"/>
    <n v="5639.53"/>
    <n v="-7911.7500000000118"/>
    <n v="-0.58383783672095957"/>
  </r>
  <r>
    <x v="151"/>
    <x v="141"/>
    <x v="33"/>
    <s v="1366507477-Superior-STAR-Hidalgo"/>
    <x v="6"/>
    <s v="STAR"/>
    <s v="Hidalgo"/>
    <s v="Hospital-Based"/>
    <s v="0"/>
    <s v="Y"/>
    <s v="Y"/>
    <s v="Y"/>
    <s v="Y"/>
    <s v="Y"/>
    <s v="Y"/>
    <s v="Y"/>
    <s v="Y"/>
    <s v="Y"/>
    <s v="Y"/>
    <s v="Y"/>
    <s v="Y"/>
    <n v="48"/>
    <n v="86"/>
    <n v="54"/>
    <n v="56"/>
    <n v="43"/>
    <n v="42"/>
    <n v="52"/>
    <n v="71"/>
    <n v="46"/>
    <n v="34"/>
    <n v="41"/>
    <n v="40"/>
    <n v="613"/>
    <n v="48"/>
    <n v="86"/>
    <n v="54"/>
    <n v="56"/>
    <n v="43"/>
    <n v="42"/>
    <n v="52"/>
    <n v="71"/>
    <n v="46"/>
    <n v="34"/>
    <n v="41"/>
    <n v="40"/>
    <n v="613"/>
    <n v="38155.439999999988"/>
    <n v="39736.01"/>
    <n v="1580.5700000000143"/>
    <n v="4.1424499363656005E-2"/>
  </r>
  <r>
    <x v="50"/>
    <x v="48"/>
    <x v="32"/>
    <s v="1376844936-Superior-STAR-Travis"/>
    <x v="6"/>
    <s v="STAR"/>
    <s v="Travis"/>
    <s v="Hospital-Based"/>
    <s v="0"/>
    <s v="Y"/>
    <s v="Y"/>
    <s v="Y"/>
    <s v="Y"/>
    <s v="Y"/>
    <s v="Y"/>
    <s v="Y"/>
    <s v="Y"/>
    <s v="Y"/>
    <s v="Y"/>
    <s v="Y"/>
    <s v="Y"/>
    <n v="234"/>
    <n v="268"/>
    <n v="242"/>
    <n v="194"/>
    <n v="200"/>
    <n v="179"/>
    <n v="293"/>
    <n v="215"/>
    <n v="218"/>
    <n v="146"/>
    <n v="142"/>
    <n v="230"/>
    <n v="2561"/>
    <n v="234"/>
    <n v="268"/>
    <n v="242"/>
    <n v="194"/>
    <n v="200"/>
    <n v="179"/>
    <n v="293"/>
    <n v="215"/>
    <n v="218"/>
    <n v="146"/>
    <n v="142"/>
    <n v="230"/>
    <n v="2561"/>
    <n v="142740.71000000002"/>
    <n v="166009.67000000001"/>
    <n v="23268.959999999992"/>
    <n v="0.16301558259027848"/>
  </r>
  <r>
    <x v="51"/>
    <x v="49"/>
    <x v="34"/>
    <s v="1386751394-Superior-STAR-Bexar"/>
    <x v="6"/>
    <s v="STAR"/>
    <s v="Bexar"/>
    <s v="Hospital-Based"/>
    <s v="0"/>
    <s v="Y"/>
    <s v="Y"/>
    <s v="Y"/>
    <s v="Y"/>
    <s v="Y"/>
    <s v="Y"/>
    <s v="Y"/>
    <s v="Y"/>
    <s v="Y"/>
    <s v="Y"/>
    <s v="Y"/>
    <s v="Y"/>
    <n v="76"/>
    <n v="87"/>
    <n v="71"/>
    <n v="60"/>
    <n v="63"/>
    <n v="60"/>
    <n v="83"/>
    <n v="107"/>
    <n v="66"/>
    <n v="54"/>
    <n v="59"/>
    <n v="82"/>
    <n v="868"/>
    <n v="76"/>
    <n v="87"/>
    <n v="71"/>
    <n v="60"/>
    <n v="63"/>
    <n v="60"/>
    <n v="83"/>
    <n v="107"/>
    <n v="66"/>
    <n v="54"/>
    <n v="59"/>
    <n v="82"/>
    <n v="868"/>
    <n v="62380.969999999987"/>
    <n v="56265.68"/>
    <n v="-6115.2899999999863"/>
    <n v="-9.8031338723972836E-2"/>
  </r>
  <r>
    <x v="52"/>
    <x v="50"/>
    <x v="35"/>
    <s v="1407355860-Superior-STAR-MRSA Northeast"/>
    <x v="6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184"/>
    <n v="177"/>
    <n v="170"/>
    <n v="151"/>
    <n v="167"/>
    <n v="170"/>
    <n v="152"/>
    <n v="170"/>
    <n v="185"/>
    <n v="153"/>
    <n v="141"/>
    <n v="217"/>
    <n v="2037"/>
    <n v="184"/>
    <n v="177"/>
    <n v="170"/>
    <n v="151"/>
    <n v="167"/>
    <n v="170"/>
    <n v="152"/>
    <n v="170"/>
    <n v="185"/>
    <n v="153"/>
    <n v="141"/>
    <n v="217"/>
    <n v="2037"/>
    <n v="84146.139999999956"/>
    <n v="132042.84"/>
    <n v="47896.700000000041"/>
    <n v="0.56920852222098439"/>
  </r>
  <r>
    <x v="53"/>
    <x v="51"/>
    <x v="36"/>
    <s v="1407893316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53"/>
    <n v="36"/>
    <n v="35"/>
    <n v="30"/>
    <n v="30"/>
    <n v="33"/>
    <n v="27"/>
    <n v="29"/>
    <n v="25"/>
    <n v="9"/>
    <n v="10"/>
    <n v="16"/>
    <n v="333"/>
    <n v="53"/>
    <n v="36"/>
    <n v="35"/>
    <n v="30"/>
    <n v="30"/>
    <n v="33"/>
    <n v="27"/>
    <n v="29"/>
    <n v="25"/>
    <n v="9"/>
    <n v="10"/>
    <n v="16"/>
    <n v="333"/>
    <n v="36965.120000000003"/>
    <n v="21585.8"/>
    <n v="-15379.320000000003"/>
    <n v="-0.41604950829322351"/>
  </r>
  <r>
    <x v="54"/>
    <x v="52"/>
    <x v="35"/>
    <s v="1417489956-Superior-STAR-MRSA Northeast"/>
    <x v="6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210"/>
    <n v="174"/>
    <n v="215"/>
    <n v="117"/>
    <n v="75"/>
    <n v="123"/>
    <n v="108"/>
    <n v="105"/>
    <n v="81"/>
    <n v="83"/>
    <n v="65"/>
    <n v="98"/>
    <n v="1454"/>
    <n v="210"/>
    <n v="174"/>
    <n v="215"/>
    <n v="117"/>
    <n v="75"/>
    <n v="123"/>
    <n v="108"/>
    <n v="105"/>
    <n v="81"/>
    <n v="83"/>
    <n v="65"/>
    <n v="98"/>
    <n v="1454"/>
    <n v="104237.38000000002"/>
    <n v="94251.49"/>
    <n v="-9985.890000000014"/>
    <n v="-9.5799510693764675E-2"/>
  </r>
  <r>
    <x v="55"/>
    <x v="53"/>
    <x v="34"/>
    <s v="1417498585-Superior-STAR-Bexar"/>
    <x v="6"/>
    <s v="STAR"/>
    <s v="Bexar"/>
    <s v="Hospital-Based"/>
    <s v="0"/>
    <s v="Y"/>
    <s v="Y"/>
    <s v="Y"/>
    <s v="Y"/>
    <s v="Y"/>
    <s v="Y"/>
    <s v="Y"/>
    <s v="Y"/>
    <s v="Y"/>
    <s v="Y"/>
    <s v="Y"/>
    <s v="Y"/>
    <n v="22"/>
    <n v="37"/>
    <n v="24"/>
    <n v="36"/>
    <n v="16"/>
    <n v="24"/>
    <n v="26"/>
    <n v="23"/>
    <n v="19"/>
    <n v="11"/>
    <n v="7"/>
    <n v="17"/>
    <n v="262"/>
    <n v="22"/>
    <n v="37"/>
    <n v="24"/>
    <n v="36"/>
    <n v="16"/>
    <n v="24"/>
    <n v="26"/>
    <n v="23"/>
    <n v="19"/>
    <n v="11"/>
    <n v="7"/>
    <n v="17"/>
    <n v="262"/>
    <n v="1906.1299999999992"/>
    <n v="16983.419999999998"/>
    <n v="15077.289999999999"/>
    <n v="7.9098959672215461"/>
  </r>
  <r>
    <x v="56"/>
    <x v="54"/>
    <x v="37"/>
    <s v="1417965286-Superior-STAR-Lubbock"/>
    <x v="6"/>
    <s v="STAR"/>
    <s v="Lubbock"/>
    <s v="Hospital-Based"/>
    <s v="0"/>
    <s v="Y"/>
    <s v="Y"/>
    <s v="Y"/>
    <s v="Y"/>
    <s v="Y"/>
    <s v="Y"/>
    <s v="Y"/>
    <s v="Y"/>
    <s v="Y"/>
    <s v="Y"/>
    <s v="Y"/>
    <s v="Y"/>
    <n v="163"/>
    <n v="199"/>
    <n v="215"/>
    <n v="259"/>
    <n v="275"/>
    <n v="312"/>
    <n v="371"/>
    <n v="332"/>
    <n v="317"/>
    <n v="284"/>
    <n v="202"/>
    <n v="292"/>
    <n v="3221"/>
    <n v="163"/>
    <n v="199"/>
    <n v="215"/>
    <n v="259"/>
    <n v="275"/>
    <n v="312"/>
    <n v="371"/>
    <n v="332"/>
    <n v="317"/>
    <n v="284"/>
    <n v="202"/>
    <n v="292"/>
    <n v="3221"/>
    <n v="146656.46999999994"/>
    <n v="208792.33"/>
    <n v="62135.860000000044"/>
    <n v="0.42368304650998395"/>
  </r>
  <r>
    <x v="57"/>
    <x v="55"/>
    <x v="36"/>
    <s v="1417985086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27"/>
    <n v="24"/>
    <n v="36"/>
    <n v="59"/>
    <n v="22"/>
    <n v="29"/>
    <n v="23"/>
    <n v="26"/>
    <n v="30"/>
    <n v="23"/>
    <n v="19"/>
    <n v="26"/>
    <n v="344"/>
    <n v="27"/>
    <n v="24"/>
    <n v="36"/>
    <n v="59"/>
    <n v="22"/>
    <n v="29"/>
    <n v="23"/>
    <n v="26"/>
    <n v="30"/>
    <n v="23"/>
    <n v="19"/>
    <n v="26"/>
    <n v="344"/>
    <n v="17747.300000000007"/>
    <n v="22298.84"/>
    <n v="4551.5399999999936"/>
    <n v="0.25646380012734288"/>
  </r>
  <r>
    <x v="132"/>
    <x v="124"/>
    <x v="36"/>
    <s v="1891124640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385"/>
    <n v="363"/>
    <n v="366"/>
    <n v="311"/>
    <n v="364"/>
    <n v="381"/>
    <n v="407"/>
    <n v="438"/>
    <n v="541"/>
    <n v="422"/>
    <n v="415"/>
    <n v="761"/>
    <n v="5154"/>
    <n v="385"/>
    <n v="363"/>
    <n v="366"/>
    <n v="311"/>
    <n v="364"/>
    <n v="381"/>
    <n v="407"/>
    <n v="438"/>
    <n v="541"/>
    <n v="422"/>
    <n v="415"/>
    <n v="761"/>
    <n v="5154"/>
    <n v="273193.97999999986"/>
    <n v="334093.65999999997"/>
    <n v="60899.680000000109"/>
    <n v="0.22291735711013888"/>
  </r>
  <r>
    <x v="133"/>
    <x v="125"/>
    <x v="36"/>
    <s v="1891126959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16"/>
    <n v="23"/>
    <n v="67"/>
    <n v="46"/>
    <n v="109"/>
    <n v="77"/>
    <n v="83"/>
    <n v="83"/>
    <n v="104"/>
    <n v="96"/>
    <n v="81"/>
    <n v="92"/>
    <n v="877"/>
    <n v="16"/>
    <n v="23"/>
    <n v="67"/>
    <n v="46"/>
    <n v="109"/>
    <n v="77"/>
    <n v="83"/>
    <n v="83"/>
    <n v="104"/>
    <n v="96"/>
    <n v="81"/>
    <n v="92"/>
    <n v="877"/>
    <n v="15429.93"/>
    <n v="56849.08"/>
    <n v="41419.15"/>
    <n v="2.6843381661485179"/>
  </r>
  <r>
    <x v="134"/>
    <x v="126"/>
    <x v="36"/>
    <s v="1891737920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23"/>
    <n v="16"/>
    <n v="20"/>
    <n v="22"/>
    <n v="22"/>
    <n v="10"/>
    <n v="25"/>
    <n v="20"/>
    <n v="25"/>
    <n v="29"/>
    <n v="19"/>
    <n v="18"/>
    <n v="249"/>
    <n v="23"/>
    <n v="16"/>
    <n v="20"/>
    <n v="22"/>
    <n v="22"/>
    <n v="10"/>
    <n v="25"/>
    <n v="20"/>
    <n v="25"/>
    <n v="29"/>
    <n v="19"/>
    <n v="18"/>
    <n v="249"/>
    <n v="13236.939999999995"/>
    <n v="16140.73"/>
    <n v="2903.7900000000045"/>
    <n v="0.21937018676521958"/>
  </r>
  <r>
    <x v="135"/>
    <x v="127"/>
    <x v="38"/>
    <s v="1902107568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54"/>
    <n v="51"/>
    <n v="50"/>
    <n v="63"/>
    <n v="39"/>
    <n v="48"/>
    <n v="58"/>
    <n v="59"/>
    <n v="62"/>
    <n v="56"/>
    <n v="44"/>
    <n v="84"/>
    <n v="668"/>
    <n v="54"/>
    <n v="51"/>
    <n v="50"/>
    <n v="63"/>
    <n v="39"/>
    <n v="48"/>
    <n v="58"/>
    <n v="59"/>
    <n v="62"/>
    <n v="56"/>
    <n v="44"/>
    <n v="84"/>
    <n v="668"/>
    <n v="33699.419999999984"/>
    <n v="43301.23"/>
    <n v="9601.8100000000195"/>
    <n v="0.28492508179666071"/>
  </r>
  <r>
    <x v="136"/>
    <x v="128"/>
    <x v="38"/>
    <s v="1902384951-Superior-STAR-MRSA Central"/>
    <x v="6"/>
    <s v="STAR"/>
    <s v="MRSA Central"/>
    <s v="Free-Standing"/>
    <s v="0"/>
    <s v="Y"/>
    <s v="Y"/>
    <s v="Y"/>
    <s v="Y"/>
    <s v="Y"/>
    <s v="Y"/>
    <s v="Y"/>
    <s v="Y"/>
    <s v="Y"/>
    <s v="Y"/>
    <s v="Y"/>
    <s v="Y"/>
    <n v="227"/>
    <n v="265"/>
    <n v="240"/>
    <n v="220"/>
    <n v="255"/>
    <n v="225"/>
    <n v="230"/>
    <n v="180"/>
    <n v="205"/>
    <n v="153"/>
    <n v="125"/>
    <n v="194"/>
    <n v="2519"/>
    <n v="227"/>
    <n v="265"/>
    <n v="240"/>
    <n v="220"/>
    <n v="255"/>
    <n v="225"/>
    <n v="230"/>
    <n v="180"/>
    <n v="205"/>
    <n v="153"/>
    <n v="125"/>
    <n v="194"/>
    <n v="2519"/>
    <n v="203525.89999999994"/>
    <n v="274066.24"/>
    <n v="70540.340000000055"/>
    <n v="0.34659146575448174"/>
  </r>
  <r>
    <x v="137"/>
    <x v="129"/>
    <x v="36"/>
    <s v="1902995525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7"/>
    <n v="9"/>
    <n v="11"/>
    <n v="11"/>
    <n v="19"/>
    <n v="25"/>
    <n v="13"/>
    <n v="21"/>
    <n v="22"/>
    <n v="20"/>
    <n v="35"/>
    <n v="56"/>
    <n v="249"/>
    <n v="7"/>
    <n v="9"/>
    <n v="11"/>
    <n v="11"/>
    <n v="19"/>
    <n v="25"/>
    <n v="13"/>
    <n v="21"/>
    <n v="22"/>
    <n v="20"/>
    <n v="35"/>
    <n v="56"/>
    <n v="249"/>
    <n v="185666.83999999991"/>
    <n v="16140.73"/>
    <n v="-169526.1099999999"/>
    <n v="-0.91306616733499624"/>
  </r>
  <r>
    <x v="138"/>
    <x v="130"/>
    <x v="32"/>
    <s v="1912425000-Superior-STAR-Travis"/>
    <x v="6"/>
    <s v="STAR"/>
    <s v="Travis"/>
    <s v="Hospital-Based"/>
    <s v="0"/>
    <s v="Y"/>
    <s v="Y"/>
    <s v="Y"/>
    <s v="Y"/>
    <s v="Y"/>
    <s v="Y"/>
    <s v="Y"/>
    <s v="Y"/>
    <s v="Y"/>
    <s v="Y"/>
    <s v="Y"/>
    <s v="Y"/>
    <n v="5"/>
    <n v="4"/>
    <n v="3"/>
    <n v="2"/>
    <n v="2"/>
    <n v="3"/>
    <n v="6"/>
    <n v="2"/>
    <n v="5"/>
    <n v="3"/>
    <n v="4"/>
    <n v="7"/>
    <n v="46"/>
    <n v="5"/>
    <n v="4"/>
    <n v="3"/>
    <n v="2"/>
    <n v="2"/>
    <n v="3"/>
    <n v="6"/>
    <n v="2"/>
    <n v="5"/>
    <n v="3"/>
    <n v="4"/>
    <n v="7"/>
    <n v="46"/>
    <n v="2966.9800000000005"/>
    <n v="2981.82"/>
    <n v="14.839999999999691"/>
    <n v="5.0017189195746816E-3"/>
  </r>
  <r>
    <x v="139"/>
    <x v="131"/>
    <x v="36"/>
    <s v="1922057561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91"/>
    <n v="79"/>
    <n v="86"/>
    <n v="74"/>
    <n v="72"/>
    <n v="75"/>
    <n v="85"/>
    <n v="87"/>
    <n v="107"/>
    <n v="64"/>
    <n v="48"/>
    <n v="71"/>
    <n v="939"/>
    <n v="91"/>
    <n v="79"/>
    <n v="86"/>
    <n v="74"/>
    <n v="72"/>
    <n v="75"/>
    <n v="85"/>
    <n v="87"/>
    <n v="107"/>
    <n v="64"/>
    <n v="48"/>
    <n v="71"/>
    <n v="939"/>
    <n v="75337.25999999998"/>
    <n v="60868.05"/>
    <n v="-14469.209999999977"/>
    <n v="-0.1920591484213785"/>
  </r>
  <r>
    <x v="140"/>
    <x v="132"/>
    <x v="36"/>
    <s v="1922206606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35"/>
    <n v="44"/>
    <n v="58"/>
    <n v="56"/>
    <n v="58"/>
    <n v="46"/>
    <n v="56"/>
    <n v="47"/>
    <n v="44"/>
    <n v="19"/>
    <n v="19"/>
    <n v="40"/>
    <n v="522"/>
    <n v="35"/>
    <n v="44"/>
    <n v="58"/>
    <n v="56"/>
    <n v="58"/>
    <n v="46"/>
    <n v="56"/>
    <n v="47"/>
    <n v="44"/>
    <n v="19"/>
    <n v="19"/>
    <n v="40"/>
    <n v="522"/>
    <n v="19729.950000000004"/>
    <n v="33837.19"/>
    <n v="14107.239999999998"/>
    <n v="0.71501651043210934"/>
  </r>
  <r>
    <x v="141"/>
    <x v="133"/>
    <x v="38"/>
    <s v="1932158367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10"/>
    <n v="5"/>
    <n v="10"/>
    <n v="12"/>
    <n v="14"/>
    <n v="9"/>
    <n v="12"/>
    <n v="12"/>
    <n v="32"/>
    <n v="23"/>
    <n v="19"/>
    <n v="21"/>
    <n v="179"/>
    <n v="10"/>
    <n v="5"/>
    <n v="10"/>
    <n v="12"/>
    <n v="14"/>
    <n v="9"/>
    <n v="12"/>
    <n v="12"/>
    <n v="32"/>
    <n v="23"/>
    <n v="19"/>
    <n v="21"/>
    <n v="179"/>
    <n v="5302.6099999999979"/>
    <n v="11603.18"/>
    <n v="6300.5700000000024"/>
    <n v="1.1882016591829316"/>
  </r>
  <r>
    <x v="142"/>
    <x v="134"/>
    <x v="36"/>
    <s v="1932426772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52"/>
    <n v="54"/>
    <n v="77"/>
    <n v="59"/>
    <n v="46"/>
    <n v="62"/>
    <n v="52"/>
    <n v="44"/>
    <n v="49"/>
    <n v="33"/>
    <n v="31"/>
    <n v="40"/>
    <n v="599"/>
    <n v="52"/>
    <n v="54"/>
    <n v="77"/>
    <n v="59"/>
    <n v="46"/>
    <n v="62"/>
    <n v="52"/>
    <n v="44"/>
    <n v="49"/>
    <n v="33"/>
    <n v="31"/>
    <n v="40"/>
    <n v="599"/>
    <n v="54387.869999999981"/>
    <n v="38828.5"/>
    <n v="-15559.369999999981"/>
    <n v="-0.28608162077316113"/>
  </r>
  <r>
    <x v="36"/>
    <x v="35"/>
    <x v="39"/>
    <s v="1285631945-United-STAR+PLUS-Jefferson"/>
    <x v="7"/>
    <s v="STAR+PLUS"/>
    <s v="Jefferson"/>
    <s v="Hospital-Based"/>
    <s v="0"/>
    <s v="Y"/>
    <s v="Y"/>
    <s v="Y"/>
    <s v="Y"/>
    <s v="Y"/>
    <s v="Y"/>
    <s v="Y"/>
    <s v="Y"/>
    <s v="Y"/>
    <s v="Y"/>
    <s v="Y"/>
    <s v="Y"/>
    <n v="7"/>
    <n v="12"/>
    <n v="8"/>
    <n v="9"/>
    <n v="5"/>
    <n v="12"/>
    <n v="14"/>
    <n v="11"/>
    <n v="13"/>
    <n v="12"/>
    <n v="7"/>
    <n v="11"/>
    <n v="121"/>
    <n v="7"/>
    <n v="12"/>
    <n v="8"/>
    <n v="9"/>
    <n v="5"/>
    <n v="12"/>
    <n v="14"/>
    <n v="11"/>
    <n v="13"/>
    <n v="12"/>
    <n v="7"/>
    <n v="11"/>
    <n v="121"/>
    <n v="5331.1599999999989"/>
    <n v="7843.49"/>
    <n v="2512.3300000000008"/>
    <n v="0.47125391096871999"/>
  </r>
  <r>
    <x v="39"/>
    <x v="37"/>
    <x v="39"/>
    <s v="1306484050-United-STAR+PLUS-Jefferson"/>
    <x v="7"/>
    <s v="STAR+PLUS"/>
    <s v="Jefferson"/>
    <s v="Hospital-Based"/>
    <s v="0"/>
    <s v="Y"/>
    <s v="Y"/>
    <s v="Y"/>
    <s v="Y"/>
    <s v="Y"/>
    <s v="Y"/>
    <s v="Y"/>
    <s v="Y"/>
    <s v="Y"/>
    <s v="Y"/>
    <s v="Y"/>
    <s v="Y"/>
    <n v="28"/>
    <n v="27"/>
    <n v="19"/>
    <n v="25"/>
    <n v="33"/>
    <n v="38"/>
    <n v="26"/>
    <n v="24"/>
    <n v="25"/>
    <n v="25"/>
    <n v="27"/>
    <n v="27"/>
    <n v="324"/>
    <n v="28"/>
    <n v="27"/>
    <n v="19"/>
    <n v="25"/>
    <n v="33"/>
    <n v="38"/>
    <n v="26"/>
    <n v="24"/>
    <n v="25"/>
    <n v="25"/>
    <n v="27"/>
    <n v="27"/>
    <n v="324"/>
    <n v="16217.010000000002"/>
    <n v="21002.400000000001"/>
    <n v="4785.3899999999994"/>
    <n v="0.29508460560855537"/>
  </r>
  <r>
    <x v="89"/>
    <x v="86"/>
    <x v="40"/>
    <s v="1639511207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2.5399999999995"/>
    <n v="0"/>
    <n v="-1012.5399999999995"/>
    <n v="-1"/>
  </r>
  <r>
    <x v="126"/>
    <x v="119"/>
    <x v="40"/>
    <s v="1841752375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3"/>
    <n v="0"/>
    <n v="3"/>
    <n v="6"/>
    <n v="0"/>
    <n v="0"/>
    <n v="0"/>
    <n v="0"/>
    <n v="0"/>
    <n v="0"/>
    <n v="0"/>
    <n v="0"/>
    <n v="0"/>
    <n v="3"/>
    <n v="0"/>
    <n v="3"/>
    <n v="6"/>
    <n v="6263.8800000000028"/>
    <n v="388.93"/>
    <n v="-5874.9500000000025"/>
    <n v="-0.93790909148961987"/>
  </r>
  <r>
    <x v="17"/>
    <x v="17"/>
    <x v="40"/>
    <s v="1114255833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4"/>
    <n v="5"/>
    <n v="3"/>
    <n v="2"/>
    <n v="3"/>
    <n v="2"/>
    <n v="3"/>
    <n v="2"/>
    <n v="4"/>
    <n v="2"/>
    <n v="1"/>
    <n v="4"/>
    <n v="35"/>
    <n v="4"/>
    <n v="5"/>
    <n v="3"/>
    <n v="2"/>
    <n v="3"/>
    <n v="2"/>
    <n v="3"/>
    <n v="2"/>
    <n v="4"/>
    <n v="2"/>
    <n v="1"/>
    <n v="4"/>
    <n v="35"/>
    <n v="4169.55"/>
    <n v="2268.7800000000002"/>
    <n v="-1900.77"/>
    <n v="-0.45586933841781485"/>
  </r>
  <r>
    <x v="83"/>
    <x v="80"/>
    <x v="40"/>
    <s v="1558474999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1"/>
    <n v="1"/>
    <n v="0"/>
    <n v="0"/>
    <n v="1"/>
    <n v="3"/>
    <n v="0"/>
    <n v="0"/>
    <n v="0"/>
    <n v="0"/>
    <n v="1"/>
    <n v="0"/>
    <n v="7"/>
    <n v="1"/>
    <n v="1"/>
    <n v="0"/>
    <n v="0"/>
    <n v="1"/>
    <n v="3"/>
    <n v="0"/>
    <n v="0"/>
    <n v="0"/>
    <n v="0"/>
    <n v="1"/>
    <n v="0"/>
    <n v="7"/>
    <n v="27125.570000000007"/>
    <n v="453.76"/>
    <n v="-26671.810000000009"/>
    <n v="-0.98327187225927426"/>
  </r>
  <r>
    <x v="141"/>
    <x v="133"/>
    <x v="40"/>
    <s v="1932158367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4.72"/>
    <n v="0"/>
    <n v="-434.72"/>
    <n v="-1"/>
  </r>
  <r>
    <x v="16"/>
    <x v="16"/>
    <x v="40"/>
    <s v="1114221199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5"/>
    <n v="11"/>
    <n v="13"/>
    <n v="15"/>
    <n v="16"/>
    <n v="14"/>
    <n v="15"/>
    <n v="10"/>
    <n v="23"/>
    <n v="19"/>
    <n v="9"/>
    <n v="13"/>
    <n v="163"/>
    <n v="5"/>
    <n v="11"/>
    <n v="13"/>
    <n v="15"/>
    <n v="16"/>
    <n v="14"/>
    <n v="15"/>
    <n v="10"/>
    <n v="23"/>
    <n v="19"/>
    <n v="9"/>
    <n v="13"/>
    <n v="163"/>
    <n v="7292.4299999999994"/>
    <n v="10566.02"/>
    <n v="3273.5900000000011"/>
    <n v="0.44890249203626242"/>
  </r>
  <r>
    <x v="95"/>
    <x v="92"/>
    <x v="40"/>
    <s v="1659770030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4"/>
    <n v="4"/>
    <n v="5"/>
    <n v="5"/>
    <n v="6"/>
    <n v="5"/>
    <n v="6"/>
    <n v="5"/>
    <n v="5"/>
    <n v="3"/>
    <n v="5"/>
    <n v="2"/>
    <n v="55"/>
    <n v="4"/>
    <n v="4"/>
    <n v="5"/>
    <n v="5"/>
    <n v="6"/>
    <n v="5"/>
    <n v="6"/>
    <n v="5"/>
    <n v="5"/>
    <n v="3"/>
    <n v="5"/>
    <n v="2"/>
    <n v="55"/>
    <n v="12503.73"/>
    <n v="3565.22"/>
    <n v="-8938.51"/>
    <n v="-0.71486748354291085"/>
  </r>
  <r>
    <x v="112"/>
    <x v="92"/>
    <x v="40"/>
    <s v="1730557026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18"/>
    <n v="21"/>
    <n v="15"/>
    <n v="18"/>
    <n v="25"/>
    <n v="24"/>
    <n v="19"/>
    <n v="19"/>
    <n v="22"/>
    <n v="21"/>
    <n v="17"/>
    <n v="20"/>
    <n v="239"/>
    <n v="18"/>
    <n v="21"/>
    <n v="15"/>
    <n v="18"/>
    <n v="25"/>
    <n v="24"/>
    <n v="19"/>
    <n v="19"/>
    <n v="22"/>
    <n v="21"/>
    <n v="17"/>
    <n v="20"/>
    <n v="239"/>
    <n v="16397.82"/>
    <n v="15492.51"/>
    <n v="-905.30999999999949"/>
    <n v="-5.5209168047947808E-2"/>
  </r>
  <r>
    <x v="122"/>
    <x v="92"/>
    <x v="40"/>
    <s v="1821422551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13.7799999999988"/>
    <n v="0"/>
    <n v="-1913.7799999999988"/>
    <n v="-1"/>
  </r>
  <r>
    <x v="12"/>
    <x v="12"/>
    <x v="40"/>
    <s v="1093263501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16"/>
    <n v="15"/>
    <n v="16"/>
    <n v="17"/>
    <n v="10"/>
    <n v="14"/>
    <n v="15"/>
    <n v="10"/>
    <n v="14"/>
    <n v="13"/>
    <n v="14"/>
    <n v="11"/>
    <n v="165"/>
    <n v="16"/>
    <n v="15"/>
    <n v="16"/>
    <n v="17"/>
    <n v="10"/>
    <n v="14"/>
    <n v="15"/>
    <n v="10"/>
    <n v="14"/>
    <n v="13"/>
    <n v="14"/>
    <n v="11"/>
    <n v="165"/>
    <n v="8360.6799999999967"/>
    <n v="10695.66"/>
    <n v="2334.9800000000032"/>
    <n v="0.27928111110579573"/>
  </r>
  <r>
    <x v="99"/>
    <x v="96"/>
    <x v="40"/>
    <s v="1679562961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11"/>
    <n v="13"/>
    <n v="12"/>
    <n v="13"/>
    <n v="17"/>
    <n v="12"/>
    <n v="11"/>
    <n v="8"/>
    <n v="8"/>
    <n v="8"/>
    <n v="5"/>
    <n v="8"/>
    <n v="126"/>
    <n v="11"/>
    <n v="13"/>
    <n v="12"/>
    <n v="13"/>
    <n v="17"/>
    <n v="12"/>
    <n v="11"/>
    <n v="8"/>
    <n v="8"/>
    <n v="8"/>
    <n v="5"/>
    <n v="8"/>
    <n v="126"/>
    <n v="6619.15"/>
    <n v="8167.6"/>
    <n v="1548.4500000000007"/>
    <n v="0.23393487079156702"/>
  </r>
  <r>
    <x v="107"/>
    <x v="104"/>
    <x v="40"/>
    <s v="1710135553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3"/>
    <n v="6"/>
    <n v="5"/>
    <n v="1"/>
    <n v="5"/>
    <n v="7"/>
    <n v="4"/>
    <n v="6"/>
    <n v="3"/>
    <n v="4"/>
    <n v="2"/>
    <n v="3"/>
    <n v="49"/>
    <n v="3"/>
    <n v="6"/>
    <n v="5"/>
    <n v="1"/>
    <n v="5"/>
    <n v="7"/>
    <n v="4"/>
    <n v="6"/>
    <n v="3"/>
    <n v="4"/>
    <n v="2"/>
    <n v="3"/>
    <n v="49"/>
    <n v="1948.2599999999989"/>
    <n v="3176.29"/>
    <n v="1228.0300000000011"/>
    <n v="0.63032141500621164"/>
  </r>
  <r>
    <x v="46"/>
    <x v="44"/>
    <x v="40"/>
    <s v="1336590462-United-STAR+PLUS-MRSA Central"/>
    <x v="7"/>
    <s v="STAR+PLUS"/>
    <s v="MRSA Central"/>
    <s v="Free-Standing"/>
    <s v="0"/>
    <s v="Y"/>
    <s v="Y"/>
    <s v="Y"/>
    <s v="Y"/>
    <s v="Y"/>
    <s v="Y"/>
    <s v="Y"/>
    <s v="Y"/>
    <s v="Y"/>
    <s v="Y"/>
    <s v="Y"/>
    <s v="Y"/>
    <n v="19"/>
    <n v="11"/>
    <n v="16"/>
    <n v="8"/>
    <n v="18"/>
    <n v="9"/>
    <n v="18"/>
    <n v="12"/>
    <n v="12"/>
    <n v="10"/>
    <n v="13"/>
    <n v="17"/>
    <n v="163"/>
    <n v="19"/>
    <n v="11"/>
    <n v="16"/>
    <n v="8"/>
    <n v="18"/>
    <n v="9"/>
    <n v="18"/>
    <n v="12"/>
    <n v="12"/>
    <n v="10"/>
    <n v="13"/>
    <n v="17"/>
    <n v="163"/>
    <n v="61644.36"/>
    <n v="17734.34"/>
    <n v="-43910.020000000004"/>
    <n v="-0.71231204282111138"/>
  </r>
  <r>
    <x v="110"/>
    <x v="107"/>
    <x v="40"/>
    <s v="1720540255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7"/>
    <n v="5"/>
    <n v="3"/>
    <n v="3"/>
    <n v="4"/>
    <n v="2"/>
    <n v="3"/>
    <n v="1"/>
    <n v="0"/>
    <n v="0"/>
    <n v="0"/>
    <n v="1"/>
    <n v="29"/>
    <n v="7"/>
    <n v="5"/>
    <n v="3"/>
    <n v="3"/>
    <n v="4"/>
    <n v="2"/>
    <n v="3"/>
    <n v="1"/>
    <n v="0"/>
    <n v="0"/>
    <n v="0"/>
    <n v="1"/>
    <n v="29"/>
    <n v="5060.2800000000016"/>
    <n v="1879.84"/>
    <n v="-3180.4400000000014"/>
    <n v="-0.62851067529860016"/>
  </r>
  <r>
    <x v="150"/>
    <x v="140"/>
    <x v="40"/>
    <s v="1992748693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32"/>
    <n v="24"/>
    <n v="23"/>
    <n v="14"/>
    <n v="20"/>
    <n v="24"/>
    <n v="30"/>
    <n v="31"/>
    <n v="22"/>
    <n v="16"/>
    <n v="20"/>
    <n v="18"/>
    <n v="274"/>
    <n v="32"/>
    <n v="24"/>
    <n v="23"/>
    <n v="14"/>
    <n v="20"/>
    <n v="24"/>
    <n v="30"/>
    <n v="31"/>
    <n v="22"/>
    <n v="16"/>
    <n v="20"/>
    <n v="18"/>
    <n v="274"/>
    <n v="15507.109999999995"/>
    <n v="17761.28"/>
    <n v="2254.1700000000037"/>
    <n v="0.14536364287091563"/>
  </r>
  <r>
    <x v="92"/>
    <x v="89"/>
    <x v="40"/>
    <s v="1639735335-United-STAR+PLUS-MRSA Central"/>
    <x v="7"/>
    <s v="STAR+PLUS"/>
    <s v="MRSA Central"/>
    <s v="Free-Standing"/>
    <s v="0"/>
    <s v="N"/>
    <s v="N"/>
    <s v="N"/>
    <s v="N"/>
    <s v="N"/>
    <s v="N"/>
    <s v="N"/>
    <s v="N"/>
    <s v="N"/>
    <s v="N"/>
    <s v="N"/>
    <s v="N"/>
    <n v="17"/>
    <n v="24"/>
    <n v="19"/>
    <n v="21"/>
    <n v="13"/>
    <n v="13"/>
    <n v="2"/>
    <n v="0"/>
    <n v="0"/>
    <n v="0"/>
    <n v="0"/>
    <n v="0"/>
    <n v="109"/>
    <n v="0"/>
    <n v="0"/>
    <n v="0"/>
    <n v="0"/>
    <n v="0"/>
    <n v="0"/>
    <n v="0"/>
    <n v="0"/>
    <n v="0"/>
    <n v="0"/>
    <n v="0"/>
    <n v="0"/>
    <n v="0"/>
    <n v="12853.64"/>
    <n v="0"/>
    <n v="-12853.64"/>
    <n v="-1"/>
  </r>
  <r>
    <x v="105"/>
    <x v="102"/>
    <x v="40"/>
    <s v="1699947408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1"/>
    <n v="1"/>
    <n v="0"/>
    <n v="0"/>
    <n v="3"/>
    <n v="0"/>
    <n v="2"/>
    <n v="3"/>
    <n v="10"/>
    <n v="0"/>
    <n v="0"/>
    <n v="0"/>
    <n v="0"/>
    <n v="1"/>
    <n v="1"/>
    <n v="0"/>
    <n v="0"/>
    <n v="3"/>
    <n v="0"/>
    <n v="2"/>
    <n v="3"/>
    <n v="10"/>
    <n v="185.50000000000003"/>
    <n v="648.22"/>
    <n v="462.72"/>
    <n v="2.4944474393530993"/>
  </r>
  <r>
    <x v="97"/>
    <x v="94"/>
    <x v="40"/>
    <s v="1669468617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14"/>
    <n v="13"/>
    <n v="12"/>
    <n v="7"/>
    <n v="14"/>
    <n v="12"/>
    <n v="11"/>
    <n v="7"/>
    <n v="8"/>
    <n v="13"/>
    <n v="4"/>
    <n v="7"/>
    <n v="122"/>
    <n v="14"/>
    <n v="13"/>
    <n v="12"/>
    <n v="7"/>
    <n v="14"/>
    <n v="12"/>
    <n v="11"/>
    <n v="7"/>
    <n v="8"/>
    <n v="13"/>
    <n v="4"/>
    <n v="7"/>
    <n v="122"/>
    <n v="8930.5800000000017"/>
    <n v="7908.31"/>
    <n v="-1022.2700000000013"/>
    <n v="-0.11446848916867675"/>
  </r>
  <r>
    <x v="30"/>
    <x v="29"/>
    <x v="40"/>
    <s v="1205263134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3"/>
    <n v="1"/>
    <n v="0"/>
    <n v="1"/>
    <n v="0"/>
    <n v="1"/>
    <n v="4"/>
    <n v="4"/>
    <n v="2"/>
    <n v="3"/>
    <n v="3"/>
    <n v="6"/>
    <n v="28"/>
    <n v="3"/>
    <n v="1"/>
    <n v="0"/>
    <n v="1"/>
    <n v="0"/>
    <n v="1"/>
    <n v="4"/>
    <n v="4"/>
    <n v="2"/>
    <n v="3"/>
    <n v="3"/>
    <n v="6"/>
    <n v="28"/>
    <n v="174.9"/>
    <n v="1815.02"/>
    <n v="1640.12"/>
    <n v="9.3774728416237849"/>
  </r>
  <r>
    <x v="90"/>
    <x v="87"/>
    <x v="41"/>
    <s v="1639678030-United-STAR Kids-MRSA Northeast"/>
    <x v="7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7"/>
    <n v="3"/>
    <n v="0"/>
    <n v="4"/>
    <n v="7"/>
    <n v="6"/>
    <n v="7"/>
    <n v="5"/>
    <n v="6"/>
    <n v="2"/>
    <n v="5"/>
    <n v="7"/>
    <n v="59"/>
    <n v="7"/>
    <n v="3"/>
    <n v="0"/>
    <n v="4"/>
    <n v="7"/>
    <n v="6"/>
    <n v="7"/>
    <n v="5"/>
    <n v="6"/>
    <n v="2"/>
    <n v="5"/>
    <n v="7"/>
    <n v="59"/>
    <n v="2261.9600000000009"/>
    <n v="3824.51"/>
    <n v="1562.5499999999993"/>
    <n v="0.69079470901342133"/>
  </r>
  <r>
    <x v="1"/>
    <x v="1"/>
    <x v="41"/>
    <s v="1033641105-United-STAR Kids-MRSA Northeast"/>
    <x v="7"/>
    <s v="STAR Kids"/>
    <s v="MRSA Northeast"/>
    <s v="Free-Standing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8"/>
    <x v="139"/>
    <x v="41"/>
    <s v="1952800310-United-STAR Kids-MRSA Northeast"/>
    <x v="7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10"/>
    <n v="12"/>
    <n v="9"/>
    <n v="4"/>
    <n v="11"/>
    <n v="9"/>
    <n v="11"/>
    <n v="15"/>
    <n v="6"/>
    <n v="10"/>
    <n v="4"/>
    <n v="12"/>
    <n v="113"/>
    <n v="10"/>
    <n v="12"/>
    <n v="9"/>
    <n v="4"/>
    <n v="11"/>
    <n v="9"/>
    <n v="11"/>
    <n v="15"/>
    <n v="6"/>
    <n v="10"/>
    <n v="4"/>
    <n v="12"/>
    <n v="113"/>
    <n v="7043.9900000000016"/>
    <n v="7324.91"/>
    <n v="280.91999999999825"/>
    <n v="3.9880806190809213E-2"/>
  </r>
  <r>
    <x v="119"/>
    <x v="113"/>
    <x v="41"/>
    <s v="1811256696-United-STAR Kids-MRSA Northeast"/>
    <x v="7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6"/>
    <n v="5"/>
    <n v="0"/>
    <n v="6"/>
    <n v="2"/>
    <n v="4"/>
    <n v="1"/>
    <n v="4"/>
    <n v="4"/>
    <n v="3"/>
    <n v="0"/>
    <n v="9"/>
    <n v="44"/>
    <n v="6"/>
    <n v="5"/>
    <n v="0"/>
    <n v="6"/>
    <n v="2"/>
    <n v="4"/>
    <n v="1"/>
    <n v="4"/>
    <n v="4"/>
    <n v="3"/>
    <n v="0"/>
    <n v="9"/>
    <n v="44"/>
    <n v="1495.9699999999998"/>
    <n v="2852.18"/>
    <n v="1356.21"/>
    <n v="0.90657566662433087"/>
  </r>
  <r>
    <x v="143"/>
    <x v="30"/>
    <x v="41"/>
    <s v="1932608452-United-STAR Kids-MRSA Northeast"/>
    <x v="7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1"/>
    <n v="2"/>
    <n v="0"/>
    <n v="0"/>
    <n v="2"/>
    <n v="0"/>
    <n v="0"/>
    <n v="0"/>
    <n v="0"/>
    <n v="0"/>
    <n v="0"/>
    <n v="1"/>
    <n v="6"/>
    <n v="1"/>
    <n v="2"/>
    <n v="0"/>
    <n v="0"/>
    <n v="2"/>
    <n v="0"/>
    <n v="0"/>
    <n v="0"/>
    <n v="0"/>
    <n v="0"/>
    <n v="0"/>
    <n v="1"/>
    <n v="6"/>
    <n v="0"/>
    <n v="388.93"/>
    <n v="388.93"/>
    <n v="0"/>
  </r>
  <r>
    <x v="31"/>
    <x v="30"/>
    <x v="41"/>
    <s v="1205335726-United-STAR Kids-MRSA Northeast"/>
    <x v="7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9"/>
    <n v="7"/>
    <n v="11"/>
    <n v="10"/>
    <n v="9"/>
    <n v="3"/>
    <n v="6"/>
    <n v="5"/>
    <n v="6"/>
    <n v="12"/>
    <n v="8"/>
    <n v="8"/>
    <n v="94"/>
    <n v="9"/>
    <n v="7"/>
    <n v="11"/>
    <n v="10"/>
    <n v="9"/>
    <n v="3"/>
    <n v="6"/>
    <n v="5"/>
    <n v="6"/>
    <n v="12"/>
    <n v="8"/>
    <n v="8"/>
    <n v="94"/>
    <n v="3615.7500000000023"/>
    <n v="6093.29"/>
    <n v="2477.5399999999977"/>
    <n v="0.68520777155500134"/>
  </r>
  <r>
    <x v="38"/>
    <x v="30"/>
    <x v="41"/>
    <s v="1306345764-United-STAR Kids-MRSA Northeast"/>
    <x v="7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2"/>
    <n v="1"/>
    <n v="2"/>
    <n v="3"/>
    <n v="1"/>
    <n v="1"/>
    <n v="3"/>
    <n v="0"/>
    <n v="1"/>
    <n v="0"/>
    <n v="1"/>
    <n v="1"/>
    <n v="16"/>
    <n v="2"/>
    <n v="1"/>
    <n v="2"/>
    <n v="3"/>
    <n v="1"/>
    <n v="1"/>
    <n v="3"/>
    <n v="0"/>
    <n v="1"/>
    <n v="0"/>
    <n v="1"/>
    <n v="1"/>
    <n v="16"/>
    <n v="1825.3799999999999"/>
    <n v="1037.1600000000001"/>
    <n v="-788.2199999999998"/>
    <n v="-0.43181145843605157"/>
  </r>
  <r>
    <x v="116"/>
    <x v="3"/>
    <x v="41"/>
    <s v="1770082299-United-STAR Kids-MRSA Northeast"/>
    <x v="7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9"/>
    <n v="6"/>
    <n v="11"/>
    <n v="6"/>
    <n v="3"/>
    <n v="3"/>
    <n v="12"/>
    <n v="9"/>
    <n v="3"/>
    <n v="4"/>
    <n v="7"/>
    <n v="9"/>
    <n v="82"/>
    <n v="9"/>
    <n v="6"/>
    <n v="11"/>
    <n v="6"/>
    <n v="3"/>
    <n v="3"/>
    <n v="12"/>
    <n v="9"/>
    <n v="3"/>
    <n v="4"/>
    <n v="7"/>
    <n v="9"/>
    <n v="82"/>
    <n v="2638.3300000000017"/>
    <n v="5315.42"/>
    <n v="2677.0899999999983"/>
    <n v="1.0146911114227548"/>
  </r>
  <r>
    <x v="137"/>
    <x v="129"/>
    <x v="42"/>
    <s v="1902995525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1"/>
    <n v="0"/>
    <n v="0"/>
    <n v="1"/>
    <n v="0"/>
    <n v="2"/>
    <n v="0"/>
    <n v="0"/>
    <n v="4"/>
    <n v="0"/>
    <n v="0"/>
    <n v="0"/>
    <n v="0"/>
    <n v="1"/>
    <n v="0"/>
    <n v="0"/>
    <n v="1"/>
    <n v="0"/>
    <n v="2"/>
    <n v="0"/>
    <n v="0"/>
    <n v="4"/>
    <n v="4254.3499999999995"/>
    <n v="259.29000000000002"/>
    <n v="-3995.0599999999995"/>
    <n v="-0.93905296931376125"/>
  </r>
  <r>
    <x v="138"/>
    <x v="130"/>
    <x v="43"/>
    <s v="1912425000-Superior-STAR Kids-Travis"/>
    <x v="6"/>
    <s v="STAR Kids"/>
    <s v="Travi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.399999999999977"/>
    <n v="0"/>
    <n v="-50.399999999999977"/>
    <n v="-1"/>
  </r>
  <r>
    <x v="139"/>
    <x v="131"/>
    <x v="42"/>
    <s v="1922057561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4"/>
    <n v="0"/>
    <n v="5"/>
    <n v="1"/>
    <n v="3"/>
    <n v="1"/>
    <n v="2"/>
    <n v="1"/>
    <n v="2"/>
    <n v="0"/>
    <n v="2"/>
    <n v="3"/>
    <n v="24"/>
    <n v="4"/>
    <n v="0"/>
    <n v="5"/>
    <n v="1"/>
    <n v="3"/>
    <n v="1"/>
    <n v="2"/>
    <n v="1"/>
    <n v="2"/>
    <n v="0"/>
    <n v="2"/>
    <n v="3"/>
    <n v="24"/>
    <n v="1681.99"/>
    <n v="1555.73"/>
    <n v="-126.25999999999999"/>
    <n v="-7.5065844624522135E-2"/>
  </r>
  <r>
    <x v="140"/>
    <x v="132"/>
    <x v="42"/>
    <s v="1922206606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5"/>
    <n v="0"/>
    <n v="3"/>
    <n v="3"/>
    <n v="1"/>
    <n v="2"/>
    <n v="4"/>
    <n v="3"/>
    <n v="2"/>
    <n v="1"/>
    <n v="3"/>
    <n v="2"/>
    <n v="29"/>
    <n v="5"/>
    <n v="0"/>
    <n v="3"/>
    <n v="3"/>
    <n v="1"/>
    <n v="2"/>
    <n v="4"/>
    <n v="3"/>
    <n v="2"/>
    <n v="1"/>
    <n v="3"/>
    <n v="2"/>
    <n v="29"/>
    <n v="406.63000000000011"/>
    <n v="1879.84"/>
    <n v="1473.2099999999998"/>
    <n v="3.6229742025920357"/>
  </r>
  <r>
    <x v="142"/>
    <x v="134"/>
    <x v="42"/>
    <s v="1932426772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3"/>
    <n v="1"/>
    <n v="1"/>
    <n v="6"/>
    <n v="2"/>
    <n v="3"/>
    <n v="2"/>
    <n v="4"/>
    <n v="1"/>
    <n v="2"/>
    <n v="0"/>
    <n v="0"/>
    <n v="25"/>
    <n v="3"/>
    <n v="1"/>
    <n v="1"/>
    <n v="6"/>
    <n v="2"/>
    <n v="3"/>
    <n v="2"/>
    <n v="4"/>
    <n v="1"/>
    <n v="2"/>
    <n v="0"/>
    <n v="0"/>
    <n v="25"/>
    <n v="1193.93"/>
    <n v="1620.56"/>
    <n v="426.62999999999988"/>
    <n v="0.35733250693089197"/>
  </r>
  <r>
    <x v="144"/>
    <x v="135"/>
    <x v="42"/>
    <s v="1942425343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4"/>
    <n v="6"/>
    <n v="3"/>
    <n v="2"/>
    <n v="3"/>
    <n v="2"/>
    <n v="4"/>
    <n v="1"/>
    <n v="1"/>
    <n v="3"/>
    <n v="3"/>
    <n v="5"/>
    <n v="37"/>
    <n v="4"/>
    <n v="6"/>
    <n v="3"/>
    <n v="2"/>
    <n v="3"/>
    <n v="2"/>
    <n v="4"/>
    <n v="1"/>
    <n v="1"/>
    <n v="3"/>
    <n v="3"/>
    <n v="5"/>
    <n v="37"/>
    <n v="1195.9199999999998"/>
    <n v="2398.42"/>
    <n v="1202.5000000000002"/>
    <n v="1.0055020402702526"/>
  </r>
  <r>
    <x v="146"/>
    <x v="137"/>
    <x v="43"/>
    <s v="1952328924-Superior-STAR Kids-Travis"/>
    <x v="6"/>
    <s v="STAR Kids"/>
    <s v="Travis"/>
    <s v="Hospital-Based"/>
    <s v="0"/>
    <s v="Y"/>
    <s v="Y"/>
    <s v="Y"/>
    <s v="Y"/>
    <s v="Y"/>
    <s v="Y"/>
    <s v="Y"/>
    <s v="Y"/>
    <s v="Y"/>
    <s v="Y"/>
    <s v="Y"/>
    <s v="Y"/>
    <n v="5"/>
    <n v="3"/>
    <n v="4"/>
    <n v="1"/>
    <n v="4"/>
    <n v="1"/>
    <n v="2"/>
    <n v="1"/>
    <n v="0"/>
    <n v="2"/>
    <n v="1"/>
    <n v="1"/>
    <n v="25"/>
    <n v="5"/>
    <n v="3"/>
    <n v="4"/>
    <n v="1"/>
    <n v="4"/>
    <n v="1"/>
    <n v="2"/>
    <n v="1"/>
    <n v="0"/>
    <n v="2"/>
    <n v="1"/>
    <n v="1"/>
    <n v="25"/>
    <n v="1154.7900000000004"/>
    <n v="1620.56"/>
    <n v="465.76999999999953"/>
    <n v="0.40333740333740276"/>
  </r>
  <r>
    <x v="147"/>
    <x v="138"/>
    <x v="44"/>
    <s v="1952453946-Superior-STAR Kids-Bexar"/>
    <x v="6"/>
    <s v="STAR Kids"/>
    <s v="Bexar"/>
    <s v="Hospital-Based"/>
    <s v="0"/>
    <s v="Y"/>
    <s v="Y"/>
    <s v="Y"/>
    <s v="Y"/>
    <s v="Y"/>
    <s v="Y"/>
    <s v="Y"/>
    <s v="Y"/>
    <s v="Y"/>
    <s v="Y"/>
    <s v="Y"/>
    <s v="Y"/>
    <n v="2"/>
    <n v="3"/>
    <n v="0"/>
    <n v="1"/>
    <n v="3"/>
    <n v="2"/>
    <n v="6"/>
    <n v="4"/>
    <n v="8"/>
    <n v="2"/>
    <n v="2"/>
    <n v="2"/>
    <n v="35"/>
    <n v="2"/>
    <n v="3"/>
    <n v="0"/>
    <n v="1"/>
    <n v="3"/>
    <n v="2"/>
    <n v="6"/>
    <n v="4"/>
    <n v="8"/>
    <n v="2"/>
    <n v="2"/>
    <n v="2"/>
    <n v="35"/>
    <n v="2213.1899999999991"/>
    <n v="2268.7800000000002"/>
    <n v="55.590000000001055"/>
    <n v="2.5117590446369756E-2"/>
  </r>
  <r>
    <x v="58"/>
    <x v="56"/>
    <x v="45"/>
    <s v="1427334077-TCHP-STAR-Harris"/>
    <x v="8"/>
    <s v="STAR"/>
    <s v="Harris"/>
    <s v="Hospital-Based"/>
    <s v="0"/>
    <s v="Y"/>
    <s v="Y"/>
    <s v="Y"/>
    <s v="Y"/>
    <s v="Y"/>
    <s v="Y"/>
    <s v="Y"/>
    <s v="Y"/>
    <s v="Y"/>
    <s v="Y"/>
    <s v="Y"/>
    <s v="Y"/>
    <n v="79"/>
    <n v="86"/>
    <n v="82"/>
    <n v="75"/>
    <n v="86"/>
    <n v="91"/>
    <n v="43"/>
    <n v="5"/>
    <n v="6"/>
    <n v="4"/>
    <n v="3"/>
    <n v="1"/>
    <n v="561"/>
    <n v="79"/>
    <n v="86"/>
    <n v="82"/>
    <n v="75"/>
    <n v="86"/>
    <n v="91"/>
    <n v="43"/>
    <n v="5"/>
    <n v="6"/>
    <n v="4"/>
    <n v="3"/>
    <n v="1"/>
    <n v="561"/>
    <n v="130946.37999999996"/>
    <n v="36365.26"/>
    <n v="-94581.119999999966"/>
    <n v="-0.72228892467283168"/>
  </r>
  <r>
    <x v="73"/>
    <x v="71"/>
    <x v="45"/>
    <s v="1518465616-TCHP-STAR-Harris"/>
    <x v="8"/>
    <s v="STAR"/>
    <s v="Harris"/>
    <s v="Hospital-Based"/>
    <s v="0"/>
    <s v="Y"/>
    <s v="Y"/>
    <s v="Y"/>
    <s v="Y"/>
    <s v="Y"/>
    <s v="Y"/>
    <s v="Y"/>
    <s v="Y"/>
    <s v="Y"/>
    <s v="Y"/>
    <s v="Y"/>
    <s v="Y"/>
    <n v="29"/>
    <n v="31"/>
    <n v="39"/>
    <n v="28"/>
    <n v="34"/>
    <n v="30"/>
    <n v="17"/>
    <n v="9"/>
    <n v="0"/>
    <n v="2"/>
    <n v="0"/>
    <n v="1"/>
    <n v="220"/>
    <n v="29"/>
    <n v="31"/>
    <n v="39"/>
    <n v="28"/>
    <n v="34"/>
    <n v="30"/>
    <n v="17"/>
    <n v="9"/>
    <n v="0"/>
    <n v="2"/>
    <n v="0"/>
    <n v="1"/>
    <n v="220"/>
    <n v="20253.37"/>
    <n v="14260.89"/>
    <n v="-5992.48"/>
    <n v="-0.29587569871088121"/>
  </r>
  <r>
    <x v="149"/>
    <x v="17"/>
    <x v="45"/>
    <s v="1972830008-TCHP-STAR-Harris"/>
    <x v="8"/>
    <s v="STAR"/>
    <s v="Harris"/>
    <s v="Hospital-Based"/>
    <s v="0"/>
    <s v="Y"/>
    <s v="Y"/>
    <s v="Y"/>
    <s v="Y"/>
    <s v="Y"/>
    <s v="Y"/>
    <s v="Y"/>
    <s v="Y"/>
    <s v="Y"/>
    <s v="Y"/>
    <s v="Y"/>
    <s v="Y"/>
    <n v="11"/>
    <n v="31"/>
    <n v="18"/>
    <n v="16"/>
    <n v="22"/>
    <n v="26"/>
    <n v="21"/>
    <n v="19"/>
    <n v="27"/>
    <n v="14"/>
    <n v="3"/>
    <n v="11"/>
    <n v="219"/>
    <n v="11"/>
    <n v="31"/>
    <n v="18"/>
    <n v="16"/>
    <n v="22"/>
    <n v="26"/>
    <n v="21"/>
    <n v="19"/>
    <n v="27"/>
    <n v="14"/>
    <n v="3"/>
    <n v="11"/>
    <n v="219"/>
    <n v="20621.640000000003"/>
    <n v="14196.06"/>
    <n v="-6425.5800000000036"/>
    <n v="-0.31159403422812165"/>
  </r>
  <r>
    <x v="5"/>
    <x v="5"/>
    <x v="46"/>
    <s v="1063485548-TCHP-STAR-Jefferson"/>
    <x v="8"/>
    <s v="STAR"/>
    <s v="Jefferson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1"/>
    <n v="0"/>
    <n v="0"/>
    <n v="1"/>
    <n v="4"/>
    <n v="0"/>
    <n v="3"/>
    <n v="9"/>
    <n v="0"/>
    <n v="0"/>
    <n v="0"/>
    <n v="0"/>
    <n v="0"/>
    <n v="1"/>
    <n v="0"/>
    <n v="0"/>
    <n v="1"/>
    <n v="4"/>
    <n v="0"/>
    <n v="3"/>
    <n v="9"/>
    <n v="8888.0700000000033"/>
    <n v="583.4"/>
    <n v="-8304.6700000000037"/>
    <n v="-0.9343614530488622"/>
  </r>
  <r>
    <x v="77"/>
    <x v="75"/>
    <x v="46"/>
    <s v="1528030285-TCHP-STAR-Jefferson"/>
    <x v="8"/>
    <s v="STAR"/>
    <s v="Jefferson"/>
    <s v="Hospital-Based"/>
    <s v="0"/>
    <s v="Y"/>
    <s v="Y"/>
    <s v="Y"/>
    <s v="Y"/>
    <s v="Y"/>
    <s v="Y"/>
    <s v="Y"/>
    <s v="Y"/>
    <s v="Y"/>
    <s v="Y"/>
    <s v="Y"/>
    <s v="Y"/>
    <n v="34"/>
    <n v="39"/>
    <n v="30"/>
    <n v="35"/>
    <n v="18"/>
    <n v="29"/>
    <n v="33"/>
    <n v="27"/>
    <n v="24"/>
    <n v="26"/>
    <n v="22"/>
    <n v="40"/>
    <n v="357"/>
    <n v="34"/>
    <n v="39"/>
    <n v="30"/>
    <n v="35"/>
    <n v="18"/>
    <n v="29"/>
    <n v="33"/>
    <n v="27"/>
    <n v="24"/>
    <n v="26"/>
    <n v="22"/>
    <n v="40"/>
    <n v="357"/>
    <n v="44256.950000000026"/>
    <n v="23141.53"/>
    <n v="-21115.420000000027"/>
    <n v="-0.47710969689506427"/>
  </r>
  <r>
    <x v="100"/>
    <x v="97"/>
    <x v="46"/>
    <s v="1679926992-TCHP-STAR-Jefferson"/>
    <x v="8"/>
    <s v="STAR"/>
    <s v="Jefferson"/>
    <s v="Hospital-Based"/>
    <s v="0"/>
    <s v="Y"/>
    <s v="Y"/>
    <s v="Y"/>
    <s v="Y"/>
    <s v="Y"/>
    <s v="Y"/>
    <s v="Y"/>
    <s v="Y"/>
    <s v="Y"/>
    <s v="Y"/>
    <s v="Y"/>
    <s v="Y"/>
    <n v="7"/>
    <n v="8"/>
    <n v="12"/>
    <n v="2"/>
    <n v="11"/>
    <n v="9"/>
    <n v="14"/>
    <n v="14"/>
    <n v="11"/>
    <n v="20"/>
    <n v="20"/>
    <n v="20"/>
    <n v="148"/>
    <n v="7"/>
    <n v="8"/>
    <n v="12"/>
    <n v="2"/>
    <n v="11"/>
    <n v="9"/>
    <n v="14"/>
    <n v="14"/>
    <n v="11"/>
    <n v="20"/>
    <n v="20"/>
    <n v="20"/>
    <n v="148"/>
    <n v="17384.450000000008"/>
    <n v="9593.69"/>
    <n v="-7790.7600000000075"/>
    <n v="-0.44814532527632478"/>
  </r>
  <r>
    <x v="36"/>
    <x v="35"/>
    <x v="46"/>
    <s v="1285631945-TCHP-STAR-Jefferson"/>
    <x v="8"/>
    <s v="STAR"/>
    <s v="Jefferson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1"/>
    <x v="88"/>
    <x v="30"/>
    <s v="1639697949-DCHP-STAR-Travis"/>
    <x v="4"/>
    <s v="STAR"/>
    <s v="Travis"/>
    <s v="Hospital-Based"/>
    <s v="0"/>
    <s v="Y"/>
    <s v="Y"/>
    <s v="Y"/>
    <s v="Y"/>
    <s v="Y"/>
    <s v="Y"/>
    <s v="Y"/>
    <s v="Y"/>
    <s v="Y"/>
    <s v="Y"/>
    <s v="Y"/>
    <s v="Y"/>
    <n v="2"/>
    <n v="2"/>
    <n v="0"/>
    <n v="2"/>
    <n v="2"/>
    <n v="3"/>
    <n v="1"/>
    <n v="2"/>
    <n v="0"/>
    <n v="1"/>
    <n v="0"/>
    <n v="1"/>
    <n v="16"/>
    <n v="2"/>
    <n v="2"/>
    <n v="0"/>
    <n v="2"/>
    <n v="2"/>
    <n v="3"/>
    <n v="1"/>
    <n v="2"/>
    <n v="0"/>
    <n v="1"/>
    <n v="0"/>
    <n v="1"/>
    <n v="16"/>
    <n v="2127.3500000000004"/>
    <n v="1037.1600000000001"/>
    <n v="-1090.1900000000003"/>
    <n v="-0.51246386349213813"/>
  </r>
  <r>
    <x v="138"/>
    <x v="130"/>
    <x v="30"/>
    <s v="1912425000-DCHP-STAR-Travis"/>
    <x v="4"/>
    <s v="STAR"/>
    <s v="Travi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1"/>
    <n v="0"/>
    <n v="0"/>
    <n v="0"/>
    <n v="2"/>
    <n v="1"/>
    <n v="0"/>
    <n v="2"/>
    <n v="6"/>
    <n v="0"/>
    <n v="0"/>
    <n v="0"/>
    <n v="0"/>
    <n v="1"/>
    <n v="0"/>
    <n v="0"/>
    <n v="0"/>
    <n v="2"/>
    <n v="1"/>
    <n v="0"/>
    <n v="2"/>
    <n v="6"/>
    <n v="789.07000000000039"/>
    <n v="388.93"/>
    <n v="-400.14000000000038"/>
    <n v="-0.50710329882013028"/>
  </r>
  <r>
    <x v="152"/>
    <x v="142"/>
    <x v="47"/>
    <s v="1043289804-Driscoll-STAR-Hidalgo"/>
    <x v="9"/>
    <s v="STAR"/>
    <s v="Hidalgo"/>
    <s v="Hospital-Based"/>
    <s v="0"/>
    <s v="N"/>
    <s v="N"/>
    <s v="N"/>
    <s v="N"/>
    <s v="N"/>
    <s v="N"/>
    <s v="N"/>
    <s v="N"/>
    <s v="N"/>
    <s v="N"/>
    <s v="N"/>
    <s v="N"/>
    <n v="6"/>
    <n v="5"/>
    <n v="5"/>
    <n v="3"/>
    <n v="1"/>
    <n v="3"/>
    <n v="3"/>
    <n v="3"/>
    <n v="7"/>
    <n v="7"/>
    <n v="2"/>
    <n v="2"/>
    <n v="47"/>
    <n v="0"/>
    <n v="0"/>
    <n v="0"/>
    <n v="0"/>
    <n v="0"/>
    <n v="0"/>
    <n v="0"/>
    <n v="0"/>
    <n v="0"/>
    <n v="0"/>
    <n v="0"/>
    <n v="0"/>
    <n v="0"/>
    <n v="11777.710000000006"/>
    <n v="0"/>
    <n v="-11777.710000000006"/>
    <n v="-1"/>
  </r>
  <r>
    <x v="153"/>
    <x v="141"/>
    <x v="47"/>
    <s v="1023173507-Driscoll-STAR-Hidalgo"/>
    <x v="9"/>
    <s v="STAR"/>
    <s v="Hidalgo"/>
    <s v="Hospital-Based"/>
    <s v="0"/>
    <s v="Y"/>
    <s v="Y"/>
    <s v="Y"/>
    <s v="Y"/>
    <s v="Y"/>
    <s v="Y"/>
    <s v="Y"/>
    <s v="Y"/>
    <s v="Y"/>
    <s v="Y"/>
    <s v="Y"/>
    <s v="Y"/>
    <n v="11"/>
    <n v="21"/>
    <n v="18"/>
    <n v="8"/>
    <n v="15"/>
    <n v="9"/>
    <n v="10"/>
    <n v="9"/>
    <n v="11"/>
    <n v="9"/>
    <n v="15"/>
    <n v="14"/>
    <n v="150"/>
    <n v="11"/>
    <n v="21"/>
    <n v="18"/>
    <n v="8"/>
    <n v="15"/>
    <n v="9"/>
    <n v="10"/>
    <n v="9"/>
    <n v="11"/>
    <n v="9"/>
    <n v="15"/>
    <n v="14"/>
    <n v="150"/>
    <n v="47610.659999999974"/>
    <n v="9723.33"/>
    <n v="-37887.329999999973"/>
    <n v="-0.79577409764955986"/>
  </r>
  <r>
    <x v="151"/>
    <x v="141"/>
    <x v="47"/>
    <s v="1366507477-Driscoll-STAR-Hidalgo"/>
    <x v="9"/>
    <s v="STAR"/>
    <s v="Hidalgo"/>
    <s v="Hospital-Based"/>
    <s v="0"/>
    <s v="Y"/>
    <s v="Y"/>
    <s v="Y"/>
    <s v="Y"/>
    <s v="Y"/>
    <s v="Y"/>
    <s v="Y"/>
    <s v="Y"/>
    <s v="Y"/>
    <s v="Y"/>
    <s v="Y"/>
    <s v="Y"/>
    <n v="15"/>
    <n v="45"/>
    <n v="31"/>
    <n v="29"/>
    <n v="26"/>
    <n v="8"/>
    <n v="25"/>
    <n v="30"/>
    <n v="26"/>
    <n v="13"/>
    <n v="13"/>
    <n v="24"/>
    <n v="285"/>
    <n v="15"/>
    <n v="45"/>
    <n v="31"/>
    <n v="29"/>
    <n v="26"/>
    <n v="8"/>
    <n v="25"/>
    <n v="30"/>
    <n v="26"/>
    <n v="13"/>
    <n v="13"/>
    <n v="24"/>
    <n v="285"/>
    <n v="28817.42"/>
    <n v="18474.330000000002"/>
    <n v="-10343.089999999997"/>
    <n v="-0.3589179739199414"/>
  </r>
  <r>
    <x v="154"/>
    <x v="143"/>
    <x v="48"/>
    <s v="1144262957-Driscoll-STAR-Nueces"/>
    <x v="9"/>
    <s v="STAR"/>
    <s v="Nueces"/>
    <s v="Free-Standing"/>
    <s v="0"/>
    <s v="Y"/>
    <s v="Y"/>
    <s v="Y"/>
    <s v="Y"/>
    <s v="Y"/>
    <s v="Y"/>
    <s v="Y"/>
    <s v="Y"/>
    <s v="Y"/>
    <s v="Y"/>
    <s v="Y"/>
    <s v="Y"/>
    <n v="449"/>
    <n v="534"/>
    <n v="557"/>
    <n v="404"/>
    <n v="467"/>
    <n v="400"/>
    <n v="454"/>
    <n v="372"/>
    <n v="443"/>
    <n v="360"/>
    <n v="288"/>
    <n v="490"/>
    <n v="5218"/>
    <n v="449"/>
    <n v="534"/>
    <n v="557"/>
    <n v="404"/>
    <n v="467"/>
    <n v="400"/>
    <n v="454"/>
    <n v="372"/>
    <n v="443"/>
    <n v="360"/>
    <n v="288"/>
    <n v="490"/>
    <n v="5218"/>
    <n v="415226.10000000021"/>
    <n v="567716.42000000004"/>
    <n v="152490.31999999983"/>
    <n v="0.36724647125987447"/>
  </r>
  <r>
    <x v="155"/>
    <x v="144"/>
    <x v="48"/>
    <s v="1497153589-Driscoll-STAR-Nueces"/>
    <x v="9"/>
    <s v="STAR"/>
    <s v="Nueces"/>
    <s v="Hospital-Based"/>
    <s v="0"/>
    <s v="Y"/>
    <s v="Y"/>
    <s v="Y"/>
    <s v="Y"/>
    <s v="Y"/>
    <s v="Y"/>
    <s v="Y"/>
    <s v="Y"/>
    <s v="Y"/>
    <s v="Y"/>
    <s v="Y"/>
    <s v="Y"/>
    <n v="185"/>
    <n v="148"/>
    <n v="170"/>
    <n v="120"/>
    <n v="143"/>
    <n v="167"/>
    <n v="163"/>
    <n v="154"/>
    <n v="198"/>
    <n v="136"/>
    <n v="145"/>
    <n v="181"/>
    <n v="1910"/>
    <n v="185"/>
    <n v="148"/>
    <n v="170"/>
    <n v="120"/>
    <n v="143"/>
    <n v="167"/>
    <n v="163"/>
    <n v="154"/>
    <n v="198"/>
    <n v="136"/>
    <n v="145"/>
    <n v="181"/>
    <n v="1910"/>
    <n v="185354.07999999996"/>
    <n v="123810.42"/>
    <n v="-61543.65999999996"/>
    <n v="-0.33203293933427297"/>
  </r>
  <r>
    <x v="156"/>
    <x v="145"/>
    <x v="48"/>
    <s v="1831567122-Driscoll-STAR-Nueces"/>
    <x v="9"/>
    <s v="STAR"/>
    <s v="Nueces"/>
    <s v="Hospital-Based"/>
    <s v="0"/>
    <s v="Y"/>
    <s v="Y"/>
    <s v="Y"/>
    <s v="Y"/>
    <s v="Y"/>
    <s v="Y"/>
    <s v="Y"/>
    <s v="Y"/>
    <s v="Y"/>
    <s v="Y"/>
    <s v="Y"/>
    <s v="Y"/>
    <n v="0"/>
    <n v="0"/>
    <n v="1"/>
    <n v="0"/>
    <n v="0"/>
    <n v="0"/>
    <n v="0"/>
    <n v="10"/>
    <n v="4"/>
    <n v="1"/>
    <n v="3"/>
    <n v="0"/>
    <n v="19"/>
    <n v="0"/>
    <n v="0"/>
    <n v="1"/>
    <n v="0"/>
    <n v="0"/>
    <n v="0"/>
    <n v="0"/>
    <n v="10"/>
    <n v="4"/>
    <n v="1"/>
    <n v="3"/>
    <n v="0"/>
    <n v="19"/>
    <n v="36163.410000000003"/>
    <n v="1231.6199999999999"/>
    <n v="-34931.79"/>
    <n v="-0.96594292407712645"/>
  </r>
  <r>
    <x v="157"/>
    <x v="92"/>
    <x v="48"/>
    <s v="1487088118-Driscoll-STAR-Nueces"/>
    <x v="9"/>
    <s v="STAR"/>
    <s v="Nueces"/>
    <s v="Hospital-Based"/>
    <s v="0"/>
    <s v="Y"/>
    <s v="Y"/>
    <s v="Y"/>
    <s v="Y"/>
    <s v="Y"/>
    <s v="Y"/>
    <s v="Y"/>
    <s v="Y"/>
    <s v="Y"/>
    <s v="Y"/>
    <s v="Y"/>
    <s v="Y"/>
    <n v="34"/>
    <n v="30"/>
    <n v="51"/>
    <n v="40"/>
    <n v="47"/>
    <n v="55"/>
    <n v="41"/>
    <n v="30.1"/>
    <n v="39"/>
    <n v="21"/>
    <n v="23"/>
    <n v="38"/>
    <n v="449.1"/>
    <n v="34"/>
    <n v="30"/>
    <n v="51"/>
    <n v="40"/>
    <n v="47"/>
    <n v="55"/>
    <n v="41"/>
    <n v="30.1"/>
    <n v="39"/>
    <n v="21"/>
    <n v="23"/>
    <n v="38"/>
    <n v="449.1"/>
    <n v="74773.150000000009"/>
    <n v="29111.65"/>
    <n v="-45661.500000000007"/>
    <n v="-0.61066706431386131"/>
  </r>
  <r>
    <x v="158"/>
    <x v="146"/>
    <x v="48"/>
    <s v="1215983598-Driscoll-STAR-Nueces"/>
    <x v="9"/>
    <s v="STAR"/>
    <s v="Nueces"/>
    <s v="Hospital-Based"/>
    <s v="0"/>
    <s v="Y"/>
    <s v="Y"/>
    <s v="Y"/>
    <s v="Y"/>
    <s v="Y"/>
    <s v="Y"/>
    <s v="Y"/>
    <s v="Y"/>
    <s v="Y"/>
    <s v="Y"/>
    <s v="Y"/>
    <s v="Y"/>
    <n v="0"/>
    <n v="1"/>
    <n v="0"/>
    <n v="0"/>
    <n v="1"/>
    <n v="0"/>
    <n v="0"/>
    <n v="0"/>
    <n v="0"/>
    <n v="1"/>
    <n v="1"/>
    <n v="25"/>
    <n v="29"/>
    <n v="0"/>
    <n v="1"/>
    <n v="0"/>
    <n v="0"/>
    <n v="1"/>
    <n v="0"/>
    <n v="0"/>
    <n v="0"/>
    <n v="0"/>
    <n v="1"/>
    <n v="1"/>
    <n v="25"/>
    <n v="29"/>
    <n v="32347.400000000005"/>
    <n v="1879.84"/>
    <n v="-30467.560000000005"/>
    <n v="-0.9418859011852575"/>
  </r>
  <r>
    <x v="111"/>
    <x v="108"/>
    <x v="31"/>
    <s v="1730480393-S&amp;W-STAR-MRSA Central"/>
    <x v="5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7"/>
    <n v="14"/>
    <n v="17"/>
    <n v="16"/>
    <n v="15"/>
    <n v="14"/>
    <n v="18"/>
    <n v="21"/>
    <n v="13"/>
    <n v="10"/>
    <n v="7"/>
    <n v="13"/>
    <n v="165"/>
    <n v="7"/>
    <n v="14"/>
    <n v="17"/>
    <n v="16"/>
    <n v="15"/>
    <n v="14"/>
    <n v="18"/>
    <n v="21"/>
    <n v="13"/>
    <n v="10"/>
    <n v="7"/>
    <n v="13"/>
    <n v="165"/>
    <n v="21320.02"/>
    <n v="10695.66"/>
    <n v="-10624.36"/>
    <n v="-0.4983278627318361"/>
  </r>
  <r>
    <x v="121"/>
    <x v="115"/>
    <x v="31"/>
    <s v="1821399767-S&amp;W-STAR-MRSA Central"/>
    <x v="5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0"/>
    <n v="2"/>
    <n v="0"/>
    <n v="0"/>
    <n v="2"/>
    <n v="1"/>
    <n v="1"/>
    <n v="0"/>
    <n v="1"/>
    <n v="1"/>
    <n v="0"/>
    <n v="1"/>
    <n v="9"/>
    <n v="0"/>
    <n v="2"/>
    <n v="0"/>
    <n v="0"/>
    <n v="2"/>
    <n v="1"/>
    <n v="1"/>
    <n v="0"/>
    <n v="1"/>
    <n v="1"/>
    <n v="0"/>
    <n v="1"/>
    <n v="9"/>
    <n v="2041.6900000000003"/>
    <n v="583.4"/>
    <n v="-1458.2900000000004"/>
    <n v="-0.71425632686646856"/>
  </r>
  <r>
    <x v="74"/>
    <x v="72"/>
    <x v="31"/>
    <s v="1518900778-S&amp;W-STAR-MRSA Central"/>
    <x v="5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1"/>
    <n v="7063.9199999999983"/>
    <n v="64.819999999999993"/>
    <n v="-6999.0999999999985"/>
    <n v="-0.99082379188892289"/>
  </r>
  <r>
    <x v="135"/>
    <x v="127"/>
    <x v="31"/>
    <s v="1902107568-S&amp;W-STAR-MRSA Central"/>
    <x v="5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21"/>
    <n v="17"/>
    <n v="20"/>
    <n v="23"/>
    <n v="19"/>
    <n v="13"/>
    <n v="20"/>
    <n v="23"/>
    <n v="16"/>
    <n v="23"/>
    <n v="10"/>
    <n v="20"/>
    <n v="225"/>
    <n v="21"/>
    <n v="17"/>
    <n v="20"/>
    <n v="23"/>
    <n v="19"/>
    <n v="13"/>
    <n v="20"/>
    <n v="23"/>
    <n v="16"/>
    <n v="23"/>
    <n v="10"/>
    <n v="20"/>
    <n v="225"/>
    <n v="21174.61"/>
    <n v="14585"/>
    <n v="-6589.6100000000006"/>
    <n v="-0.31120337045168722"/>
  </r>
  <r>
    <x v="0"/>
    <x v="0"/>
    <x v="36"/>
    <s v="1013909936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261"/>
    <n v="242"/>
    <n v="218"/>
    <n v="243"/>
    <n v="139"/>
    <n v="145"/>
    <n v="159"/>
    <n v="135"/>
    <n v="133"/>
    <n v="106"/>
    <n v="88"/>
    <n v="171"/>
    <n v="2040"/>
    <n v="261"/>
    <n v="242"/>
    <n v="218"/>
    <n v="243"/>
    <n v="139"/>
    <n v="145"/>
    <n v="159"/>
    <n v="135"/>
    <n v="133"/>
    <n v="106"/>
    <n v="88"/>
    <n v="171"/>
    <n v="2040"/>
    <n v="87996.170000000056"/>
    <n v="132237.29999999999"/>
    <n v="44241.129999999932"/>
    <n v="0.50276199520956311"/>
  </r>
  <r>
    <x v="153"/>
    <x v="141"/>
    <x v="33"/>
    <s v="1023173507-Superior-STAR-Hidalgo"/>
    <x v="6"/>
    <s v="STAR"/>
    <s v="Hidalgo"/>
    <s v="Hospital-Based"/>
    <s v="0"/>
    <s v="Y"/>
    <s v="Y"/>
    <s v="Y"/>
    <s v="Y"/>
    <s v="Y"/>
    <s v="Y"/>
    <s v="Y"/>
    <s v="Y"/>
    <s v="Y"/>
    <s v="Y"/>
    <s v="Y"/>
    <s v="Y"/>
    <n v="80"/>
    <n v="84"/>
    <n v="75"/>
    <n v="64"/>
    <n v="69"/>
    <n v="69"/>
    <n v="58"/>
    <n v="55"/>
    <n v="76"/>
    <n v="51"/>
    <n v="30"/>
    <n v="48"/>
    <n v="759"/>
    <n v="80"/>
    <n v="84"/>
    <n v="75"/>
    <n v="64"/>
    <n v="69"/>
    <n v="69"/>
    <n v="58"/>
    <n v="55"/>
    <n v="76"/>
    <n v="51"/>
    <n v="30"/>
    <n v="48"/>
    <n v="759"/>
    <n v="63039.849999999955"/>
    <n v="49200.06"/>
    <n v="-13839.789999999957"/>
    <n v="-0.21954033837326656"/>
  </r>
  <r>
    <x v="1"/>
    <x v="1"/>
    <x v="35"/>
    <s v="1033641105-Superior-STAR-MRSA Northeast"/>
    <x v="6"/>
    <s v="STAR"/>
    <s v="MRSA Northeast"/>
    <s v="Free-Standing"/>
    <s v="0"/>
    <s v="Y"/>
    <s v="Y"/>
    <s v="Y"/>
    <s v="Y"/>
    <s v="Y"/>
    <s v="Y"/>
    <s v="Y"/>
    <s v="Y"/>
    <s v="Y"/>
    <s v="Y"/>
    <s v="Y"/>
    <s v="Y"/>
    <n v="85"/>
    <n v="87"/>
    <n v="74"/>
    <n v="66"/>
    <n v="80"/>
    <n v="63"/>
    <n v="71"/>
    <n v="76"/>
    <n v="59"/>
    <n v="57"/>
    <n v="63"/>
    <n v="93"/>
    <n v="874"/>
    <n v="85"/>
    <n v="87"/>
    <n v="74"/>
    <n v="66"/>
    <n v="80"/>
    <n v="63"/>
    <n v="71"/>
    <n v="76"/>
    <n v="59"/>
    <n v="57"/>
    <n v="63"/>
    <n v="93"/>
    <n v="874"/>
    <n v="10871.640000000001"/>
    <n v="95090.87"/>
    <n v="84219.23"/>
    <n v="7.746690471722756"/>
  </r>
  <r>
    <x v="2"/>
    <x v="2"/>
    <x v="35"/>
    <s v="1033687900-Superior-STAR-MRSA Northeast"/>
    <x v="6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281"/>
    <n v="292"/>
    <n v="175"/>
    <n v="209"/>
    <n v="181"/>
    <n v="168"/>
    <n v="169"/>
    <n v="144"/>
    <n v="185"/>
    <n v="121"/>
    <n v="131"/>
    <n v="198"/>
    <n v="2254"/>
    <n v="281"/>
    <n v="292"/>
    <n v="175"/>
    <n v="209"/>
    <n v="181"/>
    <n v="168"/>
    <n v="169"/>
    <n v="144"/>
    <n v="185"/>
    <n v="121"/>
    <n v="131"/>
    <n v="198"/>
    <n v="2254"/>
    <n v="108508.31000000001"/>
    <n v="146109.26"/>
    <n v="37600.949999999997"/>
    <n v="0.34652599418422414"/>
  </r>
  <r>
    <x v="152"/>
    <x v="142"/>
    <x v="33"/>
    <s v="1043289804-Superior-STAR-Hidalgo"/>
    <x v="6"/>
    <s v="STAR"/>
    <s v="Hidalgo"/>
    <s v="Hospital-Based"/>
    <s v="0"/>
    <s v="Y"/>
    <s v="Y"/>
    <s v="Y"/>
    <s v="Y"/>
    <s v="Y"/>
    <s v="Y"/>
    <s v="Y"/>
    <s v="Y"/>
    <s v="Y"/>
    <s v="Y"/>
    <s v="Y"/>
    <s v="Y"/>
    <n v="13"/>
    <n v="14"/>
    <n v="18"/>
    <n v="12"/>
    <n v="10"/>
    <n v="16"/>
    <n v="12"/>
    <n v="14"/>
    <n v="10"/>
    <n v="11"/>
    <n v="8"/>
    <n v="10"/>
    <n v="148"/>
    <n v="13"/>
    <n v="14"/>
    <n v="18"/>
    <n v="12"/>
    <n v="10"/>
    <n v="16"/>
    <n v="12"/>
    <n v="14"/>
    <n v="10"/>
    <n v="11"/>
    <n v="8"/>
    <n v="10"/>
    <n v="148"/>
    <n v="15596.369999999997"/>
    <n v="9593.69"/>
    <n v="-6002.6799999999967"/>
    <n v="-0.38487673734336886"/>
  </r>
  <r>
    <x v="3"/>
    <x v="3"/>
    <x v="35"/>
    <s v="1043719560-Superior-STAR-MRSA Northeast"/>
    <x v="6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40"/>
    <n v="40"/>
    <n v="33"/>
    <n v="29"/>
    <n v="24"/>
    <n v="25"/>
    <n v="29"/>
    <n v="20"/>
    <n v="30"/>
    <n v="19"/>
    <n v="32"/>
    <n v="38"/>
    <n v="359"/>
    <n v="40"/>
    <n v="40"/>
    <n v="33"/>
    <n v="29"/>
    <n v="24"/>
    <n v="25"/>
    <n v="29"/>
    <n v="20"/>
    <n v="30"/>
    <n v="19"/>
    <n v="32"/>
    <n v="38"/>
    <n v="359"/>
    <n v="22940.37999999999"/>
    <n v="23271.17"/>
    <n v="330.79000000000815"/>
    <n v="1.4419551899315019E-2"/>
  </r>
  <r>
    <x v="66"/>
    <x v="64"/>
    <x v="35"/>
    <s v="1497254858-Superior-STAR-MRSA Northeast"/>
    <x v="6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274"/>
    <n v="324"/>
    <n v="372"/>
    <n v="326"/>
    <n v="361"/>
    <n v="302"/>
    <n v="305"/>
    <n v="270"/>
    <n v="267"/>
    <n v="233"/>
    <n v="236"/>
    <n v="325"/>
    <n v="3595"/>
    <n v="274"/>
    <n v="324"/>
    <n v="372"/>
    <n v="326"/>
    <n v="361"/>
    <n v="302"/>
    <n v="305"/>
    <n v="270"/>
    <n v="267"/>
    <n v="233"/>
    <n v="236"/>
    <n v="325"/>
    <n v="3595"/>
    <n v="281052.48000000004"/>
    <n v="233035.84"/>
    <n v="-48016.640000000043"/>
    <n v="-0.17084581498800522"/>
  </r>
  <r>
    <x v="67"/>
    <x v="65"/>
    <x v="35"/>
    <s v="1497750962-Superior-STAR-MRSA Northeast"/>
    <x v="6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36"/>
    <n v="42"/>
    <n v="30"/>
    <n v="53"/>
    <n v="39"/>
    <n v="39"/>
    <n v="41"/>
    <n v="30"/>
    <n v="38"/>
    <n v="33"/>
    <n v="30"/>
    <n v="28"/>
    <n v="439"/>
    <n v="36"/>
    <n v="42"/>
    <n v="30"/>
    <n v="53"/>
    <n v="39"/>
    <n v="39"/>
    <n v="41"/>
    <n v="30"/>
    <n v="38"/>
    <n v="33"/>
    <n v="30"/>
    <n v="28"/>
    <n v="439"/>
    <n v="14829.009999999995"/>
    <n v="28456.95"/>
    <n v="13627.940000000006"/>
    <n v="0.91900538201808557"/>
  </r>
  <r>
    <x v="68"/>
    <x v="66"/>
    <x v="35"/>
    <s v="1508339219-Superior-STAR-MRSA Northeast"/>
    <x v="6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1"/>
    <n v="3"/>
    <n v="0"/>
    <n v="1"/>
    <n v="1"/>
    <n v="1"/>
    <n v="3"/>
    <n v="0"/>
    <n v="1"/>
    <n v="1"/>
    <n v="1"/>
    <n v="0"/>
    <n v="13"/>
    <n v="1"/>
    <n v="3"/>
    <n v="0"/>
    <n v="1"/>
    <n v="1"/>
    <n v="1"/>
    <n v="3"/>
    <n v="0"/>
    <n v="1"/>
    <n v="1"/>
    <n v="1"/>
    <n v="0"/>
    <n v="13"/>
    <n v="31960.470000000023"/>
    <n v="842.69"/>
    <n v="-31117.780000000024"/>
    <n v="-0.97363336646801513"/>
  </r>
  <r>
    <x v="69"/>
    <x v="67"/>
    <x v="37"/>
    <s v="1508855313-Superior-STAR-Lubbock"/>
    <x v="6"/>
    <s v="STAR"/>
    <s v="Lubbock"/>
    <s v="Hospital-Based"/>
    <s v="0"/>
    <s v="Y"/>
    <s v="Y"/>
    <s v="Y"/>
    <s v="Y"/>
    <s v="Y"/>
    <s v="Y"/>
    <s v="Y"/>
    <s v="Y"/>
    <s v="Y"/>
    <s v="Y"/>
    <s v="Y"/>
    <s v="Y"/>
    <n v="254"/>
    <n v="250"/>
    <n v="254"/>
    <n v="254"/>
    <n v="298"/>
    <n v="330"/>
    <n v="375"/>
    <n v="218"/>
    <n v="283"/>
    <n v="220"/>
    <n v="208"/>
    <n v="305"/>
    <n v="3249"/>
    <n v="254"/>
    <n v="250"/>
    <n v="254"/>
    <n v="254"/>
    <n v="298"/>
    <n v="330"/>
    <n v="375"/>
    <n v="218"/>
    <n v="283"/>
    <n v="220"/>
    <n v="208"/>
    <n v="305"/>
    <n v="3249"/>
    <n v="154322.92000000001"/>
    <n v="210607.35"/>
    <n v="56284.429999999993"/>
    <n v="0.36471853954033523"/>
  </r>
  <r>
    <x v="70"/>
    <x v="68"/>
    <x v="36"/>
    <s v="1518032879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6"/>
    <n v="6"/>
    <n v="13"/>
    <n v="11"/>
    <n v="21"/>
    <n v="26"/>
    <n v="5"/>
    <n v="9"/>
    <n v="5"/>
    <n v="5"/>
    <n v="7"/>
    <n v="5"/>
    <n v="119"/>
    <n v="6"/>
    <n v="6"/>
    <n v="13"/>
    <n v="11"/>
    <n v="21"/>
    <n v="26"/>
    <n v="5"/>
    <n v="9"/>
    <n v="5"/>
    <n v="5"/>
    <n v="7"/>
    <n v="5"/>
    <n v="119"/>
    <n v="21709.980000000007"/>
    <n v="7713.84"/>
    <n v="-13996.140000000007"/>
    <n v="-0.6446869135761526"/>
  </r>
  <r>
    <x v="71"/>
    <x v="69"/>
    <x v="36"/>
    <s v="1518216902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11"/>
    <n v="0"/>
    <n v="2"/>
    <n v="2"/>
    <n v="1"/>
    <n v="9"/>
    <n v="2"/>
    <n v="3"/>
    <n v="4"/>
    <n v="0"/>
    <n v="0"/>
    <n v="4"/>
    <n v="38"/>
    <n v="11"/>
    <n v="0"/>
    <n v="2"/>
    <n v="2"/>
    <n v="1"/>
    <n v="9"/>
    <n v="2"/>
    <n v="3"/>
    <n v="4"/>
    <n v="0"/>
    <n v="0"/>
    <n v="4"/>
    <n v="38"/>
    <n v="6888.45"/>
    <n v="2463.2399999999998"/>
    <n v="-4425.21"/>
    <n v="-0.64241012128998543"/>
  </r>
  <r>
    <x v="72"/>
    <x v="70"/>
    <x v="36"/>
    <s v="1518411644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9"/>
    <n v="7"/>
    <n v="1"/>
    <n v="10"/>
    <n v="10"/>
    <n v="6"/>
    <n v="3"/>
    <n v="12"/>
    <n v="6"/>
    <n v="9"/>
    <n v="6"/>
    <n v="11"/>
    <n v="90"/>
    <n v="9"/>
    <n v="7"/>
    <n v="1"/>
    <n v="10"/>
    <n v="10"/>
    <n v="6"/>
    <n v="3"/>
    <n v="12"/>
    <n v="6"/>
    <n v="9"/>
    <n v="6"/>
    <n v="11"/>
    <n v="90"/>
    <n v="19009.929999999997"/>
    <n v="5834"/>
    <n v="-13175.929999999997"/>
    <n v="-0.69310775999701202"/>
  </r>
  <r>
    <x v="74"/>
    <x v="72"/>
    <x v="38"/>
    <s v="1518900778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15"/>
    <n v="4"/>
    <n v="2"/>
    <n v="0"/>
    <n v="0"/>
    <n v="3"/>
    <n v="13"/>
    <n v="25"/>
    <n v="20"/>
    <n v="24"/>
    <n v="20"/>
    <n v="29"/>
    <n v="155"/>
    <n v="15"/>
    <n v="4"/>
    <n v="2"/>
    <n v="0"/>
    <n v="0"/>
    <n v="3"/>
    <n v="13"/>
    <n v="25"/>
    <n v="20"/>
    <n v="24"/>
    <n v="20"/>
    <n v="29"/>
    <n v="155"/>
    <n v="11268.279999999999"/>
    <n v="10047.44"/>
    <n v="-1220.8399999999983"/>
    <n v="-0.10834306566751967"/>
  </r>
  <r>
    <x v="75"/>
    <x v="73"/>
    <x v="36"/>
    <s v="1518976836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87"/>
    <n v="78"/>
    <n v="73"/>
    <n v="73"/>
    <n v="93"/>
    <n v="68"/>
    <n v="92"/>
    <n v="73"/>
    <n v="81"/>
    <n v="45"/>
    <n v="37"/>
    <n v="80"/>
    <n v="880"/>
    <n v="87"/>
    <n v="78"/>
    <n v="73"/>
    <n v="73"/>
    <n v="93"/>
    <n v="68"/>
    <n v="92"/>
    <n v="73"/>
    <n v="81"/>
    <n v="45"/>
    <n v="37"/>
    <n v="80"/>
    <n v="880"/>
    <n v="69052.200000000012"/>
    <n v="57043.54"/>
    <n v="-12008.660000000011"/>
    <n v="-0.17390698630890847"/>
  </r>
  <r>
    <x v="76"/>
    <x v="74"/>
    <x v="36"/>
    <s v="1528015815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260"/>
    <n v="213"/>
    <n v="238"/>
    <n v="232"/>
    <n v="177"/>
    <n v="206"/>
    <n v="219"/>
    <n v="189"/>
    <n v="134"/>
    <n v="138"/>
    <n v="136"/>
    <n v="254"/>
    <n v="2396"/>
    <n v="260"/>
    <n v="213"/>
    <n v="238"/>
    <n v="232"/>
    <n v="177"/>
    <n v="206"/>
    <n v="219"/>
    <n v="189"/>
    <n v="134"/>
    <n v="138"/>
    <n v="136"/>
    <n v="254"/>
    <n v="2396"/>
    <n v="173515.11000000004"/>
    <n v="155314.01"/>
    <n v="-18201.100000000035"/>
    <n v="-0.10489634015158697"/>
  </r>
  <r>
    <x v="78"/>
    <x v="76"/>
    <x v="36"/>
    <s v="1528557410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22"/>
    <n v="15"/>
    <n v="35"/>
    <n v="88"/>
    <n v="89"/>
    <n v="87"/>
    <n v="73"/>
    <n v="66"/>
    <n v="87"/>
    <n v="57"/>
    <n v="55"/>
    <n v="110"/>
    <n v="784"/>
    <n v="22"/>
    <n v="15"/>
    <n v="35"/>
    <n v="88"/>
    <n v="89"/>
    <n v="87"/>
    <n v="73"/>
    <n v="66"/>
    <n v="87"/>
    <n v="57"/>
    <n v="55"/>
    <n v="110"/>
    <n v="784"/>
    <n v="13155.839999999991"/>
    <n v="50820.61"/>
    <n v="37664.770000000011"/>
    <n v="2.8629696013329471"/>
  </r>
  <r>
    <x v="9"/>
    <x v="9"/>
    <x v="49"/>
    <s v="1073763439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2"/>
    <n v="1"/>
    <n v="0"/>
    <n v="1"/>
    <n v="5"/>
    <n v="1"/>
    <n v="2"/>
    <n v="1"/>
    <n v="1"/>
    <n v="0"/>
    <n v="2"/>
    <n v="2"/>
    <n v="18"/>
    <n v="2"/>
    <n v="1"/>
    <n v="0"/>
    <n v="1"/>
    <n v="5"/>
    <n v="1"/>
    <n v="2"/>
    <n v="1"/>
    <n v="1"/>
    <n v="0"/>
    <n v="2"/>
    <n v="2"/>
    <n v="18"/>
    <n v="1708.850000000001"/>
    <n v="1166.8"/>
    <n v="-542.05000000000109"/>
    <n v="-0.31720162682505826"/>
  </r>
  <r>
    <x v="10"/>
    <x v="10"/>
    <x v="50"/>
    <s v="1083602940-Superior-STAR+PLUS-Lubbock"/>
    <x v="6"/>
    <s v="STAR+PLUS"/>
    <s v="Lubbock"/>
    <s v="Hospital-Based"/>
    <s v="0"/>
    <s v="Y"/>
    <s v="Y"/>
    <s v="Y"/>
    <s v="Y"/>
    <s v="Y"/>
    <s v="Y"/>
    <s v="Y"/>
    <s v="Y"/>
    <s v="Y"/>
    <s v="Y"/>
    <s v="Y"/>
    <s v="Y"/>
    <n v="4"/>
    <n v="4"/>
    <n v="3"/>
    <n v="5"/>
    <n v="4"/>
    <n v="1"/>
    <n v="2"/>
    <n v="3"/>
    <n v="1"/>
    <n v="2"/>
    <n v="3"/>
    <n v="0"/>
    <n v="32"/>
    <n v="4"/>
    <n v="4"/>
    <n v="3"/>
    <n v="5"/>
    <n v="4"/>
    <n v="1"/>
    <n v="2"/>
    <n v="3"/>
    <n v="1"/>
    <n v="2"/>
    <n v="3"/>
    <n v="0"/>
    <n v="32"/>
    <n v="5191.4400000000014"/>
    <n v="2074.31"/>
    <n v="-3117.1300000000015"/>
    <n v="-0.60043648775676894"/>
  </r>
  <r>
    <x v="11"/>
    <x v="11"/>
    <x v="49"/>
    <s v="1083696496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"/>
    <n v="2"/>
    <n v="2"/>
    <n v="1"/>
    <n v="0"/>
    <n v="0"/>
    <n v="0"/>
    <n v="0"/>
    <n v="0"/>
    <n v="0"/>
    <n v="0"/>
    <n v="0"/>
    <n v="6"/>
    <n v="1"/>
    <n v="2"/>
    <n v="2"/>
    <n v="1"/>
    <n v="0"/>
    <n v="0"/>
    <n v="0"/>
    <n v="0"/>
    <n v="0"/>
    <n v="0"/>
    <n v="0"/>
    <n v="0"/>
    <n v="6"/>
    <n v="637.08000000000015"/>
    <n v="388.93"/>
    <n v="-248.15000000000015"/>
    <n v="-0.38951152131600442"/>
  </r>
  <r>
    <x v="12"/>
    <x v="12"/>
    <x v="51"/>
    <s v="1093263501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15"/>
    <n v="10"/>
    <n v="16"/>
    <n v="12"/>
    <n v="24"/>
    <n v="14"/>
    <n v="17"/>
    <n v="16"/>
    <n v="11"/>
    <n v="13"/>
    <n v="10"/>
    <n v="11"/>
    <n v="169"/>
    <n v="15"/>
    <n v="10"/>
    <n v="16"/>
    <n v="12"/>
    <n v="24"/>
    <n v="14"/>
    <n v="17"/>
    <n v="16"/>
    <n v="11"/>
    <n v="13"/>
    <n v="10"/>
    <n v="11"/>
    <n v="169"/>
    <n v="11518.430000000008"/>
    <n v="10954.95"/>
    <n v="-563.48000000000684"/>
    <n v="-4.8919861474177165E-2"/>
  </r>
  <r>
    <x v="13"/>
    <x v="13"/>
    <x v="49"/>
    <s v="1104238047-Superior-STAR+PLUS-MRSA West"/>
    <x v="6"/>
    <s v="STAR+PLUS"/>
    <s v="MRSA West"/>
    <s v="Free-Standing"/>
    <s v="0"/>
    <s v="Y"/>
    <s v="Y"/>
    <s v="Y"/>
    <s v="Y"/>
    <s v="Y"/>
    <s v="Y"/>
    <s v="Y"/>
    <s v="Y"/>
    <s v="Y"/>
    <s v="Y"/>
    <s v="Y"/>
    <s v="Y"/>
    <n v="3"/>
    <n v="1"/>
    <n v="0"/>
    <n v="2"/>
    <n v="1"/>
    <n v="3"/>
    <n v="4"/>
    <n v="3"/>
    <n v="5"/>
    <n v="5"/>
    <n v="1"/>
    <n v="0"/>
    <n v="28"/>
    <n v="3"/>
    <n v="1"/>
    <n v="0"/>
    <n v="2"/>
    <n v="1"/>
    <n v="3"/>
    <n v="4"/>
    <n v="3"/>
    <n v="5"/>
    <n v="5"/>
    <n v="1"/>
    <n v="0"/>
    <n v="28"/>
    <n v="3019.6400000000008"/>
    <n v="3046.39"/>
    <n v="26.749999999999091"/>
    <n v="8.8586718946626359E-3"/>
  </r>
  <r>
    <x v="14"/>
    <x v="14"/>
    <x v="49"/>
    <s v="1104808112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5"/>
    <n v="5"/>
    <n v="4"/>
    <n v="10"/>
    <n v="10"/>
    <n v="7"/>
    <n v="10"/>
    <n v="12"/>
    <n v="13"/>
    <n v="11"/>
    <n v="8"/>
    <n v="8"/>
    <n v="103"/>
    <n v="5"/>
    <n v="5"/>
    <n v="4"/>
    <n v="10"/>
    <n v="10"/>
    <n v="7"/>
    <n v="10"/>
    <n v="12"/>
    <n v="13"/>
    <n v="11"/>
    <n v="8"/>
    <n v="8"/>
    <n v="103"/>
    <n v="1864.7600000000004"/>
    <n v="6676.69"/>
    <n v="4811.9299999999994"/>
    <n v="2.5804553937235881"/>
  </r>
  <r>
    <x v="15"/>
    <x v="15"/>
    <x v="49"/>
    <s v="1114047875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0"/>
    <n v="3"/>
    <n v="1"/>
    <n v="0"/>
    <n v="0"/>
    <n v="2"/>
    <n v="0"/>
    <n v="2"/>
    <n v="2"/>
    <n v="1"/>
    <n v="0"/>
    <n v="1"/>
    <n v="12"/>
    <n v="0"/>
    <n v="3"/>
    <n v="1"/>
    <n v="0"/>
    <n v="0"/>
    <n v="2"/>
    <n v="0"/>
    <n v="2"/>
    <n v="2"/>
    <n v="1"/>
    <n v="0"/>
    <n v="1"/>
    <n v="12"/>
    <n v="799.76000000000045"/>
    <n v="777.87"/>
    <n v="-21.890000000000441"/>
    <n v="-2.7370711213364547E-2"/>
  </r>
  <r>
    <x v="16"/>
    <x v="16"/>
    <x v="51"/>
    <s v="1114221199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31"/>
    <n v="31"/>
    <n v="21"/>
    <n v="32"/>
    <n v="32"/>
    <n v="21"/>
    <n v="29"/>
    <n v="21"/>
    <n v="34"/>
    <n v="30"/>
    <n v="22"/>
    <n v="26"/>
    <n v="330"/>
    <n v="31"/>
    <n v="31"/>
    <n v="21"/>
    <n v="32"/>
    <n v="32"/>
    <n v="21"/>
    <n v="29"/>
    <n v="21"/>
    <n v="34"/>
    <n v="30"/>
    <n v="22"/>
    <n v="26"/>
    <n v="330"/>
    <n v="9995.6099999999933"/>
    <n v="21391.33"/>
    <n v="11395.720000000008"/>
    <n v="1.1400724918239122"/>
  </r>
  <r>
    <x v="17"/>
    <x v="17"/>
    <x v="51"/>
    <s v="1114255833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1"/>
    <n v="0"/>
    <n v="1"/>
    <n v="0"/>
    <n v="1"/>
    <n v="0"/>
    <n v="1"/>
    <n v="0"/>
    <n v="1"/>
    <n v="5"/>
    <n v="0"/>
    <n v="0"/>
    <n v="0"/>
    <n v="1"/>
    <n v="0"/>
    <n v="1"/>
    <n v="0"/>
    <n v="1"/>
    <n v="0"/>
    <n v="1"/>
    <n v="0"/>
    <n v="1"/>
    <n v="5"/>
    <n v="5762.2900000000018"/>
    <n v="324.11"/>
    <n v="-5438.1800000000021"/>
    <n v="-0.94375326476105859"/>
  </r>
  <r>
    <x v="18"/>
    <x v="18"/>
    <x v="52"/>
    <s v="1114370632-Superior-STAR+PLUS-Dallas"/>
    <x v="6"/>
    <s v="STAR+PLUS"/>
    <s v="Dallas"/>
    <s v="Hospital-Based"/>
    <s v="0"/>
    <s v="N"/>
    <s v="N"/>
    <s v="N"/>
    <s v="N"/>
    <s v="N"/>
    <s v="N"/>
    <s v="N"/>
    <s v="N"/>
    <s v="N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16.9000000000015"/>
    <n v="0"/>
    <n v="-4716.9000000000015"/>
    <n v="-1"/>
  </r>
  <r>
    <x v="19"/>
    <x v="19"/>
    <x v="52"/>
    <s v="1124012935-Superior-STAR+PLUS-Dallas"/>
    <x v="6"/>
    <s v="STAR+PLUS"/>
    <s v="Dallas"/>
    <s v="Free-Standing"/>
    <s v="0"/>
    <s v="Y"/>
    <s v="Y"/>
    <s v="Y"/>
    <s v="Y"/>
    <s v="Y"/>
    <s v="Y"/>
    <s v="Y"/>
    <s v="Y"/>
    <s v="Y"/>
    <s v="Y"/>
    <s v="Y"/>
    <s v="Y"/>
    <n v="23"/>
    <n v="14"/>
    <n v="21"/>
    <n v="12"/>
    <n v="17"/>
    <n v="23"/>
    <n v="22"/>
    <n v="20"/>
    <n v="22"/>
    <n v="18"/>
    <n v="15"/>
    <n v="23"/>
    <n v="230"/>
    <n v="23"/>
    <n v="14"/>
    <n v="21"/>
    <n v="12"/>
    <n v="17"/>
    <n v="23"/>
    <n v="22"/>
    <n v="20"/>
    <n v="22"/>
    <n v="18"/>
    <n v="15"/>
    <n v="23"/>
    <n v="230"/>
    <n v="647.07000000000016"/>
    <n v="25023.91"/>
    <n v="24376.84"/>
    <n v="37.672647472452738"/>
  </r>
  <r>
    <x v="20"/>
    <x v="20"/>
    <x v="53"/>
    <s v="1134113855-Superior-STAR+PLUS-Bexar"/>
    <x v="6"/>
    <s v="STAR+PLUS"/>
    <s v="Bexar"/>
    <s v="Hospital-Based"/>
    <s v="0"/>
    <s v="Y"/>
    <s v="Y"/>
    <s v="Y"/>
    <s v="Y"/>
    <s v="Y"/>
    <s v="Y"/>
    <s v="Y"/>
    <s v="Y"/>
    <s v="Y"/>
    <s v="Y"/>
    <s v="Y"/>
    <s v="Y"/>
    <n v="40"/>
    <n v="44"/>
    <n v="41"/>
    <n v="35"/>
    <n v="44"/>
    <n v="31"/>
    <n v="63"/>
    <n v="55"/>
    <n v="77"/>
    <n v="52"/>
    <n v="88"/>
    <n v="59"/>
    <n v="629"/>
    <n v="40"/>
    <n v="44"/>
    <n v="41"/>
    <n v="35"/>
    <n v="44"/>
    <n v="31"/>
    <n v="63"/>
    <n v="55"/>
    <n v="77"/>
    <n v="52"/>
    <n v="88"/>
    <n v="59"/>
    <n v="629"/>
    <n v="23426.13"/>
    <n v="40773.17"/>
    <n v="17347.039999999997"/>
    <n v="0.7404996045014689"/>
  </r>
  <r>
    <x v="21"/>
    <x v="21"/>
    <x v="49"/>
    <s v="1134186356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7"/>
    <n v="16"/>
    <n v="11"/>
    <n v="16"/>
    <n v="10"/>
    <n v="11"/>
    <n v="12"/>
    <n v="15"/>
    <n v="9"/>
    <n v="6"/>
    <n v="8"/>
    <n v="7"/>
    <n v="138"/>
    <n v="17"/>
    <n v="16"/>
    <n v="11"/>
    <n v="16"/>
    <n v="10"/>
    <n v="11"/>
    <n v="12"/>
    <n v="15"/>
    <n v="9"/>
    <n v="6"/>
    <n v="8"/>
    <n v="7"/>
    <n v="138"/>
    <n v="2428.92"/>
    <n v="8945.4599999999991"/>
    <n v="6516.5399999999991"/>
    <n v="2.6828961019712461"/>
  </r>
  <r>
    <x v="154"/>
    <x v="143"/>
    <x v="54"/>
    <s v="1144262957-Superior-STAR+PLUS-Nueces"/>
    <x v="6"/>
    <s v="STAR+PLUS"/>
    <s v="Nueces"/>
    <s v="Free-Standing"/>
    <s v="0"/>
    <s v="Y"/>
    <s v="Y"/>
    <s v="Y"/>
    <s v="Y"/>
    <s v="Y"/>
    <s v="Y"/>
    <s v="Y"/>
    <s v="Y"/>
    <s v="Y"/>
    <s v="Y"/>
    <s v="Y"/>
    <s v="Y"/>
    <n v="25"/>
    <n v="22"/>
    <n v="21"/>
    <n v="24"/>
    <n v="19"/>
    <n v="24"/>
    <n v="29"/>
    <n v="18"/>
    <n v="25"/>
    <n v="27"/>
    <n v="21"/>
    <n v="29"/>
    <n v="284"/>
    <n v="25"/>
    <n v="22"/>
    <n v="21"/>
    <n v="24"/>
    <n v="19"/>
    <n v="24"/>
    <n v="29"/>
    <n v="18"/>
    <n v="25"/>
    <n v="27"/>
    <n v="21"/>
    <n v="29"/>
    <n v="284"/>
    <n v="35999.759999999995"/>
    <n v="30899.09"/>
    <n v="-5100.6699999999946"/>
    <n v="-0.14168622235259334"/>
  </r>
  <r>
    <x v="22"/>
    <x v="22"/>
    <x v="49"/>
    <s v="1144324211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5"/>
    <n v="6"/>
    <n v="4"/>
    <n v="4"/>
    <n v="8"/>
    <n v="6"/>
    <n v="9"/>
    <n v="3"/>
    <n v="4"/>
    <n v="4"/>
    <n v="8"/>
    <n v="1"/>
    <n v="62"/>
    <n v="5"/>
    <n v="6"/>
    <n v="4"/>
    <n v="4"/>
    <n v="8"/>
    <n v="6"/>
    <n v="9"/>
    <n v="3"/>
    <n v="4"/>
    <n v="4"/>
    <n v="8"/>
    <n v="1"/>
    <n v="62"/>
    <n v="5216.0499999999993"/>
    <n v="4018.98"/>
    <n v="-1197.0699999999993"/>
    <n v="-0.22949741662752454"/>
  </r>
  <r>
    <x v="24"/>
    <x v="24"/>
    <x v="49"/>
    <s v="1154805687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5"/>
    <n v="2"/>
    <n v="2"/>
    <n v="1"/>
    <n v="2"/>
    <n v="3"/>
    <n v="5"/>
    <n v="4"/>
    <n v="3"/>
    <n v="1"/>
    <n v="2"/>
    <n v="3"/>
    <n v="33"/>
    <n v="5"/>
    <n v="2"/>
    <n v="2"/>
    <n v="1"/>
    <n v="2"/>
    <n v="3"/>
    <n v="5"/>
    <n v="4"/>
    <n v="3"/>
    <n v="1"/>
    <n v="2"/>
    <n v="3"/>
    <n v="33"/>
    <n v="119.40000000000002"/>
    <n v="2139.13"/>
    <n v="2019.73"/>
    <n v="16.915661641541035"/>
  </r>
  <r>
    <x v="26"/>
    <x v="25"/>
    <x v="49"/>
    <s v="1174533103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8"/>
    <n v="0"/>
    <n v="1"/>
    <n v="1"/>
    <n v="1"/>
    <n v="3"/>
    <n v="1"/>
    <n v="0"/>
    <n v="0"/>
    <n v="1"/>
    <n v="0"/>
    <n v="0"/>
    <n v="16"/>
    <n v="8"/>
    <n v="0"/>
    <n v="1"/>
    <n v="1"/>
    <n v="1"/>
    <n v="3"/>
    <n v="1"/>
    <n v="0"/>
    <n v="0"/>
    <n v="1"/>
    <n v="0"/>
    <n v="0"/>
    <n v="16"/>
    <n v="6550.0800000000017"/>
    <n v="1037.1600000000001"/>
    <n v="-5512.9200000000019"/>
    <n v="-0.84165689579363923"/>
  </r>
  <r>
    <x v="27"/>
    <x v="26"/>
    <x v="49"/>
    <s v="1174982540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29"/>
    <n v="28"/>
    <n v="21"/>
    <n v="28"/>
    <n v="27"/>
    <n v="23"/>
    <n v="26"/>
    <n v="20"/>
    <n v="27"/>
    <n v="20"/>
    <n v="26"/>
    <n v="28"/>
    <n v="303"/>
    <n v="29"/>
    <n v="28"/>
    <n v="21"/>
    <n v="28"/>
    <n v="27"/>
    <n v="23"/>
    <n v="26"/>
    <n v="20"/>
    <n v="27"/>
    <n v="20"/>
    <n v="26"/>
    <n v="28"/>
    <n v="303"/>
    <n v="10196.94999999999"/>
    <n v="19641.13"/>
    <n v="9444.1800000000112"/>
    <n v="0.92617694506690929"/>
  </r>
  <r>
    <x v="28"/>
    <x v="27"/>
    <x v="49"/>
    <s v="1184057598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8"/>
    <n v="5"/>
    <n v="5"/>
    <n v="9"/>
    <n v="11"/>
    <n v="14"/>
    <n v="10"/>
    <n v="2"/>
    <n v="10"/>
    <n v="8"/>
    <n v="5"/>
    <n v="6"/>
    <n v="93"/>
    <n v="8"/>
    <n v="5"/>
    <n v="5"/>
    <n v="9"/>
    <n v="11"/>
    <n v="14"/>
    <n v="10"/>
    <n v="2"/>
    <n v="10"/>
    <n v="8"/>
    <n v="5"/>
    <n v="6"/>
    <n v="93"/>
    <n v="839.59000000000015"/>
    <n v="6028.47"/>
    <n v="5188.88"/>
    <n v="6.1802546481020491"/>
  </r>
  <r>
    <x v="29"/>
    <x v="28"/>
    <x v="49"/>
    <s v="1184941346-Superior-STAR+PLUS-MRSA West"/>
    <x v="6"/>
    <s v="STAR+PLUS"/>
    <s v="MRSA West"/>
    <s v="Free-Standing"/>
    <s v="0"/>
    <s v="Y"/>
    <s v="Y"/>
    <s v="Y"/>
    <s v="Y"/>
    <s v="Y"/>
    <s v="Y"/>
    <s v="Y"/>
    <s v="Y"/>
    <s v="Y"/>
    <s v="Y"/>
    <s v="Y"/>
    <s v="Y"/>
    <n v="13"/>
    <n v="23"/>
    <n v="12"/>
    <n v="10"/>
    <n v="11"/>
    <n v="13"/>
    <n v="5"/>
    <n v="12"/>
    <n v="10"/>
    <n v="5"/>
    <n v="8"/>
    <n v="8"/>
    <n v="130"/>
    <n v="13"/>
    <n v="23"/>
    <n v="12"/>
    <n v="10"/>
    <n v="11"/>
    <n v="13"/>
    <n v="5"/>
    <n v="12"/>
    <n v="10"/>
    <n v="5"/>
    <n v="8"/>
    <n v="8"/>
    <n v="130"/>
    <n v="9370.6299999999992"/>
    <n v="14143.95"/>
    <n v="4773.3200000000015"/>
    <n v="0.5093915777274316"/>
  </r>
  <r>
    <x v="30"/>
    <x v="29"/>
    <x v="51"/>
    <s v="1205263134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3"/>
    <n v="4"/>
    <n v="2"/>
    <n v="5"/>
    <n v="3"/>
    <n v="0"/>
    <n v="6"/>
    <n v="5"/>
    <n v="5"/>
    <n v="3"/>
    <n v="2"/>
    <n v="1"/>
    <n v="39"/>
    <n v="3"/>
    <n v="4"/>
    <n v="2"/>
    <n v="5"/>
    <n v="3"/>
    <n v="0"/>
    <n v="6"/>
    <n v="5"/>
    <n v="5"/>
    <n v="3"/>
    <n v="2"/>
    <n v="1"/>
    <n v="39"/>
    <n v="207.04000000000005"/>
    <n v="2528.0700000000002"/>
    <n v="2321.0300000000002"/>
    <n v="11.210539026275114"/>
  </r>
  <r>
    <x v="148"/>
    <x v="139"/>
    <x v="55"/>
    <s v="1952800310-United-STAR+PLUS-MRSA Northeast"/>
    <x v="7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30"/>
    <n v="30"/>
    <n v="16"/>
    <n v="13"/>
    <n v="20"/>
    <n v="26"/>
    <n v="27"/>
    <n v="20"/>
    <n v="20"/>
    <n v="16"/>
    <n v="23"/>
    <n v="26"/>
    <n v="267"/>
    <n v="30"/>
    <n v="30"/>
    <n v="16"/>
    <n v="13"/>
    <n v="20"/>
    <n v="26"/>
    <n v="27"/>
    <n v="20"/>
    <n v="20"/>
    <n v="16"/>
    <n v="23"/>
    <n v="26"/>
    <n v="267"/>
    <n v="33082.970000000016"/>
    <n v="17307.53"/>
    <n v="-15775.440000000017"/>
    <n v="-0.47684473310588527"/>
  </r>
  <r>
    <x v="119"/>
    <x v="113"/>
    <x v="55"/>
    <s v="1811256696-United-STAR+PLUS-MRSA Northeast"/>
    <x v="7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28"/>
    <n v="20"/>
    <n v="24"/>
    <n v="24"/>
    <n v="24"/>
    <n v="20"/>
    <n v="23"/>
    <n v="19"/>
    <n v="26"/>
    <n v="21"/>
    <n v="22"/>
    <n v="26"/>
    <n v="277"/>
    <n v="28"/>
    <n v="20"/>
    <n v="24"/>
    <n v="24"/>
    <n v="24"/>
    <n v="20"/>
    <n v="23"/>
    <n v="19"/>
    <n v="26"/>
    <n v="21"/>
    <n v="22"/>
    <n v="26"/>
    <n v="277"/>
    <n v="7123.550000000002"/>
    <n v="17955.75"/>
    <n v="10832.199999999997"/>
    <n v="1.5206182310786047"/>
  </r>
  <r>
    <x v="143"/>
    <x v="30"/>
    <x v="55"/>
    <s v="1932608452-United-STAR+PLUS-MRSA Northeast"/>
    <x v="7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14"/>
    <n v="14"/>
    <n v="10"/>
    <n v="14"/>
    <n v="20"/>
    <n v="17"/>
    <n v="11"/>
    <n v="15"/>
    <n v="16"/>
    <n v="21"/>
    <n v="15"/>
    <n v="9"/>
    <n v="176"/>
    <n v="14"/>
    <n v="14"/>
    <n v="10"/>
    <n v="14"/>
    <n v="20"/>
    <n v="17"/>
    <n v="11"/>
    <n v="15"/>
    <n v="16"/>
    <n v="21"/>
    <n v="15"/>
    <n v="9"/>
    <n v="176"/>
    <n v="0"/>
    <n v="11408.71"/>
    <n v="11408.71"/>
    <n v="0"/>
  </r>
  <r>
    <x v="31"/>
    <x v="30"/>
    <x v="55"/>
    <s v="1205335726-United-STAR+PLUS-MRSA Northeast"/>
    <x v="7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27"/>
    <n v="33"/>
    <n v="31"/>
    <n v="27"/>
    <n v="26"/>
    <n v="29"/>
    <n v="29"/>
    <n v="29"/>
    <n v="30"/>
    <n v="23"/>
    <n v="31"/>
    <n v="28"/>
    <n v="343"/>
    <n v="27"/>
    <n v="33"/>
    <n v="31"/>
    <n v="27"/>
    <n v="26"/>
    <n v="29"/>
    <n v="29"/>
    <n v="29"/>
    <n v="30"/>
    <n v="23"/>
    <n v="31"/>
    <n v="28"/>
    <n v="343"/>
    <n v="17007.200000000008"/>
    <n v="22234.02"/>
    <n v="5226.8199999999924"/>
    <n v="0.30732983677501235"/>
  </r>
  <r>
    <x v="38"/>
    <x v="30"/>
    <x v="55"/>
    <s v="1306345764-United-STAR+PLUS-MRSA Northeast"/>
    <x v="7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28"/>
    <n v="17"/>
    <n v="19"/>
    <n v="19"/>
    <n v="18"/>
    <n v="24"/>
    <n v="19"/>
    <n v="21"/>
    <n v="21"/>
    <n v="18"/>
    <n v="21"/>
    <n v="23"/>
    <n v="248"/>
    <n v="28"/>
    <n v="17"/>
    <n v="19"/>
    <n v="19"/>
    <n v="18"/>
    <n v="24"/>
    <n v="19"/>
    <n v="21"/>
    <n v="21"/>
    <n v="18"/>
    <n v="21"/>
    <n v="23"/>
    <n v="248"/>
    <n v="8649.8300000000017"/>
    <n v="16075.91"/>
    <n v="7426.0799999999981"/>
    <n v="0.85852323109240258"/>
  </r>
  <r>
    <x v="116"/>
    <x v="3"/>
    <x v="55"/>
    <s v="1770082299-United-STAR+PLUS-MRSA Northeast"/>
    <x v="7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33"/>
    <n v="37"/>
    <n v="37"/>
    <n v="44"/>
    <n v="35"/>
    <n v="34"/>
    <n v="35"/>
    <n v="37"/>
    <n v="32"/>
    <n v="46"/>
    <n v="35"/>
    <n v="41"/>
    <n v="446"/>
    <n v="33"/>
    <n v="37"/>
    <n v="37"/>
    <n v="44"/>
    <n v="35"/>
    <n v="34"/>
    <n v="35"/>
    <n v="37"/>
    <n v="32"/>
    <n v="46"/>
    <n v="35"/>
    <n v="41"/>
    <n v="446"/>
    <n v="12470.36"/>
    <n v="28910.7"/>
    <n v="16440.34"/>
    <n v="1.3183532792958663"/>
  </r>
  <r>
    <x v="154"/>
    <x v="143"/>
    <x v="56"/>
    <s v="1144262957-United-STAR+PLUS-Nueces"/>
    <x v="7"/>
    <s v="STAR+PLUS"/>
    <s v="Nueces"/>
    <s v="Free-Standing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5"/>
    <x v="144"/>
    <x v="56"/>
    <s v="1497153589-United-STAR+PLUS-Nueces"/>
    <x v="7"/>
    <s v="STAR+PLUS"/>
    <s v="Nueces"/>
    <s v="Hospital-Based"/>
    <s v="0"/>
    <s v="Y"/>
    <s v="Y"/>
    <s v="Y"/>
    <s v="Y"/>
    <s v="Y"/>
    <s v="Y"/>
    <s v="Y"/>
    <s v="Y"/>
    <s v="Y"/>
    <s v="Y"/>
    <s v="Y"/>
    <s v="Y"/>
    <n v="19"/>
    <n v="23"/>
    <n v="7"/>
    <n v="6"/>
    <n v="31"/>
    <n v="20"/>
    <n v="17"/>
    <n v="24"/>
    <n v="21"/>
    <n v="17"/>
    <n v="13"/>
    <n v="6"/>
    <n v="204"/>
    <n v="19"/>
    <n v="23"/>
    <n v="7"/>
    <n v="6"/>
    <n v="31"/>
    <n v="20"/>
    <n v="17"/>
    <n v="24"/>
    <n v="21"/>
    <n v="17"/>
    <n v="13"/>
    <n v="6"/>
    <n v="204"/>
    <n v="21166.050000000007"/>
    <n v="13223.73"/>
    <n v="-7942.320000000007"/>
    <n v="-0.37523864868504064"/>
  </r>
  <r>
    <x v="156"/>
    <x v="145"/>
    <x v="56"/>
    <s v="1831567122-United-STAR+PLUS-Nueces"/>
    <x v="7"/>
    <s v="STAR+PLUS"/>
    <s v="Nuece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1"/>
    <n v="0"/>
    <n v="0"/>
    <n v="4"/>
    <n v="0"/>
    <n v="0"/>
    <n v="0"/>
    <n v="0"/>
    <n v="5"/>
    <n v="0"/>
    <n v="0"/>
    <n v="0"/>
    <n v="0"/>
    <n v="1"/>
    <n v="0"/>
    <n v="0"/>
    <n v="4"/>
    <n v="0"/>
    <n v="0"/>
    <n v="0"/>
    <n v="0"/>
    <n v="5"/>
    <n v="4119.91"/>
    <n v="324.11"/>
    <n v="-3795.7999999999997"/>
    <n v="-0.9213308057700289"/>
  </r>
  <r>
    <x v="157"/>
    <x v="92"/>
    <x v="56"/>
    <s v="1487088118-United-STAR+PLUS-Nueces"/>
    <x v="7"/>
    <s v="STAR+PLUS"/>
    <s v="Nueces"/>
    <s v="Hospital-Based"/>
    <s v="0"/>
    <s v="Y"/>
    <s v="Y"/>
    <s v="Y"/>
    <s v="Y"/>
    <s v="Y"/>
    <s v="Y"/>
    <s v="Y"/>
    <s v="Y"/>
    <s v="Y"/>
    <s v="Y"/>
    <s v="Y"/>
    <s v="Y"/>
    <n v="2"/>
    <n v="3"/>
    <n v="3"/>
    <n v="2"/>
    <n v="2"/>
    <n v="3"/>
    <n v="3"/>
    <n v="2"/>
    <n v="4"/>
    <n v="3"/>
    <n v="1"/>
    <n v="1"/>
    <n v="29"/>
    <n v="2"/>
    <n v="3"/>
    <n v="3"/>
    <n v="2"/>
    <n v="2"/>
    <n v="3"/>
    <n v="3"/>
    <n v="2"/>
    <n v="4"/>
    <n v="3"/>
    <n v="1"/>
    <n v="1"/>
    <n v="29"/>
    <n v="8529.2500000000036"/>
    <n v="1879.84"/>
    <n v="-6649.4100000000035"/>
    <n v="-0.77960078553213952"/>
  </r>
  <r>
    <x v="158"/>
    <x v="146"/>
    <x v="56"/>
    <s v="1215983598-United-STAR+PLUS-Nueces"/>
    <x v="7"/>
    <s v="STAR+PLUS"/>
    <s v="Nueces"/>
    <s v="Hospital-Based"/>
    <s v="0"/>
    <s v="Y"/>
    <s v="Y"/>
    <s v="Y"/>
    <s v="Y"/>
    <s v="Y"/>
    <s v="Y"/>
    <s v="Y"/>
    <s v="Y"/>
    <s v="Y"/>
    <s v="Y"/>
    <s v="Y"/>
    <s v="Y"/>
    <n v="12"/>
    <n v="8"/>
    <n v="10"/>
    <n v="10"/>
    <n v="6"/>
    <n v="12"/>
    <n v="15"/>
    <n v="12"/>
    <n v="10"/>
    <n v="7"/>
    <n v="9"/>
    <n v="9"/>
    <n v="120"/>
    <n v="12"/>
    <n v="8"/>
    <n v="10"/>
    <n v="10"/>
    <n v="6"/>
    <n v="12"/>
    <n v="15"/>
    <n v="12"/>
    <n v="10"/>
    <n v="7"/>
    <n v="9"/>
    <n v="9"/>
    <n v="120"/>
    <n v="3680.5500000000006"/>
    <n v="7778.66"/>
    <n v="4098.1099999999988"/>
    <n v="1.113450435396883"/>
  </r>
  <r>
    <x v="159"/>
    <x v="147"/>
    <x v="56"/>
    <s v="1467495184-United-STAR+PLUS-Nueces"/>
    <x v="7"/>
    <s v="STAR+PLUS"/>
    <s v="Nueces"/>
    <s v="Hospital-Based"/>
    <s v="0"/>
    <s v="Y"/>
    <s v="Y"/>
    <s v="Y"/>
    <s v="Y"/>
    <s v="Y"/>
    <s v="Y"/>
    <s v="Y"/>
    <s v="Y"/>
    <s v="Y"/>
    <s v="Y"/>
    <s v="Y"/>
    <s v="Y"/>
    <n v="3"/>
    <n v="4"/>
    <n v="0"/>
    <n v="3"/>
    <n v="1"/>
    <n v="1"/>
    <n v="1"/>
    <n v="4"/>
    <n v="4"/>
    <n v="3"/>
    <n v="0"/>
    <n v="0"/>
    <n v="24"/>
    <n v="3"/>
    <n v="4"/>
    <n v="0"/>
    <n v="3"/>
    <n v="1"/>
    <n v="1"/>
    <n v="1"/>
    <n v="4"/>
    <n v="4"/>
    <n v="3"/>
    <n v="0"/>
    <n v="0"/>
    <n v="24"/>
    <n v="1444.7700000000002"/>
    <n v="1555.73"/>
    <n v="110.95999999999981"/>
    <n v="7.6801151740415283E-2"/>
  </r>
  <r>
    <x v="106"/>
    <x v="103"/>
    <x v="57"/>
    <s v="1700392602-United-STAR+PLUS-Travis"/>
    <x v="7"/>
    <s v="STAR+PLUS"/>
    <s v="Travis"/>
    <s v="Hospital-Based"/>
    <s v="0"/>
    <s v="Y"/>
    <s v="Y"/>
    <s v="Y"/>
    <s v="Y"/>
    <s v="Y"/>
    <s v="Y"/>
    <s v="Y"/>
    <s v="Y"/>
    <s v="Y"/>
    <s v="Y"/>
    <s v="Y"/>
    <s v="Y"/>
    <n v="13"/>
    <n v="15"/>
    <n v="10"/>
    <n v="15"/>
    <n v="20"/>
    <n v="16"/>
    <n v="16"/>
    <n v="20"/>
    <n v="17"/>
    <n v="19"/>
    <n v="17"/>
    <n v="25"/>
    <n v="203"/>
    <n v="13"/>
    <n v="15"/>
    <n v="10"/>
    <n v="15"/>
    <n v="20"/>
    <n v="16"/>
    <n v="16"/>
    <n v="20"/>
    <n v="17"/>
    <n v="19"/>
    <n v="17"/>
    <n v="25"/>
    <n v="203"/>
    <n v="3756.6699999999996"/>
    <n v="13158.91"/>
    <n v="9402.24"/>
    <n v="2.5028123311336903"/>
  </r>
  <r>
    <x v="114"/>
    <x v="109"/>
    <x v="57"/>
    <s v="1730695594-United-STAR+PLUS-Travis"/>
    <x v="7"/>
    <s v="STAR+PLUS"/>
    <s v="Travis"/>
    <s v="Hospital-Based"/>
    <s v="0"/>
    <s v="Y"/>
    <s v="Y"/>
    <s v="Y"/>
    <s v="Y"/>
    <s v="Y"/>
    <s v="Y"/>
    <s v="Y"/>
    <s v="Y"/>
    <s v="Y"/>
    <s v="Y"/>
    <s v="Y"/>
    <s v="Y"/>
    <n v="13"/>
    <n v="20"/>
    <n v="7"/>
    <n v="5"/>
    <n v="12"/>
    <n v="9"/>
    <n v="15"/>
    <n v="13"/>
    <n v="10"/>
    <n v="10"/>
    <n v="16"/>
    <n v="14"/>
    <n v="144"/>
    <n v="13"/>
    <n v="20"/>
    <n v="7"/>
    <n v="5"/>
    <n v="12"/>
    <n v="9"/>
    <n v="15"/>
    <n v="13"/>
    <n v="10"/>
    <n v="10"/>
    <n v="16"/>
    <n v="14"/>
    <n v="144"/>
    <n v="6544.1900000000014"/>
    <n v="9334.4"/>
    <n v="2790.2099999999982"/>
    <n v="0.42636445457726591"/>
  </r>
  <r>
    <x v="25"/>
    <x v="23"/>
    <x v="57"/>
    <s v="1164445094-United-STAR+PLUS-Travis"/>
    <x v="7"/>
    <s v="STAR+PLUS"/>
    <s v="Travi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5.8299999999997"/>
    <n v="0"/>
    <n v="-1335.8299999999997"/>
    <n v="-1"/>
  </r>
  <r>
    <x v="50"/>
    <x v="48"/>
    <x v="57"/>
    <s v="1376844936-United-STAR+PLUS-Travis"/>
    <x v="7"/>
    <s v="STAR+PLUS"/>
    <s v="Travi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1"/>
    <n v="0"/>
    <n v="0"/>
    <n v="0"/>
    <n v="1"/>
    <n v="22656.539999999994"/>
    <n v="64.819999999999993"/>
    <n v="-22591.719999999994"/>
    <n v="-0.9971390159309409"/>
  </r>
  <r>
    <x v="129"/>
    <x v="121"/>
    <x v="57"/>
    <s v="1871512228-United-STAR+PLUS-Travis"/>
    <x v="7"/>
    <s v="STAR+PLUS"/>
    <s v="Travis"/>
    <s v="Hospital-Based"/>
    <s v="0"/>
    <s v="Y"/>
    <s v="Y"/>
    <s v="Y"/>
    <s v="Y"/>
    <s v="Y"/>
    <s v="Y"/>
    <s v="Y"/>
    <s v="Y"/>
    <s v="Y"/>
    <s v="Y"/>
    <s v="Y"/>
    <s v="Y"/>
    <n v="1"/>
    <n v="2"/>
    <n v="0"/>
    <n v="1"/>
    <n v="2"/>
    <n v="2"/>
    <n v="2"/>
    <n v="2"/>
    <n v="0"/>
    <n v="1"/>
    <n v="2"/>
    <n v="1"/>
    <n v="16"/>
    <n v="1"/>
    <n v="2"/>
    <n v="0"/>
    <n v="1"/>
    <n v="2"/>
    <n v="2"/>
    <n v="2"/>
    <n v="2"/>
    <n v="0"/>
    <n v="1"/>
    <n v="2"/>
    <n v="1"/>
    <n v="16"/>
    <n v="1729.9099999999994"/>
    <n v="1037.1600000000001"/>
    <n v="-692.74999999999932"/>
    <n v="-0.40045435889728342"/>
  </r>
  <r>
    <x v="146"/>
    <x v="137"/>
    <x v="57"/>
    <s v="1952328924-United-STAR+PLUS-Travis"/>
    <x v="7"/>
    <s v="STAR+PLUS"/>
    <s v="Travis"/>
    <s v="Hospital-Based"/>
    <s v="0"/>
    <s v="Y"/>
    <s v="Y"/>
    <s v="Y"/>
    <s v="Y"/>
    <s v="Y"/>
    <s v="Y"/>
    <s v="Y"/>
    <s v="Y"/>
    <s v="Y"/>
    <s v="Y"/>
    <s v="Y"/>
    <s v="Y"/>
    <n v="3"/>
    <n v="5"/>
    <n v="4"/>
    <n v="5"/>
    <n v="4"/>
    <n v="4"/>
    <n v="6"/>
    <n v="7"/>
    <n v="3"/>
    <n v="6"/>
    <n v="7"/>
    <n v="4"/>
    <n v="58"/>
    <n v="3"/>
    <n v="5"/>
    <n v="4"/>
    <n v="5"/>
    <n v="4"/>
    <n v="4"/>
    <n v="6"/>
    <n v="7"/>
    <n v="3"/>
    <n v="6"/>
    <n v="7"/>
    <n v="4"/>
    <n v="58"/>
    <n v="8996.5799999999981"/>
    <n v="3759.69"/>
    <n v="-5236.8899999999976"/>
    <n v="-0.58209786385493134"/>
  </r>
  <r>
    <x v="23"/>
    <x v="23"/>
    <x v="57"/>
    <s v="1144325481-United-STAR+PLUS-Travis"/>
    <x v="7"/>
    <s v="STAR+PLUS"/>
    <s v="Travi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8.8199999999993"/>
    <n v="0"/>
    <n v="-3398.8199999999993"/>
    <n v="-1"/>
  </r>
  <r>
    <x v="33"/>
    <x v="32"/>
    <x v="57"/>
    <s v="1235234576-United-STAR+PLUS-Travis"/>
    <x v="7"/>
    <s v="STAR+PLUS"/>
    <s v="Travis"/>
    <s v="Hospital-Based"/>
    <s v="0"/>
    <s v="Y"/>
    <s v="Y"/>
    <s v="Y"/>
    <s v="Y"/>
    <s v="Y"/>
    <s v="Y"/>
    <s v="Y"/>
    <s v="Y"/>
    <s v="Y"/>
    <s v="Y"/>
    <s v="Y"/>
    <s v="Y"/>
    <n v="59"/>
    <n v="72"/>
    <n v="57"/>
    <n v="62"/>
    <n v="60"/>
    <n v="53"/>
    <n v="59"/>
    <n v="62"/>
    <n v="63"/>
    <n v="57"/>
    <n v="57"/>
    <n v="63"/>
    <n v="724"/>
    <n v="59"/>
    <n v="72"/>
    <n v="57"/>
    <n v="62"/>
    <n v="60"/>
    <n v="53"/>
    <n v="59"/>
    <n v="62"/>
    <n v="63"/>
    <n v="57"/>
    <n v="57"/>
    <n v="63"/>
    <n v="724"/>
    <n v="42602.400000000009"/>
    <n v="46931.28"/>
    <n v="4328.8799999999901"/>
    <n v="0.10161117683510763"/>
  </r>
  <r>
    <x v="31"/>
    <x v="30"/>
    <x v="58"/>
    <s v="1205335726-TCHP-STAR Kids-MRSA Northeast"/>
    <x v="8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4"/>
    <n v="3"/>
    <n v="4"/>
    <n v="1"/>
    <n v="1"/>
    <n v="3"/>
    <n v="1"/>
    <n v="4"/>
    <n v="5"/>
    <n v="2"/>
    <n v="0"/>
    <n v="5"/>
    <n v="33"/>
    <n v="4"/>
    <n v="3"/>
    <n v="4"/>
    <n v="1"/>
    <n v="1"/>
    <n v="3"/>
    <n v="1"/>
    <n v="4"/>
    <n v="5"/>
    <n v="2"/>
    <n v="0"/>
    <n v="5"/>
    <n v="33"/>
    <n v="3719.7399999999989"/>
    <n v="2139.13"/>
    <n v="-1580.6099999999988"/>
    <n v="-0.42492486033970095"/>
  </r>
  <r>
    <x v="38"/>
    <x v="30"/>
    <x v="58"/>
    <s v="1306345764-TCHP-STAR Kids-MRSA Northeast"/>
    <x v="8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0"/>
    <n v="0"/>
    <n v="2"/>
    <n v="1"/>
    <n v="0"/>
    <n v="1"/>
    <n v="1"/>
    <n v="1"/>
    <n v="2"/>
    <n v="2"/>
    <n v="1"/>
    <n v="0"/>
    <n v="11"/>
    <n v="0"/>
    <n v="0"/>
    <n v="2"/>
    <n v="1"/>
    <n v="0"/>
    <n v="1"/>
    <n v="1"/>
    <n v="1"/>
    <n v="2"/>
    <n v="2"/>
    <n v="1"/>
    <n v="0"/>
    <n v="11"/>
    <n v="1876.079999999999"/>
    <n v="713.04"/>
    <n v="-1163.0399999999991"/>
    <n v="-0.61993091979020065"/>
  </r>
  <r>
    <x v="116"/>
    <x v="3"/>
    <x v="58"/>
    <s v="1770082299-TCHP-STAR Kids-MRSA Northeast"/>
    <x v="8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12"/>
    <n v="3"/>
    <n v="9"/>
    <n v="6"/>
    <n v="7"/>
    <n v="5"/>
    <n v="10"/>
    <n v="7"/>
    <n v="9"/>
    <n v="7"/>
    <n v="4"/>
    <n v="12"/>
    <n v="91"/>
    <n v="12"/>
    <n v="3"/>
    <n v="9"/>
    <n v="6"/>
    <n v="7"/>
    <n v="5"/>
    <n v="10"/>
    <n v="7"/>
    <n v="9"/>
    <n v="7"/>
    <n v="4"/>
    <n v="12"/>
    <n v="91"/>
    <n v="2717.1100000000006"/>
    <n v="5898.82"/>
    <n v="3181.7099999999991"/>
    <n v="1.1709905009366564"/>
  </r>
  <r>
    <x v="159"/>
    <x v="147"/>
    <x v="48"/>
    <s v="1467495184-Driscoll-STAR-Nueces"/>
    <x v="9"/>
    <s v="STAR"/>
    <s v="Nueces"/>
    <s v="Hospital-Based"/>
    <s v="0"/>
    <s v="Y"/>
    <s v="Y"/>
    <s v="Y"/>
    <s v="Y"/>
    <s v="Y"/>
    <s v="Y"/>
    <s v="Y"/>
    <s v="Y"/>
    <s v="Y"/>
    <s v="Y"/>
    <s v="Y"/>
    <s v="Y"/>
    <n v="0"/>
    <n v="1"/>
    <n v="0"/>
    <n v="0"/>
    <n v="0"/>
    <n v="0"/>
    <n v="0"/>
    <n v="0"/>
    <n v="1"/>
    <n v="0"/>
    <n v="0"/>
    <n v="20"/>
    <n v="22"/>
    <n v="0"/>
    <n v="1"/>
    <n v="0"/>
    <n v="0"/>
    <n v="0"/>
    <n v="0"/>
    <n v="0"/>
    <n v="0"/>
    <n v="1"/>
    <n v="0"/>
    <n v="0"/>
    <n v="20"/>
    <n v="22"/>
    <n v="12784.090000000004"/>
    <n v="1426.09"/>
    <n v="-11358.000000000004"/>
    <n v="-0.88844806317852898"/>
  </r>
  <r>
    <x v="152"/>
    <x v="142"/>
    <x v="59"/>
    <s v="1043289804-Driscoll-STAR Kids-Hidalgo"/>
    <x v="9"/>
    <s v="STAR Kids"/>
    <s v="Hidalgo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1.18999999999994"/>
    <n v="0"/>
    <n v="-301.18999999999994"/>
    <n v="-1"/>
  </r>
  <r>
    <x v="153"/>
    <x v="141"/>
    <x v="59"/>
    <s v="1023173507-Driscoll-STAR Kids-Hidalgo"/>
    <x v="9"/>
    <s v="STAR Kids"/>
    <s v="Hidalgo"/>
    <s v="Hospital-Based"/>
    <s v="0"/>
    <s v="Y"/>
    <s v="Y"/>
    <s v="Y"/>
    <s v="Y"/>
    <s v="Y"/>
    <s v="Y"/>
    <s v="Y"/>
    <s v="Y"/>
    <s v="Y"/>
    <s v="Y"/>
    <s v="Y"/>
    <s v="Y"/>
    <n v="2"/>
    <n v="0"/>
    <n v="0"/>
    <n v="0"/>
    <n v="0"/>
    <n v="3"/>
    <n v="0"/>
    <n v="0"/>
    <n v="0"/>
    <n v="0"/>
    <n v="1"/>
    <n v="0"/>
    <n v="6"/>
    <n v="2"/>
    <n v="0"/>
    <n v="0"/>
    <n v="0"/>
    <n v="0"/>
    <n v="3"/>
    <n v="0"/>
    <n v="0"/>
    <n v="0"/>
    <n v="0"/>
    <n v="1"/>
    <n v="0"/>
    <n v="6"/>
    <n v="1221.56"/>
    <n v="388.93"/>
    <n v="-832.62999999999988"/>
    <n v="-0.6816120370673564"/>
  </r>
  <r>
    <x v="151"/>
    <x v="141"/>
    <x v="59"/>
    <s v="1366507477-Driscoll-STAR Kids-Hidalgo"/>
    <x v="9"/>
    <s v="STAR Kids"/>
    <s v="Hidalgo"/>
    <s v="Hospital-Based"/>
    <s v="0"/>
    <s v="Y"/>
    <s v="Y"/>
    <s v="Y"/>
    <s v="Y"/>
    <s v="Y"/>
    <s v="Y"/>
    <s v="Y"/>
    <s v="Y"/>
    <s v="Y"/>
    <s v="Y"/>
    <s v="Y"/>
    <s v="Y"/>
    <n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1"/>
    <n v="738.88000000000011"/>
    <n v="64.819999999999993"/>
    <n v="-674.06000000000017"/>
    <n v="-0.91227262884365534"/>
  </r>
  <r>
    <x v="154"/>
    <x v="143"/>
    <x v="60"/>
    <s v="1144262957-Driscoll-STAR Kids-Nueces"/>
    <x v="9"/>
    <s v="STAR Kids"/>
    <s v="Nueces"/>
    <s v="Free-Standing"/>
    <s v="0"/>
    <s v="Y"/>
    <s v="Y"/>
    <s v="Y"/>
    <s v="Y"/>
    <s v="Y"/>
    <s v="Y"/>
    <s v="Y"/>
    <s v="Y"/>
    <s v="Y"/>
    <s v="Y"/>
    <s v="Y"/>
    <s v="Y"/>
    <n v="21"/>
    <n v="24"/>
    <n v="23"/>
    <n v="23"/>
    <n v="27"/>
    <n v="15"/>
    <n v="15"/>
    <n v="26"/>
    <n v="29"/>
    <n v="18"/>
    <n v="18"/>
    <n v="25"/>
    <n v="264"/>
    <n v="21"/>
    <n v="24"/>
    <n v="23"/>
    <n v="23"/>
    <n v="27"/>
    <n v="15"/>
    <n v="15"/>
    <n v="26"/>
    <n v="29"/>
    <n v="18"/>
    <n v="18"/>
    <n v="25"/>
    <n v="264"/>
    <n v="15217.89"/>
    <n v="28723.1"/>
    <n v="13505.21"/>
    <n v="0.88745614536575046"/>
  </r>
  <r>
    <x v="155"/>
    <x v="144"/>
    <x v="60"/>
    <s v="1497153589-Driscoll-STAR Kids-Nueces"/>
    <x v="9"/>
    <s v="STAR Kids"/>
    <s v="Nueces"/>
    <s v="Hospital-Based"/>
    <s v="0"/>
    <s v="Y"/>
    <s v="Y"/>
    <s v="Y"/>
    <s v="Y"/>
    <s v="Y"/>
    <s v="Y"/>
    <s v="Y"/>
    <s v="Y"/>
    <s v="Y"/>
    <s v="Y"/>
    <s v="Y"/>
    <s v="Y"/>
    <n v="1"/>
    <n v="8"/>
    <n v="6"/>
    <n v="5"/>
    <n v="3"/>
    <n v="4"/>
    <n v="5"/>
    <n v="9"/>
    <n v="9"/>
    <n v="9"/>
    <n v="4"/>
    <n v="10"/>
    <n v="73"/>
    <n v="1"/>
    <n v="8"/>
    <n v="6"/>
    <n v="5"/>
    <n v="3"/>
    <n v="4"/>
    <n v="5"/>
    <n v="9"/>
    <n v="9"/>
    <n v="9"/>
    <n v="4"/>
    <n v="10"/>
    <n v="73"/>
    <n v="6844.9599999999982"/>
    <n v="4732.0200000000004"/>
    <n v="-2112.9399999999978"/>
    <n v="-0.30868551459760152"/>
  </r>
  <r>
    <x v="156"/>
    <x v="145"/>
    <x v="60"/>
    <s v="1831567122-Driscoll-STAR Kids-Nueces"/>
    <x v="9"/>
    <s v="STAR Kids"/>
    <s v="Nuece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1"/>
    <n v="0"/>
    <n v="0"/>
    <n v="1"/>
    <n v="0"/>
    <n v="2"/>
    <n v="0"/>
    <n v="0"/>
    <n v="0"/>
    <n v="0"/>
    <n v="0"/>
    <n v="0"/>
    <n v="0"/>
    <n v="1"/>
    <n v="0"/>
    <n v="0"/>
    <n v="1"/>
    <n v="0"/>
    <n v="2"/>
    <n v="1312.8700000000003"/>
    <n v="129.63999999999999"/>
    <n v="-1183.2300000000005"/>
    <n v="-0.90125450349234892"/>
  </r>
  <r>
    <x v="157"/>
    <x v="92"/>
    <x v="60"/>
    <s v="1487088118-Driscoll-STAR Kids-Nueces"/>
    <x v="9"/>
    <s v="STAR Kids"/>
    <s v="Nueces"/>
    <s v="Hospital-Based"/>
    <s v="0"/>
    <s v="Y"/>
    <s v="Y"/>
    <s v="Y"/>
    <s v="Y"/>
    <s v="Y"/>
    <s v="Y"/>
    <s v="Y"/>
    <s v="Y"/>
    <s v="Y"/>
    <s v="Y"/>
    <s v="Y"/>
    <s v="Y"/>
    <n v="7"/>
    <n v="0"/>
    <n v="3"/>
    <n v="3"/>
    <n v="1"/>
    <n v="1"/>
    <n v="1"/>
    <n v="0"/>
    <n v="2"/>
    <n v="0"/>
    <n v="1"/>
    <n v="0"/>
    <n v="19"/>
    <n v="7"/>
    <n v="0"/>
    <n v="3"/>
    <n v="3"/>
    <n v="1"/>
    <n v="1"/>
    <n v="1"/>
    <n v="0"/>
    <n v="2"/>
    <n v="0"/>
    <n v="1"/>
    <n v="0"/>
    <n v="19"/>
    <n v="2748.2099999999982"/>
    <n v="1231.6199999999999"/>
    <n v="-1516.5899999999983"/>
    <n v="-0.55184647461438507"/>
  </r>
  <r>
    <x v="158"/>
    <x v="146"/>
    <x v="60"/>
    <s v="1215983598-Driscoll-STAR Kids-Nueces"/>
    <x v="9"/>
    <s v="STAR Kids"/>
    <s v="Nuece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1"/>
    <n v="1175.3900000000008"/>
    <n v="64.819999999999993"/>
    <n v="-1110.5700000000008"/>
    <n v="-0.94485234688060993"/>
  </r>
  <r>
    <x v="159"/>
    <x v="147"/>
    <x v="60"/>
    <s v="1467495184-Driscoll-STAR Kids-Nueces"/>
    <x v="9"/>
    <s v="STAR Kids"/>
    <s v="Nuece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8.8"/>
    <n v="0"/>
    <n v="-448.8"/>
    <n v="-1"/>
  </r>
  <r>
    <x v="118"/>
    <x v="112"/>
    <x v="61"/>
    <s v="1811135080-El Paso-STAR-El Paso"/>
    <x v="10"/>
    <s v="STAR"/>
    <s v="El Paso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93.78"/>
    <n v="0"/>
    <n v="-11393.78"/>
    <n v="-1"/>
  </r>
  <r>
    <x v="149"/>
    <x v="17"/>
    <x v="62"/>
    <s v="1972830008-Molina-STAR-Harris"/>
    <x v="11"/>
    <s v="STAR"/>
    <s v="Harri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2"/>
    <x v="142"/>
    <x v="63"/>
    <s v="1043289804-Molina-STAR-Hidalgo"/>
    <x v="11"/>
    <s v="STAR"/>
    <s v="Hidalgo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3"/>
    <x v="141"/>
    <x v="63"/>
    <s v="1023173507-Molina-STAR-Hidalgo"/>
    <x v="11"/>
    <s v="STAR"/>
    <s v="Hidalgo"/>
    <s v="Hospital-Based"/>
    <s v="0"/>
    <s v="Y"/>
    <s v="Y"/>
    <s v="Y"/>
    <s v="Y"/>
    <s v="Y"/>
    <s v="Y"/>
    <s v="Y"/>
    <s v="Y"/>
    <s v="Y"/>
    <s v="Y"/>
    <s v="Y"/>
    <s v="Y"/>
    <n v="26"/>
    <n v="37"/>
    <n v="10"/>
    <n v="17"/>
    <n v="18"/>
    <n v="14"/>
    <n v="13"/>
    <n v="17"/>
    <n v="16"/>
    <n v="7"/>
    <n v="9"/>
    <n v="17"/>
    <n v="201"/>
    <n v="26"/>
    <n v="37"/>
    <n v="10"/>
    <n v="17"/>
    <n v="18"/>
    <n v="14"/>
    <n v="13"/>
    <n v="17"/>
    <n v="16"/>
    <n v="7"/>
    <n v="9"/>
    <n v="17"/>
    <n v="201"/>
    <n v="16305.790000000006"/>
    <n v="13029.26"/>
    <n v="-3276.5300000000061"/>
    <n v="-0.20094273261215831"/>
  </r>
  <r>
    <x v="151"/>
    <x v="141"/>
    <x v="63"/>
    <s v="1366507477-Molina-STAR-Hidalgo"/>
    <x v="11"/>
    <s v="STAR"/>
    <s v="Hidalgo"/>
    <s v="Hospital-Based"/>
    <s v="0"/>
    <s v="Y"/>
    <s v="Y"/>
    <s v="Y"/>
    <s v="Y"/>
    <s v="Y"/>
    <s v="Y"/>
    <s v="Y"/>
    <s v="Y"/>
    <s v="Y"/>
    <s v="Y"/>
    <s v="Y"/>
    <s v="Y"/>
    <n v="11"/>
    <n v="22"/>
    <n v="3"/>
    <n v="7"/>
    <n v="11"/>
    <n v="9"/>
    <n v="7"/>
    <n v="8"/>
    <n v="15"/>
    <n v="6"/>
    <n v="4"/>
    <n v="7"/>
    <n v="110"/>
    <n v="11"/>
    <n v="22"/>
    <n v="3"/>
    <n v="7"/>
    <n v="11"/>
    <n v="9"/>
    <n v="7"/>
    <n v="8"/>
    <n v="15"/>
    <n v="6"/>
    <n v="4"/>
    <n v="7"/>
    <n v="110"/>
    <n v="9868.5200000000059"/>
    <n v="7130.44"/>
    <n v="-2738.0800000000063"/>
    <n v="-0.27745599137459365"/>
  </r>
  <r>
    <x v="5"/>
    <x v="5"/>
    <x v="64"/>
    <s v="1063485548-Molina-STAR-Jefferson"/>
    <x v="11"/>
    <s v="STAR"/>
    <s v="Jefferson"/>
    <s v="Hospital-Based"/>
    <s v="0"/>
    <s v="Y"/>
    <s v="Y"/>
    <s v="Y"/>
    <s v="Y"/>
    <s v="Y"/>
    <s v="Y"/>
    <s v="Y"/>
    <s v="Y"/>
    <s v="Y"/>
    <s v="Y"/>
    <s v="Y"/>
    <s v="Y"/>
    <n v="2"/>
    <n v="5"/>
    <n v="6"/>
    <n v="4"/>
    <n v="2"/>
    <n v="1"/>
    <n v="2"/>
    <n v="5"/>
    <n v="1"/>
    <n v="0"/>
    <n v="0"/>
    <n v="0"/>
    <n v="28"/>
    <n v="2"/>
    <n v="5"/>
    <n v="6"/>
    <n v="4"/>
    <n v="2"/>
    <n v="1"/>
    <n v="2"/>
    <n v="5"/>
    <n v="1"/>
    <n v="0"/>
    <n v="0"/>
    <n v="0"/>
    <n v="28"/>
    <n v="1081.5800000000002"/>
    <n v="1815.02"/>
    <n v="733.43999999999983"/>
    <n v="0.67811904805932033"/>
  </r>
  <r>
    <x v="77"/>
    <x v="75"/>
    <x v="64"/>
    <s v="1528030285-Molina-STAR-Jefferson"/>
    <x v="11"/>
    <s v="STAR"/>
    <s v="Jefferson"/>
    <s v="Hospital-Based"/>
    <s v="0"/>
    <s v="Y"/>
    <s v="Y"/>
    <s v="Y"/>
    <s v="Y"/>
    <s v="Y"/>
    <s v="Y"/>
    <s v="Y"/>
    <s v="Y"/>
    <s v="Y"/>
    <s v="Y"/>
    <s v="Y"/>
    <s v="Y"/>
    <n v="4"/>
    <n v="3"/>
    <n v="6"/>
    <n v="4"/>
    <n v="8"/>
    <n v="4"/>
    <n v="5"/>
    <n v="1"/>
    <n v="5"/>
    <n v="0"/>
    <n v="0"/>
    <n v="1"/>
    <n v="41"/>
    <n v="4"/>
    <n v="3"/>
    <n v="6"/>
    <n v="4"/>
    <n v="8"/>
    <n v="4"/>
    <n v="5"/>
    <n v="1"/>
    <n v="5"/>
    <n v="0"/>
    <n v="0"/>
    <n v="1"/>
    <n v="41"/>
    <n v="5413.2499999999964"/>
    <n v="2657.71"/>
    <n v="-2755.5399999999963"/>
    <n v="-0.50903616127095519"/>
  </r>
  <r>
    <x v="100"/>
    <x v="97"/>
    <x v="64"/>
    <s v="1679926992-Molina-STAR-Jefferson"/>
    <x v="11"/>
    <s v="STAR"/>
    <s v="Jefferson"/>
    <s v="Hospital-Based"/>
    <s v="0"/>
    <s v="N"/>
    <s v="N"/>
    <s v="N"/>
    <s v="N"/>
    <s v="N"/>
    <s v="N"/>
    <s v="N"/>
    <s v="N"/>
    <s v="N"/>
    <s v="N"/>
    <s v="N"/>
    <s v="N"/>
    <n v="2"/>
    <n v="2"/>
    <n v="1"/>
    <n v="1"/>
    <n v="0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6"/>
    <x v="35"/>
    <x v="64"/>
    <s v="1285631945-Molina-STAR-Jefferson"/>
    <x v="11"/>
    <s v="STAR"/>
    <s v="Jefferson"/>
    <s v="Hospital-Based"/>
    <s v="0"/>
    <s v="Y"/>
    <s v="Y"/>
    <s v="Y"/>
    <s v="Y"/>
    <s v="Y"/>
    <s v="Y"/>
    <s v="Y"/>
    <s v="Y"/>
    <s v="Y"/>
    <s v="Y"/>
    <s v="Y"/>
    <s v="Y"/>
    <n v="7"/>
    <n v="13"/>
    <n v="9"/>
    <n v="11"/>
    <n v="7"/>
    <n v="9"/>
    <n v="8"/>
    <n v="5"/>
    <n v="10"/>
    <n v="11"/>
    <n v="3"/>
    <n v="10"/>
    <n v="103"/>
    <n v="7"/>
    <n v="13"/>
    <n v="9"/>
    <n v="11"/>
    <n v="7"/>
    <n v="9"/>
    <n v="8"/>
    <n v="5"/>
    <n v="10"/>
    <n v="11"/>
    <n v="3"/>
    <n v="10"/>
    <n v="103"/>
    <n v="1602.0400000000004"/>
    <n v="6676.69"/>
    <n v="5074.6499999999996"/>
    <n v="3.1676175376395084"/>
  </r>
  <r>
    <x v="39"/>
    <x v="37"/>
    <x v="64"/>
    <s v="1306484050-Molina-STAR-Jefferson"/>
    <x v="11"/>
    <s v="STAR"/>
    <s v="Jefferson"/>
    <s v="Hospital-Based"/>
    <s v="0"/>
    <s v="N"/>
    <s v="N"/>
    <s v="N"/>
    <s v="N"/>
    <s v="N"/>
    <s v="N"/>
    <s v="N"/>
    <s v="N"/>
    <s v="N"/>
    <s v="N"/>
    <s v="N"/>
    <s v="N"/>
    <n v="9"/>
    <n v="9"/>
    <n v="14"/>
    <n v="10"/>
    <n v="14"/>
    <n v="11"/>
    <n v="10"/>
    <n v="10"/>
    <n v="12"/>
    <n v="11"/>
    <n v="8"/>
    <n v="6"/>
    <n v="124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0"/>
    <x v="20"/>
    <x v="65"/>
    <s v="1134113855-Molina-STAR+PLUS-Bexar"/>
    <x v="11"/>
    <s v="STAR+PLUS"/>
    <s v="Bexar"/>
    <s v="Hospital-Based"/>
    <s v="0"/>
    <s v="Y"/>
    <s v="Y"/>
    <s v="Y"/>
    <s v="Y"/>
    <s v="Y"/>
    <s v="Y"/>
    <s v="Y"/>
    <s v="Y"/>
    <s v="Y"/>
    <s v="Y"/>
    <s v="Y"/>
    <s v="Y"/>
    <n v="1"/>
    <n v="0"/>
    <n v="1"/>
    <n v="1"/>
    <n v="3"/>
    <n v="1"/>
    <n v="6"/>
    <n v="7"/>
    <n v="4"/>
    <n v="3"/>
    <n v="2"/>
    <n v="9"/>
    <n v="38"/>
    <n v="1"/>
    <n v="0"/>
    <n v="1"/>
    <n v="1"/>
    <n v="3"/>
    <n v="1"/>
    <n v="6"/>
    <n v="7"/>
    <n v="4"/>
    <n v="3"/>
    <n v="2"/>
    <n v="9"/>
    <n v="38"/>
    <n v="3674.5000000000009"/>
    <n v="2463.2399999999998"/>
    <n v="-1211.2600000000011"/>
    <n v="-0.3296394067220032"/>
  </r>
  <r>
    <x v="51"/>
    <x v="49"/>
    <x v="65"/>
    <s v="1386751394-Molina-STAR+PLUS-Bexar"/>
    <x v="11"/>
    <s v="STAR+PLUS"/>
    <s v="Bexar"/>
    <s v="Hospital-Based"/>
    <s v="0"/>
    <s v="N"/>
    <s v="N"/>
    <s v="N"/>
    <s v="N"/>
    <s v="N"/>
    <s v="N"/>
    <s v="N"/>
    <s v="N"/>
    <s v="N"/>
    <s v="N"/>
    <s v="N"/>
    <s v="N"/>
    <n v="1"/>
    <n v="2"/>
    <n v="2"/>
    <n v="2"/>
    <n v="0"/>
    <n v="0"/>
    <n v="0"/>
    <n v="2"/>
    <n v="0"/>
    <n v="0"/>
    <n v="2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7"/>
    <x v="138"/>
    <x v="65"/>
    <s v="1952453946-Molina-STAR+PLUS-Bexar"/>
    <x v="11"/>
    <s v="STAR+PLUS"/>
    <s v="Bexar"/>
    <s v="Hospital-Based"/>
    <s v="0"/>
    <s v="N"/>
    <s v="N"/>
    <s v="N"/>
    <s v="N"/>
    <s v="N"/>
    <s v="N"/>
    <s v="N"/>
    <s v="N"/>
    <s v="N"/>
    <s v="N"/>
    <s v="N"/>
    <s v="N"/>
    <n v="0"/>
    <n v="0"/>
    <n v="2"/>
    <n v="1"/>
    <n v="0"/>
    <n v="1"/>
    <n v="0"/>
    <n v="2"/>
    <n v="6"/>
    <n v="2"/>
    <n v="4"/>
    <n v="2"/>
    <n v="2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4"/>
    <x v="37"/>
    <s v="1063436525-Superior-STAR-Lubbock"/>
    <x v="6"/>
    <s v="STAR"/>
    <s v="Lubbock"/>
    <s v="Hospital-Based"/>
    <s v="0"/>
    <s v="Y"/>
    <s v="Y"/>
    <s v="Y"/>
    <s v="Y"/>
    <s v="Y"/>
    <s v="Y"/>
    <s v="Y"/>
    <s v="Y"/>
    <s v="Y"/>
    <s v="Y"/>
    <s v="Y"/>
    <s v="Y"/>
    <n v="3"/>
    <n v="5"/>
    <n v="5"/>
    <n v="2"/>
    <n v="6"/>
    <n v="8"/>
    <n v="9"/>
    <n v="13"/>
    <n v="2"/>
    <n v="3"/>
    <n v="6"/>
    <n v="2"/>
    <n v="64"/>
    <n v="3"/>
    <n v="5"/>
    <n v="5"/>
    <n v="2"/>
    <n v="6"/>
    <n v="8"/>
    <n v="9"/>
    <n v="13"/>
    <n v="2"/>
    <n v="3"/>
    <n v="6"/>
    <n v="2"/>
    <n v="64"/>
    <n v="138393.08000000007"/>
    <n v="4148.62"/>
    <n v="-134244.46000000008"/>
    <n v="-0.97002292311147353"/>
  </r>
  <r>
    <x v="7"/>
    <x v="7"/>
    <x v="36"/>
    <s v="1073579942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39"/>
    <n v="41"/>
    <n v="38"/>
    <n v="47"/>
    <n v="59"/>
    <n v="45"/>
    <n v="68"/>
    <n v="58"/>
    <n v="40"/>
    <n v="28"/>
    <n v="37"/>
    <n v="47"/>
    <n v="547"/>
    <n v="39"/>
    <n v="41"/>
    <n v="38"/>
    <n v="47"/>
    <n v="59"/>
    <n v="45"/>
    <n v="68"/>
    <n v="58"/>
    <n v="40"/>
    <n v="28"/>
    <n v="37"/>
    <n v="47"/>
    <n v="547"/>
    <n v="33608.260000000024"/>
    <n v="35457.75"/>
    <n v="1849.4899999999761"/>
    <n v="5.5030816828957371E-2"/>
  </r>
  <r>
    <x v="8"/>
    <x v="8"/>
    <x v="36"/>
    <s v="1073654935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308"/>
    <n v="364"/>
    <n v="355"/>
    <n v="279"/>
    <n v="323"/>
    <n v="351"/>
    <n v="313"/>
    <n v="265"/>
    <n v="284"/>
    <n v="183"/>
    <n v="182"/>
    <n v="281"/>
    <n v="3488"/>
    <n v="308"/>
    <n v="364"/>
    <n v="355"/>
    <n v="279"/>
    <n v="323"/>
    <n v="351"/>
    <n v="313"/>
    <n v="265"/>
    <n v="284"/>
    <n v="183"/>
    <n v="182"/>
    <n v="281"/>
    <n v="3488"/>
    <n v="192157.30999999997"/>
    <n v="226099.86"/>
    <n v="33942.550000000017"/>
    <n v="0.17663938988321612"/>
  </r>
  <r>
    <x v="9"/>
    <x v="9"/>
    <x v="36"/>
    <s v="1073763439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89"/>
    <n v="85"/>
    <n v="41"/>
    <n v="71"/>
    <n v="52"/>
    <n v="51"/>
    <n v="68"/>
    <n v="54"/>
    <n v="54"/>
    <n v="35"/>
    <n v="24"/>
    <n v="57"/>
    <n v="681"/>
    <n v="89"/>
    <n v="85"/>
    <n v="41"/>
    <n v="71"/>
    <n v="52"/>
    <n v="51"/>
    <n v="68"/>
    <n v="54"/>
    <n v="54"/>
    <n v="35"/>
    <n v="24"/>
    <n v="57"/>
    <n v="681"/>
    <n v="19985.98"/>
    <n v="44143.92"/>
    <n v="24157.94"/>
    <n v="1.2087443297751723"/>
  </r>
  <r>
    <x v="10"/>
    <x v="10"/>
    <x v="37"/>
    <s v="1083602940-Superior-STAR-Lubbock"/>
    <x v="6"/>
    <s v="STAR"/>
    <s v="Lubbock"/>
    <s v="Hospital-Based"/>
    <s v="0"/>
    <s v="Y"/>
    <s v="Y"/>
    <s v="Y"/>
    <s v="Y"/>
    <s v="Y"/>
    <s v="Y"/>
    <s v="Y"/>
    <s v="Y"/>
    <s v="Y"/>
    <s v="Y"/>
    <s v="Y"/>
    <s v="Y"/>
    <n v="22"/>
    <n v="38"/>
    <n v="31"/>
    <n v="34"/>
    <n v="23"/>
    <n v="46"/>
    <n v="21"/>
    <n v="28"/>
    <n v="18"/>
    <n v="11"/>
    <n v="28"/>
    <n v="27"/>
    <n v="327"/>
    <n v="22"/>
    <n v="38"/>
    <n v="31"/>
    <n v="34"/>
    <n v="23"/>
    <n v="46"/>
    <n v="21"/>
    <n v="28"/>
    <n v="18"/>
    <n v="11"/>
    <n v="28"/>
    <n v="27"/>
    <n v="327"/>
    <n v="86432.300000000017"/>
    <n v="21196.86"/>
    <n v="-65235.440000000017"/>
    <n v="-0.75475765425656849"/>
  </r>
  <r>
    <x v="11"/>
    <x v="11"/>
    <x v="36"/>
    <s v="1083696496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6"/>
    <n v="2"/>
    <n v="7"/>
    <n v="2"/>
    <n v="0"/>
    <n v="0"/>
    <n v="0"/>
    <n v="0"/>
    <n v="0"/>
    <n v="0"/>
    <n v="0"/>
    <n v="0"/>
    <n v="17"/>
    <n v="6"/>
    <n v="2"/>
    <n v="7"/>
    <n v="2"/>
    <n v="0"/>
    <n v="0"/>
    <n v="0"/>
    <n v="0"/>
    <n v="0"/>
    <n v="0"/>
    <n v="0"/>
    <n v="0"/>
    <n v="17"/>
    <n v="8158.7800000000061"/>
    <n v="1101.98"/>
    <n v="-7056.8000000000065"/>
    <n v="-0.86493323756738161"/>
  </r>
  <r>
    <x v="12"/>
    <x v="12"/>
    <x v="38"/>
    <s v="1093263501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198"/>
    <n v="138"/>
    <n v="144"/>
    <n v="139"/>
    <n v="131"/>
    <n v="103"/>
    <n v="129"/>
    <n v="130"/>
    <n v="164"/>
    <n v="115"/>
    <n v="69"/>
    <n v="97"/>
    <n v="1557"/>
    <n v="198"/>
    <n v="138"/>
    <n v="144"/>
    <n v="139"/>
    <n v="131"/>
    <n v="103"/>
    <n v="129"/>
    <n v="130"/>
    <n v="164"/>
    <n v="115"/>
    <n v="69"/>
    <n v="97"/>
    <n v="1557"/>
    <n v="88212.14"/>
    <n v="100928.18"/>
    <n v="12716.039999999994"/>
    <n v="0.14415294765550404"/>
  </r>
  <r>
    <x v="13"/>
    <x v="13"/>
    <x v="36"/>
    <s v="1104238047-Superior-STAR-MRSA West"/>
    <x v="6"/>
    <s v="STAR"/>
    <s v="MRSA West"/>
    <s v="Free-Standing"/>
    <s v="0"/>
    <s v="Y"/>
    <s v="Y"/>
    <s v="Y"/>
    <s v="Y"/>
    <s v="Y"/>
    <s v="Y"/>
    <s v="Y"/>
    <s v="Y"/>
    <s v="Y"/>
    <s v="Y"/>
    <s v="Y"/>
    <s v="Y"/>
    <n v="18"/>
    <n v="23"/>
    <n v="26"/>
    <n v="24"/>
    <n v="17"/>
    <n v="15"/>
    <n v="15"/>
    <n v="15"/>
    <n v="4"/>
    <n v="10"/>
    <n v="12"/>
    <n v="19"/>
    <n v="198"/>
    <n v="18"/>
    <n v="23"/>
    <n v="26"/>
    <n v="24"/>
    <n v="17"/>
    <n v="15"/>
    <n v="15"/>
    <n v="15"/>
    <n v="4"/>
    <n v="10"/>
    <n v="12"/>
    <n v="19"/>
    <n v="198"/>
    <n v="35372.929999999993"/>
    <n v="21542.32"/>
    <n v="-13830.609999999993"/>
    <n v="-0.39099418679764431"/>
  </r>
  <r>
    <x v="14"/>
    <x v="14"/>
    <x v="36"/>
    <s v="1104808112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29"/>
    <n v="17"/>
    <n v="34"/>
    <n v="24"/>
    <n v="34"/>
    <n v="28"/>
    <n v="39"/>
    <n v="26"/>
    <n v="13"/>
    <n v="14"/>
    <n v="7"/>
    <n v="20"/>
    <n v="285"/>
    <n v="29"/>
    <n v="17"/>
    <n v="34"/>
    <n v="24"/>
    <n v="34"/>
    <n v="28"/>
    <n v="39"/>
    <n v="26"/>
    <n v="13"/>
    <n v="14"/>
    <n v="7"/>
    <n v="20"/>
    <n v="285"/>
    <n v="22315.95"/>
    <n v="18474.330000000002"/>
    <n v="-3841.619999999999"/>
    <n v="-0.1721468277173949"/>
  </r>
  <r>
    <x v="15"/>
    <x v="15"/>
    <x v="36"/>
    <s v="1114047875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1"/>
    <n v="4"/>
    <n v="9"/>
    <n v="7"/>
    <n v="6"/>
    <n v="7"/>
    <n v="6"/>
    <n v="7"/>
    <n v="5"/>
    <n v="4"/>
    <n v="2"/>
    <n v="3"/>
    <n v="61"/>
    <n v="1"/>
    <n v="4"/>
    <n v="9"/>
    <n v="7"/>
    <n v="6"/>
    <n v="7"/>
    <n v="6"/>
    <n v="7"/>
    <n v="5"/>
    <n v="4"/>
    <n v="2"/>
    <n v="3"/>
    <n v="61"/>
    <n v="10488.7"/>
    <n v="3954.15"/>
    <n v="-6534.5500000000011"/>
    <n v="-0.62300857112892927"/>
  </r>
  <r>
    <x v="16"/>
    <x v="16"/>
    <x v="38"/>
    <s v="1114221199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73"/>
    <n v="87"/>
    <n v="107"/>
    <n v="106"/>
    <n v="85"/>
    <n v="101"/>
    <n v="90"/>
    <n v="109"/>
    <n v="91"/>
    <n v="66"/>
    <n v="66"/>
    <n v="86"/>
    <n v="1067"/>
    <n v="73"/>
    <n v="87"/>
    <n v="107"/>
    <n v="106"/>
    <n v="85"/>
    <n v="101"/>
    <n v="90"/>
    <n v="109"/>
    <n v="91"/>
    <n v="66"/>
    <n v="66"/>
    <n v="86"/>
    <n v="1067"/>
    <n v="76721.780000000013"/>
    <n v="69165.3"/>
    <n v="-7556.4800000000105"/>
    <n v="-9.8491979722055575E-2"/>
  </r>
  <r>
    <x v="88"/>
    <x v="85"/>
    <x v="38"/>
    <s v="1629215041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45"/>
    <n v="27"/>
    <n v="36"/>
    <n v="35"/>
    <n v="35"/>
    <n v="42"/>
    <n v="36"/>
    <n v="38"/>
    <n v="48"/>
    <n v="36"/>
    <n v="18"/>
    <n v="25"/>
    <n v="421"/>
    <n v="45"/>
    <n v="27"/>
    <n v="36"/>
    <n v="35"/>
    <n v="35"/>
    <n v="42"/>
    <n v="36"/>
    <n v="38"/>
    <n v="48"/>
    <n v="36"/>
    <n v="18"/>
    <n v="25"/>
    <n v="421"/>
    <n v="25997.56"/>
    <n v="27290.15"/>
    <n v="1292.5900000000001"/>
    <n v="4.9719665999424567E-2"/>
  </r>
  <r>
    <x v="89"/>
    <x v="86"/>
    <x v="38"/>
    <s v="1639511207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16"/>
    <n v="15"/>
    <n v="25"/>
    <n v="10"/>
    <n v="8"/>
    <n v="14"/>
    <n v="13"/>
    <n v="18"/>
    <n v="21"/>
    <n v="14"/>
    <n v="14"/>
    <n v="13"/>
    <n v="181"/>
    <n v="16"/>
    <n v="15"/>
    <n v="25"/>
    <n v="10"/>
    <n v="8"/>
    <n v="14"/>
    <n v="13"/>
    <n v="18"/>
    <n v="21"/>
    <n v="14"/>
    <n v="14"/>
    <n v="13"/>
    <n v="181"/>
    <n v="11093.199999999999"/>
    <n v="11732.82"/>
    <n v="639.6200000000008"/>
    <n v="5.7658745898388278E-2"/>
  </r>
  <r>
    <x v="90"/>
    <x v="87"/>
    <x v="35"/>
    <s v="1639678030-Superior-STAR-MRSA Northeast"/>
    <x v="6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204"/>
    <n v="200"/>
    <n v="216"/>
    <n v="174"/>
    <n v="197"/>
    <n v="193"/>
    <n v="212"/>
    <n v="207"/>
    <n v="206"/>
    <n v="128"/>
    <n v="147"/>
    <n v="200"/>
    <n v="2284"/>
    <n v="204"/>
    <n v="200"/>
    <n v="216"/>
    <n v="174"/>
    <n v="197"/>
    <n v="193"/>
    <n v="212"/>
    <n v="207"/>
    <n v="206"/>
    <n v="128"/>
    <n v="147"/>
    <n v="200"/>
    <n v="2284"/>
    <n v="81581.000000000015"/>
    <n v="148053.92000000001"/>
    <n v="66472.92"/>
    <n v="0.81480884029369571"/>
  </r>
  <r>
    <x v="91"/>
    <x v="88"/>
    <x v="32"/>
    <s v="1639697949-Superior-STAR-Travis"/>
    <x v="6"/>
    <s v="STAR"/>
    <s v="Travis"/>
    <s v="Hospital-Based"/>
    <s v="0"/>
    <s v="Y"/>
    <s v="Y"/>
    <s v="Y"/>
    <s v="Y"/>
    <s v="Y"/>
    <s v="Y"/>
    <s v="Y"/>
    <s v="Y"/>
    <s v="Y"/>
    <s v="Y"/>
    <s v="Y"/>
    <s v="Y"/>
    <n v="23"/>
    <n v="18"/>
    <n v="10"/>
    <n v="7"/>
    <n v="16"/>
    <n v="13"/>
    <n v="15"/>
    <n v="10"/>
    <n v="24"/>
    <n v="4"/>
    <n v="4"/>
    <n v="13"/>
    <n v="157"/>
    <n v="23"/>
    <n v="18"/>
    <n v="10"/>
    <n v="7"/>
    <n v="16"/>
    <n v="13"/>
    <n v="15"/>
    <n v="10"/>
    <n v="24"/>
    <n v="4"/>
    <n v="4"/>
    <n v="13"/>
    <n v="157"/>
    <n v="7960.5999999999995"/>
    <n v="10177.09"/>
    <n v="2216.4900000000007"/>
    <n v="0.27843253021129072"/>
  </r>
  <r>
    <x v="92"/>
    <x v="89"/>
    <x v="38"/>
    <s v="1639735335-Superior-STAR-MRSA Central"/>
    <x v="6"/>
    <s v="STAR"/>
    <s v="MRSA Central"/>
    <s v="Free-Standing"/>
    <s v="0"/>
    <s v="Y"/>
    <s v="Y"/>
    <s v="Y"/>
    <s v="Y"/>
    <s v="Y"/>
    <s v="Y"/>
    <s v="Y"/>
    <s v="Y"/>
    <s v="Y"/>
    <s v="Y"/>
    <s v="Y"/>
    <s v="Y"/>
    <n v="410"/>
    <n v="450"/>
    <n v="454"/>
    <n v="400"/>
    <n v="342"/>
    <n v="353"/>
    <n v="240"/>
    <n v="244"/>
    <n v="203"/>
    <n v="194"/>
    <n v="155"/>
    <n v="232"/>
    <n v="3677"/>
    <n v="410"/>
    <n v="450"/>
    <n v="454"/>
    <n v="400"/>
    <n v="342"/>
    <n v="353"/>
    <n v="240"/>
    <n v="244"/>
    <n v="203"/>
    <n v="194"/>
    <n v="155"/>
    <n v="232"/>
    <n v="3677"/>
    <n v="135246.68"/>
    <n v="400056.2"/>
    <n v="264809.52"/>
    <n v="1.957974273379576"/>
  </r>
  <r>
    <x v="93"/>
    <x v="90"/>
    <x v="37"/>
    <s v="1659360279-Superior-STAR-Lubbock"/>
    <x v="6"/>
    <s v="STAR"/>
    <s v="Lubbock"/>
    <s v="Hospital-Based"/>
    <s v="0"/>
    <s v="Y"/>
    <s v="Y"/>
    <s v="Y"/>
    <s v="Y"/>
    <s v="Y"/>
    <s v="Y"/>
    <s v="Y"/>
    <s v="Y"/>
    <s v="Y"/>
    <s v="Y"/>
    <s v="Y"/>
    <s v="Y"/>
    <n v="115"/>
    <n v="67"/>
    <n v="106"/>
    <n v="102"/>
    <n v="123"/>
    <n v="87"/>
    <n v="97"/>
    <n v="72"/>
    <n v="88"/>
    <n v="50"/>
    <n v="74"/>
    <n v="94"/>
    <n v="1075"/>
    <n v="115"/>
    <n v="67"/>
    <n v="106"/>
    <n v="102"/>
    <n v="123"/>
    <n v="87"/>
    <n v="97"/>
    <n v="72"/>
    <n v="88"/>
    <n v="50"/>
    <n v="74"/>
    <n v="94"/>
    <n v="1075"/>
    <n v="125716.41000000008"/>
    <n v="69683.87"/>
    <n v="-56032.540000000081"/>
    <n v="-0.44570585494765597"/>
  </r>
  <r>
    <x v="94"/>
    <x v="91"/>
    <x v="36"/>
    <s v="1659722197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15"/>
    <n v="18"/>
    <n v="14"/>
    <n v="15"/>
    <n v="26"/>
    <n v="22"/>
    <n v="16"/>
    <n v="28"/>
    <n v="16"/>
    <n v="25"/>
    <n v="12"/>
    <n v="29"/>
    <n v="236"/>
    <n v="15"/>
    <n v="18"/>
    <n v="14"/>
    <n v="15"/>
    <n v="26"/>
    <n v="22"/>
    <n v="16"/>
    <n v="28"/>
    <n v="16"/>
    <n v="25"/>
    <n v="12"/>
    <n v="29"/>
    <n v="236"/>
    <n v="23051.230000000007"/>
    <n v="15298.04"/>
    <n v="-7753.190000000006"/>
    <n v="-0.33634604313956362"/>
  </r>
  <r>
    <x v="95"/>
    <x v="92"/>
    <x v="38"/>
    <s v="1659770030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307"/>
    <n v="317"/>
    <n v="307"/>
    <n v="253"/>
    <n v="278"/>
    <n v="245"/>
    <n v="276"/>
    <n v="241"/>
    <n v="235"/>
    <n v="202"/>
    <n v="174"/>
    <n v="183"/>
    <n v="3018"/>
    <n v="307"/>
    <n v="317"/>
    <n v="307"/>
    <n v="253"/>
    <n v="278"/>
    <n v="245"/>
    <n v="276"/>
    <n v="241"/>
    <n v="235"/>
    <n v="202"/>
    <n v="174"/>
    <n v="183"/>
    <n v="3018"/>
    <n v="131228.06000000008"/>
    <n v="195633.42"/>
    <n v="64405.359999999928"/>
    <n v="0.49078954607726338"/>
  </r>
  <r>
    <x v="96"/>
    <x v="93"/>
    <x v="34"/>
    <s v="1659812725-Superior-STAR-Bexar"/>
    <x v="6"/>
    <s v="STAR"/>
    <s v="Bexar"/>
    <s v="Hospital-Based"/>
    <s v="0"/>
    <s v="Y"/>
    <s v="Y"/>
    <s v="Y"/>
    <s v="Y"/>
    <s v="Y"/>
    <s v="Y"/>
    <s v="Y"/>
    <s v="Y"/>
    <s v="Y"/>
    <s v="Y"/>
    <s v="Y"/>
    <s v="Y"/>
    <n v="55"/>
    <n v="51"/>
    <n v="94"/>
    <n v="48"/>
    <n v="62"/>
    <n v="59"/>
    <n v="68"/>
    <n v="48"/>
    <n v="55"/>
    <n v="35"/>
    <n v="31"/>
    <n v="63"/>
    <n v="669"/>
    <n v="55"/>
    <n v="51"/>
    <n v="94"/>
    <n v="48"/>
    <n v="62"/>
    <n v="59"/>
    <n v="68"/>
    <n v="48"/>
    <n v="55"/>
    <n v="35"/>
    <n v="31"/>
    <n v="63"/>
    <n v="669"/>
    <n v="15136.120000000003"/>
    <n v="43366.06"/>
    <n v="28229.939999999995"/>
    <n v="1.8650711014447554"/>
  </r>
  <r>
    <x v="97"/>
    <x v="94"/>
    <x v="38"/>
    <s v="1669468617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76"/>
    <n v="87"/>
    <n v="89"/>
    <n v="56"/>
    <n v="67"/>
    <n v="59"/>
    <n v="79"/>
    <n v="60"/>
    <n v="103"/>
    <n v="71"/>
    <n v="49"/>
    <n v="100"/>
    <n v="896"/>
    <n v="76"/>
    <n v="87"/>
    <n v="89"/>
    <n v="56"/>
    <n v="67"/>
    <n v="59"/>
    <n v="79"/>
    <n v="60"/>
    <n v="103"/>
    <n v="71"/>
    <n v="49"/>
    <n v="100"/>
    <n v="896"/>
    <n v="93937.790000000023"/>
    <n v="58080.7"/>
    <n v="-35857.090000000026"/>
    <n v="-0.381711023859514"/>
  </r>
  <r>
    <x v="98"/>
    <x v="95"/>
    <x v="36"/>
    <s v="1679560866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47"/>
    <n v="61"/>
    <n v="64"/>
    <n v="79"/>
    <n v="64"/>
    <n v="59"/>
    <n v="73"/>
    <n v="64"/>
    <n v="84"/>
    <n v="53"/>
    <n v="28"/>
    <n v="76"/>
    <n v="752"/>
    <n v="47"/>
    <n v="61"/>
    <n v="64"/>
    <n v="79"/>
    <n v="64"/>
    <n v="59"/>
    <n v="73"/>
    <n v="64"/>
    <n v="84"/>
    <n v="53"/>
    <n v="28"/>
    <n v="76"/>
    <n v="752"/>
    <n v="19778.150000000005"/>
    <n v="48746.3"/>
    <n v="28968.149999999998"/>
    <n v="1.4646541764522967"/>
  </r>
  <r>
    <x v="158"/>
    <x v="146"/>
    <x v="54"/>
    <s v="1215983598-Superior-STAR+PLUS-Nueces"/>
    <x v="6"/>
    <s v="STAR+PLUS"/>
    <s v="Nueces"/>
    <s v="Hospital-Based"/>
    <s v="0"/>
    <s v="Y"/>
    <s v="Y"/>
    <s v="Y"/>
    <s v="Y"/>
    <s v="Y"/>
    <s v="Y"/>
    <s v="Y"/>
    <s v="Y"/>
    <s v="Y"/>
    <s v="Y"/>
    <s v="Y"/>
    <s v="Y"/>
    <n v="10"/>
    <n v="5"/>
    <n v="12"/>
    <n v="17"/>
    <n v="12"/>
    <n v="16"/>
    <n v="15"/>
    <n v="13"/>
    <n v="16"/>
    <n v="14"/>
    <n v="10"/>
    <n v="10"/>
    <n v="150"/>
    <n v="10"/>
    <n v="5"/>
    <n v="12"/>
    <n v="17"/>
    <n v="12"/>
    <n v="16"/>
    <n v="15"/>
    <n v="13"/>
    <n v="16"/>
    <n v="14"/>
    <n v="10"/>
    <n v="10"/>
    <n v="150"/>
    <n v="2823.3200000000011"/>
    <n v="9723.33"/>
    <n v="6900.0099999999984"/>
    <n v="2.4439348001643442"/>
  </r>
  <r>
    <x v="32"/>
    <x v="31"/>
    <x v="49"/>
    <s v="1225095441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"/>
    <n v="1"/>
    <n v="2"/>
    <n v="1"/>
    <n v="1"/>
    <n v="3"/>
    <n v="5"/>
    <n v="0"/>
    <n v="1"/>
    <n v="1"/>
    <n v="2"/>
    <n v="6"/>
    <n v="24"/>
    <n v="1"/>
    <n v="1"/>
    <n v="2"/>
    <n v="1"/>
    <n v="1"/>
    <n v="3"/>
    <n v="5"/>
    <n v="0"/>
    <n v="1"/>
    <n v="1"/>
    <n v="2"/>
    <n v="6"/>
    <n v="24"/>
    <n v="2425.5999999999995"/>
    <n v="1555.73"/>
    <n v="-869.86999999999944"/>
    <n v="-0.35862054749340355"/>
  </r>
  <r>
    <x v="34"/>
    <x v="33"/>
    <x v="49"/>
    <s v="1255370474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6.3900000000003"/>
    <n v="0"/>
    <n v="-1546.3900000000003"/>
    <n v="-1"/>
  </r>
  <r>
    <x v="35"/>
    <x v="34"/>
    <x v="49"/>
    <s v="1255429155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9"/>
    <n v="10"/>
    <n v="22"/>
    <n v="19"/>
    <n v="23"/>
    <n v="19"/>
    <n v="14"/>
    <n v="13"/>
    <n v="15"/>
    <n v="8"/>
    <n v="9"/>
    <n v="12"/>
    <n v="173"/>
    <n v="9"/>
    <n v="10"/>
    <n v="22"/>
    <n v="19"/>
    <n v="23"/>
    <n v="19"/>
    <n v="14"/>
    <n v="13"/>
    <n v="15"/>
    <n v="8"/>
    <n v="9"/>
    <n v="12"/>
    <n v="173"/>
    <n v="1519.8200000000008"/>
    <n v="11214.24"/>
    <n v="9694.4199999999983"/>
    <n v="6.3786632627547952"/>
  </r>
  <r>
    <x v="40"/>
    <x v="38"/>
    <x v="49"/>
    <s v="1306849633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3"/>
    <n v="10"/>
    <n v="7"/>
    <n v="11"/>
    <n v="13"/>
    <n v="8"/>
    <n v="4"/>
    <n v="10"/>
    <n v="7"/>
    <n v="13"/>
    <n v="13"/>
    <n v="15"/>
    <n v="124"/>
    <n v="13"/>
    <n v="10"/>
    <n v="7"/>
    <n v="11"/>
    <n v="13"/>
    <n v="8"/>
    <n v="4"/>
    <n v="10"/>
    <n v="7"/>
    <n v="13"/>
    <n v="13"/>
    <n v="15"/>
    <n v="124"/>
    <n v="13617.869999999999"/>
    <n v="8037.95"/>
    <n v="-5579.9199999999992"/>
    <n v="-0.40974983606099924"/>
  </r>
  <r>
    <x v="41"/>
    <x v="39"/>
    <x v="50"/>
    <s v="1306970439-Superior-STAR+PLUS-Lubbock"/>
    <x v="6"/>
    <s v="STAR+PLUS"/>
    <s v="Lubbock"/>
    <s v="Hospital-Based"/>
    <s v="0"/>
    <s v="Y"/>
    <s v="Y"/>
    <s v="Y"/>
    <s v="Y"/>
    <s v="Y"/>
    <s v="Y"/>
    <s v="Y"/>
    <s v="Y"/>
    <s v="Y"/>
    <s v="Y"/>
    <s v="Y"/>
    <s v="Y"/>
    <n v="12"/>
    <n v="16"/>
    <n v="8"/>
    <n v="2"/>
    <n v="5"/>
    <n v="8"/>
    <n v="6"/>
    <n v="10"/>
    <n v="9"/>
    <n v="6"/>
    <n v="7"/>
    <n v="10"/>
    <n v="99"/>
    <n v="12"/>
    <n v="16"/>
    <n v="8"/>
    <n v="2"/>
    <n v="5"/>
    <n v="8"/>
    <n v="6"/>
    <n v="10"/>
    <n v="9"/>
    <n v="6"/>
    <n v="7"/>
    <n v="10"/>
    <n v="99"/>
    <n v="1168.0000000000005"/>
    <n v="6417.4"/>
    <n v="5249.4"/>
    <n v="4.494349315068491"/>
  </r>
  <r>
    <x v="42"/>
    <x v="40"/>
    <x v="49"/>
    <s v="1316962103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7"/>
    <n v="11"/>
    <n v="17"/>
    <n v="12"/>
    <n v="16"/>
    <n v="20"/>
    <n v="12"/>
    <n v="11"/>
    <n v="12"/>
    <n v="6"/>
    <n v="6"/>
    <n v="13"/>
    <n v="143"/>
    <n v="7"/>
    <n v="11"/>
    <n v="17"/>
    <n v="12"/>
    <n v="16"/>
    <n v="20"/>
    <n v="12"/>
    <n v="11"/>
    <n v="12"/>
    <n v="6"/>
    <n v="6"/>
    <n v="13"/>
    <n v="143"/>
    <n v="19378.259999999998"/>
    <n v="9269.58"/>
    <n v="-10108.679999999998"/>
    <n v="-0.52165055066863586"/>
  </r>
  <r>
    <x v="43"/>
    <x v="41"/>
    <x v="49"/>
    <s v="1336537661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6"/>
    <n v="11"/>
    <n v="5"/>
    <n v="8"/>
    <n v="12"/>
    <n v="7"/>
    <n v="6"/>
    <n v="3"/>
    <n v="5"/>
    <n v="5"/>
    <n v="6"/>
    <n v="3"/>
    <n v="77"/>
    <n v="6"/>
    <n v="11"/>
    <n v="5"/>
    <n v="8"/>
    <n v="12"/>
    <n v="7"/>
    <n v="6"/>
    <n v="3"/>
    <n v="5"/>
    <n v="5"/>
    <n v="6"/>
    <n v="3"/>
    <n v="77"/>
    <n v="14689.540000000005"/>
    <n v="4991.3100000000004"/>
    <n v="-9698.2300000000032"/>
    <n v="-0.66021332186031689"/>
  </r>
  <r>
    <x v="44"/>
    <x v="42"/>
    <x v="49"/>
    <s v="1336547587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4"/>
    <n v="2"/>
    <n v="1"/>
    <n v="2"/>
    <n v="3"/>
    <n v="0"/>
    <n v="0"/>
    <n v="2"/>
    <n v="1"/>
    <n v="3"/>
    <n v="0"/>
    <n v="2"/>
    <n v="20"/>
    <n v="4"/>
    <n v="2"/>
    <n v="1"/>
    <n v="2"/>
    <n v="3"/>
    <n v="0"/>
    <n v="0"/>
    <n v="2"/>
    <n v="1"/>
    <n v="3"/>
    <n v="0"/>
    <n v="2"/>
    <n v="20"/>
    <n v="1121.6600000000001"/>
    <n v="1296.44"/>
    <n v="174.77999999999997"/>
    <n v="0.15582262004528999"/>
  </r>
  <r>
    <x v="45"/>
    <x v="43"/>
    <x v="49"/>
    <s v="1336560382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7"/>
    <n v="12"/>
    <n v="9"/>
    <n v="12"/>
    <n v="8"/>
    <n v="12"/>
    <n v="11"/>
    <n v="14"/>
    <n v="8"/>
    <n v="10"/>
    <n v="11"/>
    <n v="15"/>
    <n v="129"/>
    <n v="7"/>
    <n v="12"/>
    <n v="9"/>
    <n v="12"/>
    <n v="8"/>
    <n v="12"/>
    <n v="11"/>
    <n v="14"/>
    <n v="8"/>
    <n v="10"/>
    <n v="11"/>
    <n v="15"/>
    <n v="129"/>
    <n v="2900.15"/>
    <n v="8362.06"/>
    <n v="5461.91"/>
    <n v="1.8833198282847439"/>
  </r>
  <r>
    <x v="46"/>
    <x v="44"/>
    <x v="51"/>
    <s v="1336590462-Superior-STAR+PLUS-MRSA Central"/>
    <x v="6"/>
    <s v="STAR+PLUS"/>
    <s v="MRSA Central"/>
    <s v="Free-Standing"/>
    <s v="0"/>
    <s v="Y"/>
    <s v="Y"/>
    <s v="Y"/>
    <s v="Y"/>
    <s v="Y"/>
    <s v="Y"/>
    <s v="Y"/>
    <s v="Y"/>
    <s v="Y"/>
    <s v="Y"/>
    <s v="Y"/>
    <s v="Y"/>
    <n v="31"/>
    <n v="31"/>
    <n v="23"/>
    <n v="31"/>
    <n v="29"/>
    <n v="17"/>
    <n v="27"/>
    <n v="25"/>
    <n v="45"/>
    <n v="34"/>
    <n v="38"/>
    <n v="34"/>
    <n v="365"/>
    <n v="31"/>
    <n v="31"/>
    <n v="23"/>
    <n v="31"/>
    <n v="29"/>
    <n v="17"/>
    <n v="27"/>
    <n v="25"/>
    <n v="45"/>
    <n v="34"/>
    <n v="38"/>
    <n v="34"/>
    <n v="365"/>
    <n v="84622.049999999988"/>
    <n v="39711.86"/>
    <n v="-44910.189999999988"/>
    <n v="-0.53071498504231451"/>
  </r>
  <r>
    <x v="47"/>
    <x v="45"/>
    <x v="50"/>
    <s v="1356308423-Superior-STAR+PLUS-Lubbock"/>
    <x v="6"/>
    <s v="STAR+PLUS"/>
    <s v="Lubbock"/>
    <s v="Hospital-Based"/>
    <s v="0"/>
    <s v="Y"/>
    <s v="Y"/>
    <s v="Y"/>
    <s v="Y"/>
    <s v="Y"/>
    <s v="Y"/>
    <s v="Y"/>
    <s v="Y"/>
    <s v="Y"/>
    <s v="Y"/>
    <s v="Y"/>
    <s v="Y"/>
    <n v="22"/>
    <n v="24"/>
    <n v="27"/>
    <n v="26"/>
    <n v="30"/>
    <n v="25"/>
    <n v="33"/>
    <n v="31"/>
    <n v="30"/>
    <n v="29"/>
    <n v="26"/>
    <n v="26"/>
    <n v="329"/>
    <n v="22"/>
    <n v="24"/>
    <n v="27"/>
    <n v="26"/>
    <n v="30"/>
    <n v="25"/>
    <n v="33"/>
    <n v="31"/>
    <n v="30"/>
    <n v="29"/>
    <n v="26"/>
    <n v="26"/>
    <n v="329"/>
    <n v="8718.0300000000007"/>
    <n v="21326.51"/>
    <n v="12608.479999999998"/>
    <n v="1.4462533393438652"/>
  </r>
  <r>
    <x v="48"/>
    <x v="46"/>
    <x v="49"/>
    <s v="1356607824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1"/>
    <n v="18"/>
    <n v="12"/>
    <n v="7"/>
    <n v="5"/>
    <n v="11"/>
    <n v="16"/>
    <n v="7"/>
    <n v="11"/>
    <n v="10"/>
    <n v="8"/>
    <n v="15"/>
    <n v="131"/>
    <n v="11"/>
    <n v="18"/>
    <n v="12"/>
    <n v="7"/>
    <n v="5"/>
    <n v="11"/>
    <n v="16"/>
    <n v="7"/>
    <n v="11"/>
    <n v="10"/>
    <n v="8"/>
    <n v="15"/>
    <n v="131"/>
    <n v="8109.5499999999975"/>
    <n v="8491.7099999999991"/>
    <n v="382.16000000000167"/>
    <n v="4.7124686326615137E-2"/>
  </r>
  <r>
    <x v="151"/>
    <x v="141"/>
    <x v="66"/>
    <s v="1366507477-Superior-STAR+PLUS-Hidalgo"/>
    <x v="6"/>
    <s v="STAR+PLUS"/>
    <s v="Hidalgo"/>
    <s v="Hospital-Based"/>
    <s v="0"/>
    <s v="Y"/>
    <s v="Y"/>
    <s v="Y"/>
    <s v="Y"/>
    <s v="Y"/>
    <s v="Y"/>
    <s v="Y"/>
    <s v="Y"/>
    <s v="Y"/>
    <s v="Y"/>
    <s v="Y"/>
    <s v="Y"/>
    <n v="5"/>
    <n v="5"/>
    <n v="2"/>
    <n v="3"/>
    <n v="5"/>
    <n v="11"/>
    <n v="3"/>
    <n v="5"/>
    <n v="4"/>
    <n v="4"/>
    <n v="11"/>
    <n v="2"/>
    <n v="60"/>
    <n v="5"/>
    <n v="5"/>
    <n v="2"/>
    <n v="3"/>
    <n v="5"/>
    <n v="11"/>
    <n v="3"/>
    <n v="5"/>
    <n v="4"/>
    <n v="4"/>
    <n v="11"/>
    <n v="2"/>
    <n v="60"/>
    <n v="12544.110000000002"/>
    <n v="3889.33"/>
    <n v="-8654.7800000000025"/>
    <n v="-0.68994771251208742"/>
  </r>
  <r>
    <x v="51"/>
    <x v="49"/>
    <x v="53"/>
    <s v="1386751394-Superior-STAR+PLUS-Bexar"/>
    <x v="6"/>
    <s v="STAR+PLUS"/>
    <s v="Bexar"/>
    <s v="Hospital-Based"/>
    <s v="0"/>
    <s v="Y"/>
    <s v="Y"/>
    <s v="Y"/>
    <s v="Y"/>
    <s v="Y"/>
    <s v="Y"/>
    <s v="Y"/>
    <s v="Y"/>
    <s v="Y"/>
    <s v="Y"/>
    <s v="Y"/>
    <s v="Y"/>
    <n v="16"/>
    <n v="14"/>
    <n v="7"/>
    <n v="15"/>
    <n v="18"/>
    <n v="15"/>
    <n v="27"/>
    <n v="24"/>
    <n v="22"/>
    <n v="34"/>
    <n v="22"/>
    <n v="35"/>
    <n v="249"/>
    <n v="16"/>
    <n v="14"/>
    <n v="7"/>
    <n v="15"/>
    <n v="18"/>
    <n v="15"/>
    <n v="27"/>
    <n v="24"/>
    <n v="22"/>
    <n v="34"/>
    <n v="22"/>
    <n v="35"/>
    <n v="249"/>
    <n v="6699.1"/>
    <n v="16140.73"/>
    <n v="9441.6299999999992"/>
    <n v="1.4093878282157302"/>
  </r>
  <r>
    <x v="53"/>
    <x v="51"/>
    <x v="49"/>
    <s v="1407893316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9"/>
    <n v="8"/>
    <n v="7"/>
    <n v="4"/>
    <n v="5"/>
    <n v="7"/>
    <n v="4"/>
    <n v="4"/>
    <n v="9"/>
    <n v="5"/>
    <n v="8"/>
    <n v="11"/>
    <n v="81"/>
    <n v="9"/>
    <n v="8"/>
    <n v="7"/>
    <n v="4"/>
    <n v="5"/>
    <n v="7"/>
    <n v="4"/>
    <n v="4"/>
    <n v="9"/>
    <n v="5"/>
    <n v="8"/>
    <n v="11"/>
    <n v="81"/>
    <n v="3145.69"/>
    <n v="5250.6"/>
    <n v="2104.9100000000003"/>
    <n v="0.66914095158772802"/>
  </r>
  <r>
    <x v="55"/>
    <x v="53"/>
    <x v="53"/>
    <s v="1417498585-Superior-STAR+PLUS-Bexar"/>
    <x v="6"/>
    <s v="STAR+PLUS"/>
    <s v="Bexar"/>
    <s v="Hospital-Based"/>
    <s v="0"/>
    <s v="Y"/>
    <s v="Y"/>
    <s v="Y"/>
    <s v="Y"/>
    <s v="Y"/>
    <s v="Y"/>
    <s v="Y"/>
    <s v="Y"/>
    <s v="Y"/>
    <s v="Y"/>
    <s v="Y"/>
    <s v="Y"/>
    <n v="17"/>
    <n v="13"/>
    <n v="12"/>
    <n v="11"/>
    <n v="15"/>
    <n v="14"/>
    <n v="15"/>
    <n v="15"/>
    <n v="13"/>
    <n v="11"/>
    <n v="10"/>
    <n v="14"/>
    <n v="160"/>
    <n v="17"/>
    <n v="13"/>
    <n v="12"/>
    <n v="11"/>
    <n v="15"/>
    <n v="14"/>
    <n v="15"/>
    <n v="15"/>
    <n v="13"/>
    <n v="11"/>
    <n v="10"/>
    <n v="14"/>
    <n v="160"/>
    <n v="200.10000000000002"/>
    <n v="10371.549999999999"/>
    <n v="10171.449999999999"/>
    <n v="50.831834082958508"/>
  </r>
  <r>
    <x v="56"/>
    <x v="54"/>
    <x v="50"/>
    <s v="1417965286-Superior-STAR+PLUS-Lubbock"/>
    <x v="6"/>
    <s v="STAR+PLUS"/>
    <s v="Lubbock"/>
    <s v="Hospital-Based"/>
    <s v="0"/>
    <s v="Y"/>
    <s v="Y"/>
    <s v="Y"/>
    <s v="Y"/>
    <s v="Y"/>
    <s v="Y"/>
    <s v="Y"/>
    <s v="Y"/>
    <s v="Y"/>
    <s v="Y"/>
    <s v="Y"/>
    <s v="Y"/>
    <n v="8"/>
    <n v="3"/>
    <n v="3"/>
    <n v="8"/>
    <n v="14"/>
    <n v="14"/>
    <n v="12"/>
    <n v="9"/>
    <n v="10"/>
    <n v="19"/>
    <n v="23"/>
    <n v="12"/>
    <n v="135"/>
    <n v="8"/>
    <n v="3"/>
    <n v="3"/>
    <n v="8"/>
    <n v="14"/>
    <n v="14"/>
    <n v="12"/>
    <n v="9"/>
    <n v="10"/>
    <n v="19"/>
    <n v="23"/>
    <n v="12"/>
    <n v="135"/>
    <n v="8853.9199999999983"/>
    <n v="8751"/>
    <n v="-102.91999999999825"/>
    <n v="-1.1624229719717173E-2"/>
  </r>
  <r>
    <x v="57"/>
    <x v="55"/>
    <x v="49"/>
    <s v="1417985086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4"/>
    <n v="1"/>
    <n v="3"/>
    <n v="3"/>
    <n v="2"/>
    <n v="2"/>
    <n v="0"/>
    <n v="2"/>
    <n v="2"/>
    <n v="4"/>
    <n v="5"/>
    <n v="1"/>
    <n v="29"/>
    <n v="4"/>
    <n v="1"/>
    <n v="3"/>
    <n v="3"/>
    <n v="2"/>
    <n v="2"/>
    <n v="0"/>
    <n v="2"/>
    <n v="2"/>
    <n v="4"/>
    <n v="5"/>
    <n v="1"/>
    <n v="29"/>
    <n v="1470.0500000000006"/>
    <n v="1879.84"/>
    <n v="409.78999999999928"/>
    <n v="0.27875922587667024"/>
  </r>
  <r>
    <x v="59"/>
    <x v="57"/>
    <x v="50"/>
    <s v="1437178357-Superior-STAR+PLUS-Lubbock"/>
    <x v="6"/>
    <s v="STAR+PLUS"/>
    <s v="Lubbock"/>
    <s v="Hospital-Based"/>
    <s v="0"/>
    <s v="Y"/>
    <s v="Y"/>
    <s v="Y"/>
    <s v="Y"/>
    <s v="Y"/>
    <s v="Y"/>
    <s v="Y"/>
    <s v="Y"/>
    <s v="Y"/>
    <s v="Y"/>
    <s v="Y"/>
    <s v="Y"/>
    <n v="0"/>
    <n v="3"/>
    <n v="3"/>
    <n v="3"/>
    <n v="2"/>
    <n v="9"/>
    <n v="0"/>
    <n v="0"/>
    <n v="1"/>
    <n v="0"/>
    <n v="0"/>
    <n v="0"/>
    <n v="21"/>
    <n v="0"/>
    <n v="3"/>
    <n v="3"/>
    <n v="3"/>
    <n v="2"/>
    <n v="9"/>
    <n v="0"/>
    <n v="0"/>
    <n v="1"/>
    <n v="0"/>
    <n v="0"/>
    <n v="0"/>
    <n v="21"/>
    <n v="4393.2399999999989"/>
    <n v="1361.27"/>
    <n v="-3031.9699999999989"/>
    <n v="-0.69014440367473662"/>
  </r>
  <r>
    <x v="49"/>
    <x v="47"/>
    <x v="57"/>
    <s v="1356682298-United-STAR+PLUS-Travis"/>
    <x v="7"/>
    <s v="STAR+PLUS"/>
    <s v="Travis"/>
    <s v="Hospital-Based"/>
    <s v="0"/>
    <s v="Y"/>
    <s v="Y"/>
    <s v="Y"/>
    <s v="Y"/>
    <s v="Y"/>
    <s v="Y"/>
    <s v="Y"/>
    <s v="Y"/>
    <s v="Y"/>
    <s v="Y"/>
    <s v="Y"/>
    <s v="Y"/>
    <n v="36"/>
    <n v="32"/>
    <n v="31"/>
    <n v="24"/>
    <n v="34"/>
    <n v="26"/>
    <n v="35"/>
    <n v="10"/>
    <n v="8"/>
    <n v="9"/>
    <n v="9"/>
    <n v="12"/>
    <n v="266"/>
    <n v="36"/>
    <n v="32"/>
    <n v="31"/>
    <n v="24"/>
    <n v="34"/>
    <n v="26"/>
    <n v="35"/>
    <n v="10"/>
    <n v="8"/>
    <n v="9"/>
    <n v="9"/>
    <n v="12"/>
    <n v="266"/>
    <n v="2127.7500000000009"/>
    <n v="17242.71"/>
    <n v="15114.96"/>
    <n v="7.1037292915051076"/>
  </r>
  <r>
    <x v="91"/>
    <x v="88"/>
    <x v="57"/>
    <s v="1639697949-United-STAR+PLUS-Travis"/>
    <x v="7"/>
    <s v="STAR+PLUS"/>
    <s v="Travis"/>
    <s v="Hospital-Based"/>
    <s v="0"/>
    <s v="Y"/>
    <s v="Y"/>
    <s v="Y"/>
    <s v="Y"/>
    <s v="Y"/>
    <s v="Y"/>
    <s v="Y"/>
    <s v="Y"/>
    <s v="Y"/>
    <s v="Y"/>
    <s v="Y"/>
    <s v="Y"/>
    <n v="4"/>
    <n v="2"/>
    <n v="6"/>
    <n v="3"/>
    <n v="5"/>
    <n v="4"/>
    <n v="7"/>
    <n v="8"/>
    <n v="7"/>
    <n v="3"/>
    <n v="1"/>
    <n v="2"/>
    <n v="52"/>
    <n v="4"/>
    <n v="2"/>
    <n v="6"/>
    <n v="3"/>
    <n v="5"/>
    <n v="4"/>
    <n v="7"/>
    <n v="8"/>
    <n v="7"/>
    <n v="3"/>
    <n v="1"/>
    <n v="2"/>
    <n v="52"/>
    <n v="1234.2599999999993"/>
    <n v="3370.75"/>
    <n v="2136.4900000000007"/>
    <n v="1.7309886085589761"/>
  </r>
  <r>
    <x v="138"/>
    <x v="130"/>
    <x v="57"/>
    <s v="1912425000-United-STAR+PLUS-Travis"/>
    <x v="7"/>
    <s v="STAR+PLUS"/>
    <s v="Travis"/>
    <s v="Hospital-Based"/>
    <s v="0"/>
    <s v="Y"/>
    <s v="Y"/>
    <s v="Y"/>
    <s v="Y"/>
    <s v="Y"/>
    <s v="Y"/>
    <s v="Y"/>
    <s v="Y"/>
    <s v="Y"/>
    <s v="Y"/>
    <s v="Y"/>
    <s v="Y"/>
    <n v="11"/>
    <n v="10"/>
    <n v="9"/>
    <n v="10"/>
    <n v="12"/>
    <n v="12"/>
    <n v="8"/>
    <n v="8"/>
    <n v="12"/>
    <n v="8"/>
    <n v="9"/>
    <n v="7"/>
    <n v="116"/>
    <n v="11"/>
    <n v="10"/>
    <n v="9"/>
    <n v="10"/>
    <n v="12"/>
    <n v="12"/>
    <n v="8"/>
    <n v="8"/>
    <n v="12"/>
    <n v="8"/>
    <n v="9"/>
    <n v="7"/>
    <n v="116"/>
    <n v="449.10999999999979"/>
    <n v="7519.38"/>
    <n v="7070.27"/>
    <n v="15.742846963995467"/>
  </r>
  <r>
    <x v="74"/>
    <x v="72"/>
    <x v="67"/>
    <s v="1518900778-BCBS-STAR Kids-MRSA Central"/>
    <x v="12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0.89"/>
    <n v="0"/>
    <n v="-280.89"/>
    <n v="-1"/>
  </r>
  <r>
    <x v="88"/>
    <x v="85"/>
    <x v="67"/>
    <s v="1629215041-BCBS-STAR Kids-MRSA Central"/>
    <x v="12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1"/>
    <n v="2"/>
    <n v="1"/>
    <n v="0"/>
    <n v="0"/>
    <n v="0"/>
    <n v="0"/>
    <n v="0"/>
    <n v="4"/>
    <n v="0"/>
    <n v="0"/>
    <n v="0"/>
    <n v="0"/>
    <n v="1"/>
    <n v="2"/>
    <n v="1"/>
    <n v="0"/>
    <n v="0"/>
    <n v="0"/>
    <n v="0"/>
    <n v="0"/>
    <n v="4"/>
    <n v="664.36999999999978"/>
    <n v="259.29000000000002"/>
    <n v="-405.07999999999976"/>
    <n v="-0.60972048707798354"/>
  </r>
  <r>
    <x v="135"/>
    <x v="127"/>
    <x v="67"/>
    <s v="1902107568-BCBS-STAR Kids-MRSA Central"/>
    <x v="12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2"/>
    <n v="1"/>
    <n v="2"/>
    <n v="0"/>
    <n v="2"/>
    <n v="2"/>
    <n v="1"/>
    <n v="1"/>
    <n v="1"/>
    <n v="1"/>
    <n v="0"/>
    <n v="0"/>
    <n v="13"/>
    <n v="2"/>
    <n v="1"/>
    <n v="2"/>
    <n v="0"/>
    <n v="2"/>
    <n v="2"/>
    <n v="1"/>
    <n v="1"/>
    <n v="1"/>
    <n v="1"/>
    <n v="0"/>
    <n v="0"/>
    <n v="13"/>
    <n v="878.83"/>
    <n v="842.69"/>
    <n v="-36.139999999999986"/>
    <n v="-4.112285652515274E-2"/>
  </r>
  <r>
    <x v="136"/>
    <x v="128"/>
    <x v="67"/>
    <s v="1902384951-BCBS-STAR Kids-MRSA Central"/>
    <x v="12"/>
    <s v="STAR Kids"/>
    <s v="MRSA Central"/>
    <s v="Free-Standing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2"/>
    <n v="0"/>
    <n v="6"/>
    <n v="8"/>
    <n v="6"/>
    <n v="21"/>
    <n v="43"/>
    <n v="0"/>
    <n v="0"/>
    <n v="0"/>
    <n v="0"/>
    <n v="0"/>
    <n v="0"/>
    <n v="2"/>
    <n v="0"/>
    <n v="6"/>
    <n v="8"/>
    <n v="6"/>
    <n v="21"/>
    <n v="43"/>
    <n v="5534.0700000000015"/>
    <n v="4678.38"/>
    <n v="-855.69000000000142"/>
    <n v="-0.15462218584152373"/>
  </r>
  <r>
    <x v="106"/>
    <x v="103"/>
    <x v="68"/>
    <s v="1700392602-BCBS-STAR Kids-Travis"/>
    <x v="12"/>
    <s v="STAR Kids"/>
    <s v="Travis"/>
    <s v="Hospital-Based"/>
    <s v="0"/>
    <s v="Y"/>
    <s v="Y"/>
    <s v="Y"/>
    <s v="Y"/>
    <s v="Y"/>
    <s v="Y"/>
    <s v="Y"/>
    <s v="Y"/>
    <s v="Y"/>
    <s v="Y"/>
    <s v="Y"/>
    <s v="Y"/>
    <n v="2"/>
    <n v="1"/>
    <n v="5"/>
    <n v="2"/>
    <n v="1"/>
    <n v="1"/>
    <n v="3"/>
    <n v="0"/>
    <n v="1"/>
    <n v="0"/>
    <n v="3"/>
    <n v="4"/>
    <n v="23"/>
    <n v="2"/>
    <n v="1"/>
    <n v="5"/>
    <n v="2"/>
    <n v="1"/>
    <n v="1"/>
    <n v="3"/>
    <n v="0"/>
    <n v="1"/>
    <n v="0"/>
    <n v="3"/>
    <n v="4"/>
    <n v="23"/>
    <n v="505.89999999999986"/>
    <n v="1490.91"/>
    <n v="985.01000000000022"/>
    <n v="1.9470448705277732"/>
  </r>
  <r>
    <x v="114"/>
    <x v="109"/>
    <x v="68"/>
    <s v="1730695594-BCBS-STAR Kids-Travis"/>
    <x v="12"/>
    <s v="STAR Kids"/>
    <s v="Travis"/>
    <s v="Hospital-Based"/>
    <s v="0"/>
    <s v="Y"/>
    <s v="Y"/>
    <s v="Y"/>
    <s v="Y"/>
    <s v="Y"/>
    <s v="Y"/>
    <s v="Y"/>
    <s v="Y"/>
    <s v="Y"/>
    <s v="Y"/>
    <s v="Y"/>
    <s v="Y"/>
    <n v="5"/>
    <n v="2"/>
    <n v="3"/>
    <n v="1"/>
    <n v="2"/>
    <n v="1"/>
    <n v="0"/>
    <n v="1"/>
    <n v="0"/>
    <n v="1"/>
    <n v="1"/>
    <n v="2"/>
    <n v="19"/>
    <n v="5"/>
    <n v="2"/>
    <n v="3"/>
    <n v="1"/>
    <n v="2"/>
    <n v="1"/>
    <n v="0"/>
    <n v="1"/>
    <n v="0"/>
    <n v="1"/>
    <n v="1"/>
    <n v="2"/>
    <n v="19"/>
    <n v="887.76000000000033"/>
    <n v="1231.6199999999999"/>
    <n v="343.85999999999956"/>
    <n v="0.38733441470667684"/>
  </r>
  <r>
    <x v="25"/>
    <x v="23"/>
    <x v="68"/>
    <s v="1164445094-BCBS-STAR Kids-Travis"/>
    <x v="12"/>
    <s v="STAR Kids"/>
    <s v="Travi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1"/>
    <n v="0"/>
    <n v="2"/>
    <n v="0"/>
    <n v="1"/>
    <n v="0"/>
    <n v="0"/>
    <n v="1"/>
    <n v="5"/>
    <n v="0"/>
    <n v="0"/>
    <n v="0"/>
    <n v="0"/>
    <n v="1"/>
    <n v="0"/>
    <n v="2"/>
    <n v="0"/>
    <n v="1"/>
    <n v="0"/>
    <n v="0"/>
    <n v="1"/>
    <n v="5"/>
    <n v="177.45000000000005"/>
    <n v="324.11"/>
    <n v="146.65999999999997"/>
    <n v="0.82648633417864148"/>
  </r>
  <r>
    <x v="50"/>
    <x v="48"/>
    <x v="68"/>
    <s v="1376844936-BCBS-STAR Kids-Travis"/>
    <x v="12"/>
    <s v="STAR Kids"/>
    <s v="Travis"/>
    <s v="Hospital-Based"/>
    <s v="0"/>
    <s v="Y"/>
    <s v="Y"/>
    <s v="Y"/>
    <s v="Y"/>
    <s v="Y"/>
    <s v="Y"/>
    <s v="Y"/>
    <s v="Y"/>
    <s v="Y"/>
    <s v="Y"/>
    <s v="Y"/>
    <s v="Y"/>
    <n v="2"/>
    <n v="5"/>
    <n v="0"/>
    <n v="3"/>
    <n v="5"/>
    <n v="4"/>
    <n v="3"/>
    <n v="6"/>
    <n v="2"/>
    <n v="5"/>
    <n v="3"/>
    <n v="8"/>
    <n v="46"/>
    <n v="2"/>
    <n v="5"/>
    <n v="0"/>
    <n v="3"/>
    <n v="5"/>
    <n v="4"/>
    <n v="3"/>
    <n v="6"/>
    <n v="2"/>
    <n v="5"/>
    <n v="3"/>
    <n v="8"/>
    <n v="46"/>
    <n v="3092.09"/>
    <n v="2981.82"/>
    <n v="-110.26999999999998"/>
    <n v="-3.5661963267563358E-2"/>
  </r>
  <r>
    <x v="129"/>
    <x v="121"/>
    <x v="68"/>
    <s v="1871512228-BCBS-STAR Kids-Travis"/>
    <x v="12"/>
    <s v="STAR Kids"/>
    <s v="Travis"/>
    <s v="Hospital-Based"/>
    <s v="0"/>
    <s v="Y"/>
    <s v="Y"/>
    <s v="Y"/>
    <s v="Y"/>
    <s v="Y"/>
    <s v="Y"/>
    <s v="Y"/>
    <s v="Y"/>
    <s v="Y"/>
    <s v="Y"/>
    <s v="Y"/>
    <s v="Y"/>
    <n v="0"/>
    <n v="2"/>
    <n v="3"/>
    <n v="0"/>
    <n v="1"/>
    <n v="0"/>
    <n v="0"/>
    <n v="0"/>
    <n v="0"/>
    <n v="0"/>
    <n v="2"/>
    <n v="0"/>
    <n v="8"/>
    <n v="0"/>
    <n v="2"/>
    <n v="3"/>
    <n v="0"/>
    <n v="1"/>
    <n v="0"/>
    <n v="0"/>
    <n v="0"/>
    <n v="0"/>
    <n v="0"/>
    <n v="2"/>
    <n v="0"/>
    <n v="8"/>
    <n v="230.09000000000009"/>
    <n v="518.58000000000004"/>
    <n v="288.48999999999995"/>
    <n v="1.2538137250641046"/>
  </r>
  <r>
    <x v="146"/>
    <x v="137"/>
    <x v="68"/>
    <s v="1952328924-BCBS-STAR Kids-Travis"/>
    <x v="12"/>
    <s v="STAR Kids"/>
    <s v="Travis"/>
    <s v="Hospital-Based"/>
    <s v="0"/>
    <s v="Y"/>
    <s v="Y"/>
    <s v="Y"/>
    <s v="Y"/>
    <s v="Y"/>
    <s v="Y"/>
    <s v="Y"/>
    <s v="Y"/>
    <s v="Y"/>
    <s v="Y"/>
    <s v="Y"/>
    <s v="Y"/>
    <n v="2"/>
    <n v="0"/>
    <n v="5"/>
    <n v="2"/>
    <n v="1"/>
    <n v="4"/>
    <n v="4"/>
    <n v="3"/>
    <n v="0"/>
    <n v="2"/>
    <n v="0"/>
    <n v="2"/>
    <n v="25"/>
    <n v="2"/>
    <n v="0"/>
    <n v="5"/>
    <n v="2"/>
    <n v="1"/>
    <n v="4"/>
    <n v="4"/>
    <n v="3"/>
    <n v="0"/>
    <n v="2"/>
    <n v="0"/>
    <n v="2"/>
    <n v="25"/>
    <n v="1222.9099999999994"/>
    <n v="1620.56"/>
    <n v="397.65000000000055"/>
    <n v="0.32516701964985217"/>
  </r>
  <r>
    <x v="23"/>
    <x v="23"/>
    <x v="68"/>
    <s v="1144325481-BCBS-STAR Kids-Travis"/>
    <x v="12"/>
    <s v="STAR Kids"/>
    <s v="Travis"/>
    <s v="Hospital-Based"/>
    <s v="0"/>
    <s v="Y"/>
    <s v="Y"/>
    <s v="Y"/>
    <s v="Y"/>
    <s v="Y"/>
    <s v="Y"/>
    <s v="Y"/>
    <s v="Y"/>
    <s v="Y"/>
    <s v="Y"/>
    <s v="Y"/>
    <s v="Y"/>
    <n v="0"/>
    <n v="1"/>
    <n v="2"/>
    <n v="1"/>
    <n v="2"/>
    <n v="4"/>
    <n v="0"/>
    <n v="0"/>
    <n v="1"/>
    <n v="0"/>
    <n v="0"/>
    <n v="1"/>
    <n v="12"/>
    <n v="0"/>
    <n v="1"/>
    <n v="2"/>
    <n v="1"/>
    <n v="2"/>
    <n v="4"/>
    <n v="0"/>
    <n v="0"/>
    <n v="1"/>
    <n v="0"/>
    <n v="0"/>
    <n v="1"/>
    <n v="12"/>
    <n v="457.49999999999994"/>
    <n v="777.87"/>
    <n v="320.37000000000006"/>
    <n v="0.70026229508196747"/>
  </r>
  <r>
    <x v="33"/>
    <x v="32"/>
    <x v="68"/>
    <s v="1235234576-BCBS-STAR Kids-Travis"/>
    <x v="12"/>
    <s v="STAR Kids"/>
    <s v="Travis"/>
    <s v="Hospital-Based"/>
    <s v="0"/>
    <s v="Y"/>
    <s v="Y"/>
    <s v="Y"/>
    <s v="Y"/>
    <s v="Y"/>
    <s v="Y"/>
    <s v="Y"/>
    <s v="Y"/>
    <s v="Y"/>
    <s v="Y"/>
    <s v="Y"/>
    <s v="Y"/>
    <n v="5"/>
    <n v="13"/>
    <n v="4"/>
    <n v="2"/>
    <n v="4"/>
    <n v="5"/>
    <n v="4"/>
    <n v="16"/>
    <n v="3"/>
    <n v="3"/>
    <n v="2"/>
    <n v="11"/>
    <n v="72"/>
    <n v="5"/>
    <n v="13"/>
    <n v="4"/>
    <n v="2"/>
    <n v="4"/>
    <n v="5"/>
    <n v="4"/>
    <n v="16"/>
    <n v="3"/>
    <n v="3"/>
    <n v="2"/>
    <n v="11"/>
    <n v="72"/>
    <n v="5818.0899999999992"/>
    <n v="4667.2"/>
    <n v="-1150.8899999999994"/>
    <n v="-0.19781234047599805"/>
  </r>
  <r>
    <x v="49"/>
    <x v="47"/>
    <x v="68"/>
    <s v="1356682298-BCBS-STAR Kids-Travis"/>
    <x v="12"/>
    <s v="STAR Kids"/>
    <s v="Travis"/>
    <s v="Hospital-Based"/>
    <s v="0"/>
    <s v="Y"/>
    <s v="Y"/>
    <s v="Y"/>
    <s v="Y"/>
    <s v="Y"/>
    <s v="Y"/>
    <s v="Y"/>
    <s v="Y"/>
    <s v="Y"/>
    <s v="Y"/>
    <s v="Y"/>
    <s v="Y"/>
    <n v="1"/>
    <n v="0"/>
    <n v="0"/>
    <n v="1"/>
    <n v="0"/>
    <n v="0"/>
    <n v="1"/>
    <n v="0"/>
    <n v="0"/>
    <n v="0"/>
    <n v="1"/>
    <n v="0"/>
    <n v="4"/>
    <n v="1"/>
    <n v="0"/>
    <n v="0"/>
    <n v="1"/>
    <n v="0"/>
    <n v="0"/>
    <n v="1"/>
    <n v="0"/>
    <n v="0"/>
    <n v="0"/>
    <n v="1"/>
    <n v="0"/>
    <n v="4"/>
    <n v="284.26000000000016"/>
    <n v="259.29000000000002"/>
    <n v="-24.970000000000141"/>
    <n v="-8.7842116372335632E-2"/>
  </r>
  <r>
    <x v="91"/>
    <x v="88"/>
    <x v="68"/>
    <s v="1639697949-BCBS-STAR Kids-Travis"/>
    <x v="12"/>
    <s v="STAR Kids"/>
    <s v="Travi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64000000000001"/>
    <n v="0"/>
    <n v="-164.64000000000001"/>
    <n v="-1"/>
  </r>
  <r>
    <x v="138"/>
    <x v="130"/>
    <x v="68"/>
    <s v="1912425000-BCBS-STAR Kids-Travis"/>
    <x v="12"/>
    <s v="STAR Kids"/>
    <s v="Travis"/>
    <s v="Hospital-Based"/>
    <s v="0"/>
    <s v="Y"/>
    <s v="Y"/>
    <s v="Y"/>
    <s v="Y"/>
    <s v="Y"/>
    <s v="Y"/>
    <s v="Y"/>
    <s v="Y"/>
    <s v="Y"/>
    <s v="Y"/>
    <s v="Y"/>
    <s v="Y"/>
    <n v="0"/>
    <n v="0"/>
    <n v="2"/>
    <n v="0"/>
    <n v="0"/>
    <n v="1"/>
    <n v="3"/>
    <n v="0"/>
    <n v="0"/>
    <n v="1"/>
    <n v="0"/>
    <n v="0"/>
    <n v="7"/>
    <n v="0"/>
    <n v="0"/>
    <n v="2"/>
    <n v="0"/>
    <n v="0"/>
    <n v="1"/>
    <n v="3"/>
    <n v="0"/>
    <n v="0"/>
    <n v="1"/>
    <n v="0"/>
    <n v="0"/>
    <n v="7"/>
    <n v="53.940000000000019"/>
    <n v="453.76"/>
    <n v="399.82"/>
    <n v="7.4123099740452325"/>
  </r>
  <r>
    <x v="20"/>
    <x v="20"/>
    <x v="69"/>
    <s v="1134113855-CFHP-STAR-Bexar"/>
    <x v="13"/>
    <s v="STAR"/>
    <s v="Bexar"/>
    <s v="Hospital-Based"/>
    <s v="0"/>
    <s v="Y"/>
    <s v="Y"/>
    <s v="Y"/>
    <s v="Y"/>
    <s v="Y"/>
    <s v="Y"/>
    <s v="Y"/>
    <s v="Y"/>
    <s v="Y"/>
    <s v="Y"/>
    <s v="Y"/>
    <s v="Y"/>
    <n v="223"/>
    <n v="246"/>
    <n v="227"/>
    <n v="195"/>
    <n v="228"/>
    <n v="165"/>
    <n v="321"/>
    <n v="315"/>
    <n v="366"/>
    <n v="253"/>
    <n v="256"/>
    <n v="267"/>
    <n v="3062"/>
    <n v="223"/>
    <n v="246"/>
    <n v="227"/>
    <n v="195"/>
    <n v="228"/>
    <n v="165"/>
    <n v="321"/>
    <n v="315"/>
    <n v="366"/>
    <n v="253"/>
    <n v="256"/>
    <n v="267"/>
    <n v="3062"/>
    <n v="204336.83000000005"/>
    <n v="198485.6"/>
    <n v="-5851.2300000000396"/>
    <n v="-2.8635219602849073E-2"/>
  </r>
  <r>
    <x v="51"/>
    <x v="49"/>
    <x v="69"/>
    <s v="1386751394-CFHP-STAR-Bexar"/>
    <x v="13"/>
    <s v="STAR"/>
    <s v="Bexar"/>
    <s v="Hospital-Based"/>
    <s v="0"/>
    <s v="Y"/>
    <s v="Y"/>
    <s v="Y"/>
    <s v="Y"/>
    <s v="Y"/>
    <s v="Y"/>
    <s v="Y"/>
    <s v="Y"/>
    <s v="Y"/>
    <s v="Y"/>
    <s v="Y"/>
    <s v="Y"/>
    <n v="54"/>
    <n v="45"/>
    <n v="50"/>
    <n v="35"/>
    <n v="39"/>
    <n v="36"/>
    <n v="54"/>
    <n v="78"/>
    <n v="84"/>
    <n v="60"/>
    <n v="45"/>
    <n v="80"/>
    <n v="660"/>
    <n v="54"/>
    <n v="45"/>
    <n v="50"/>
    <n v="35"/>
    <n v="39"/>
    <n v="36"/>
    <n v="54"/>
    <n v="78"/>
    <n v="84"/>
    <n v="60"/>
    <n v="45"/>
    <n v="80"/>
    <n v="660"/>
    <n v="58473.189999999981"/>
    <n v="42782.66"/>
    <n v="-15690.529999999977"/>
    <n v="-0.26833716443381972"/>
  </r>
  <r>
    <x v="147"/>
    <x v="138"/>
    <x v="69"/>
    <s v="1952453946-CFHP-STAR-Bexar"/>
    <x v="13"/>
    <s v="STAR"/>
    <s v="Bexar"/>
    <s v="Hospital-Based"/>
    <s v="0"/>
    <s v="Y"/>
    <s v="Y"/>
    <s v="Y"/>
    <s v="Y"/>
    <s v="Y"/>
    <s v="Y"/>
    <s v="Y"/>
    <s v="Y"/>
    <s v="Y"/>
    <s v="Y"/>
    <s v="Y"/>
    <s v="Y"/>
    <n v="93"/>
    <n v="67"/>
    <n v="75"/>
    <n v="78"/>
    <n v="70"/>
    <n v="55"/>
    <n v="122"/>
    <n v="118"/>
    <n v="98"/>
    <n v="102"/>
    <n v="89"/>
    <n v="92"/>
    <n v="1059"/>
    <n v="93"/>
    <n v="67"/>
    <n v="75"/>
    <n v="78"/>
    <n v="70"/>
    <n v="55"/>
    <n v="122"/>
    <n v="118"/>
    <n v="98"/>
    <n v="102"/>
    <n v="89"/>
    <n v="92"/>
    <n v="1059"/>
    <n v="74842.86000000003"/>
    <n v="68646.720000000001"/>
    <n v="-6196.1400000000285"/>
    <n v="-8.2788658797913736E-2"/>
  </r>
  <r>
    <x v="137"/>
    <x v="129"/>
    <x v="49"/>
    <s v="1902995525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1"/>
    <n v="1"/>
    <n v="0"/>
    <n v="3"/>
    <n v="0"/>
    <n v="0"/>
    <n v="2"/>
    <n v="0"/>
    <n v="1"/>
    <n v="2"/>
    <n v="10"/>
    <n v="0"/>
    <n v="0"/>
    <n v="1"/>
    <n v="1"/>
    <n v="0"/>
    <n v="3"/>
    <n v="0"/>
    <n v="0"/>
    <n v="2"/>
    <n v="0"/>
    <n v="1"/>
    <n v="2"/>
    <n v="10"/>
    <n v="16139.739999999998"/>
    <n v="648.22"/>
    <n v="-15491.519999999999"/>
    <n v="-0.95983702339690735"/>
  </r>
  <r>
    <x v="139"/>
    <x v="131"/>
    <x v="49"/>
    <s v="1922057561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6"/>
    <n v="8"/>
    <n v="12"/>
    <n v="8"/>
    <n v="9"/>
    <n v="11"/>
    <n v="8"/>
    <n v="11"/>
    <n v="5"/>
    <n v="10"/>
    <n v="8"/>
    <n v="10"/>
    <n v="106"/>
    <n v="6"/>
    <n v="8"/>
    <n v="12"/>
    <n v="8"/>
    <n v="9"/>
    <n v="11"/>
    <n v="8"/>
    <n v="11"/>
    <n v="5"/>
    <n v="10"/>
    <n v="8"/>
    <n v="10"/>
    <n v="106"/>
    <n v="6470.430000000003"/>
    <n v="6871.15"/>
    <n v="400.71999999999662"/>
    <n v="6.1930969039151407E-2"/>
  </r>
  <r>
    <x v="140"/>
    <x v="132"/>
    <x v="49"/>
    <s v="1922206606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1"/>
    <n v="12"/>
    <n v="5"/>
    <n v="5"/>
    <n v="13"/>
    <n v="8"/>
    <n v="3"/>
    <n v="7"/>
    <n v="4"/>
    <n v="4"/>
    <n v="4"/>
    <n v="2"/>
    <n v="78"/>
    <n v="11"/>
    <n v="12"/>
    <n v="5"/>
    <n v="5"/>
    <n v="13"/>
    <n v="8"/>
    <n v="3"/>
    <n v="7"/>
    <n v="4"/>
    <n v="4"/>
    <n v="4"/>
    <n v="2"/>
    <n v="78"/>
    <n v="1672.3900000000003"/>
    <n v="5056.13"/>
    <n v="3383.74"/>
    <n v="2.0232960015307428"/>
  </r>
  <r>
    <x v="141"/>
    <x v="133"/>
    <x v="51"/>
    <s v="1932158367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2"/>
    <n v="1"/>
    <n v="1"/>
    <n v="0"/>
    <n v="0"/>
    <n v="1"/>
    <n v="1"/>
    <n v="3"/>
    <n v="1"/>
    <n v="6"/>
    <n v="0"/>
    <n v="0"/>
    <n v="16"/>
    <n v="2"/>
    <n v="1"/>
    <n v="1"/>
    <n v="0"/>
    <n v="0"/>
    <n v="1"/>
    <n v="1"/>
    <n v="3"/>
    <n v="1"/>
    <n v="6"/>
    <n v="0"/>
    <n v="0"/>
    <n v="16"/>
    <n v="639.66"/>
    <n v="1037.1600000000001"/>
    <n v="397.50000000000011"/>
    <n v="0.62142388143701366"/>
  </r>
  <r>
    <x v="142"/>
    <x v="134"/>
    <x v="49"/>
    <s v="1932426772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9"/>
    <n v="7"/>
    <n v="8"/>
    <n v="11"/>
    <n v="11"/>
    <n v="7"/>
    <n v="8"/>
    <n v="12"/>
    <n v="2"/>
    <n v="12"/>
    <n v="6"/>
    <n v="9"/>
    <n v="102"/>
    <n v="9"/>
    <n v="7"/>
    <n v="8"/>
    <n v="11"/>
    <n v="11"/>
    <n v="7"/>
    <n v="8"/>
    <n v="12"/>
    <n v="2"/>
    <n v="12"/>
    <n v="6"/>
    <n v="9"/>
    <n v="102"/>
    <n v="4685.3200000000006"/>
    <n v="6611.87"/>
    <n v="1926.5499999999993"/>
    <n v="0.411188563427898"/>
  </r>
  <r>
    <x v="144"/>
    <x v="135"/>
    <x v="49"/>
    <s v="1942425343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2"/>
    <n v="6"/>
    <n v="7"/>
    <n v="7"/>
    <n v="7"/>
    <n v="10"/>
    <n v="13"/>
    <n v="8"/>
    <n v="12"/>
    <n v="13"/>
    <n v="7"/>
    <n v="9"/>
    <n v="111"/>
    <n v="12"/>
    <n v="6"/>
    <n v="7"/>
    <n v="7"/>
    <n v="7"/>
    <n v="10"/>
    <n v="13"/>
    <n v="8"/>
    <n v="12"/>
    <n v="13"/>
    <n v="7"/>
    <n v="9"/>
    <n v="111"/>
    <n v="4691.96"/>
    <n v="7195.27"/>
    <n v="2503.3100000000004"/>
    <n v="0.53353182891584761"/>
  </r>
  <r>
    <x v="147"/>
    <x v="138"/>
    <x v="53"/>
    <s v="1952453946-Superior-STAR+PLUS-Bexar"/>
    <x v="6"/>
    <s v="STAR+PLUS"/>
    <s v="Bexar"/>
    <s v="Hospital-Based"/>
    <s v="0"/>
    <s v="Y"/>
    <s v="Y"/>
    <s v="Y"/>
    <s v="Y"/>
    <s v="Y"/>
    <s v="Y"/>
    <s v="Y"/>
    <s v="Y"/>
    <s v="Y"/>
    <s v="Y"/>
    <s v="Y"/>
    <s v="Y"/>
    <n v="16"/>
    <n v="19"/>
    <n v="13"/>
    <n v="8"/>
    <n v="9"/>
    <n v="10"/>
    <n v="12"/>
    <n v="21"/>
    <n v="28"/>
    <n v="35"/>
    <n v="38"/>
    <n v="26"/>
    <n v="235"/>
    <n v="16"/>
    <n v="19"/>
    <n v="13"/>
    <n v="8"/>
    <n v="9"/>
    <n v="10"/>
    <n v="12"/>
    <n v="21"/>
    <n v="28"/>
    <n v="35"/>
    <n v="38"/>
    <n v="26"/>
    <n v="235"/>
    <n v="8576.8300000000017"/>
    <n v="15233.22"/>
    <n v="6656.3899999999976"/>
    <n v="0.77608976743155644"/>
  </r>
  <r>
    <x v="150"/>
    <x v="140"/>
    <x v="51"/>
    <s v="1992748693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13"/>
    <n v="23"/>
    <n v="16"/>
    <n v="20"/>
    <n v="18"/>
    <n v="10"/>
    <n v="12"/>
    <n v="19"/>
    <n v="13"/>
    <n v="8"/>
    <n v="16"/>
    <n v="11"/>
    <n v="179"/>
    <n v="13"/>
    <n v="23"/>
    <n v="16"/>
    <n v="20"/>
    <n v="18"/>
    <n v="10"/>
    <n v="12"/>
    <n v="19"/>
    <n v="13"/>
    <n v="8"/>
    <n v="16"/>
    <n v="11"/>
    <n v="179"/>
    <n v="21279.57"/>
    <n v="11603.18"/>
    <n v="-9676.39"/>
    <n v="-0.45472676374569598"/>
  </r>
  <r>
    <x v="0"/>
    <x v="0"/>
    <x v="42"/>
    <s v="1013909936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"/>
    <n v="4"/>
    <n v="2"/>
    <n v="2"/>
    <n v="0"/>
    <n v="0"/>
    <n v="3"/>
    <n v="2"/>
    <n v="0"/>
    <n v="3"/>
    <n v="0"/>
    <n v="5"/>
    <n v="22"/>
    <n v="1"/>
    <n v="4"/>
    <n v="2"/>
    <n v="2"/>
    <n v="0"/>
    <n v="0"/>
    <n v="3"/>
    <n v="2"/>
    <n v="0"/>
    <n v="3"/>
    <n v="0"/>
    <n v="5"/>
    <n v="22"/>
    <n v="1963.5900000000008"/>
    <n v="1426.09"/>
    <n v="-537.50000000000091"/>
    <n v="-0.27373331499956749"/>
  </r>
  <r>
    <x v="153"/>
    <x v="141"/>
    <x v="70"/>
    <s v="1023173507-Superior-STAR Kids-Hidalgo"/>
    <x v="6"/>
    <s v="STAR Kids"/>
    <s v="Hidalgo"/>
    <s v="Hospital-Based"/>
    <s v="0"/>
    <s v="Y"/>
    <s v="Y"/>
    <s v="Y"/>
    <s v="Y"/>
    <s v="Y"/>
    <s v="Y"/>
    <s v="Y"/>
    <s v="Y"/>
    <s v="Y"/>
    <s v="Y"/>
    <s v="Y"/>
    <s v="Y"/>
    <n v="6"/>
    <n v="7"/>
    <n v="4"/>
    <n v="2"/>
    <n v="3"/>
    <n v="9"/>
    <n v="3"/>
    <n v="5"/>
    <n v="4"/>
    <n v="3"/>
    <n v="2"/>
    <n v="5"/>
    <n v="53"/>
    <n v="6"/>
    <n v="7"/>
    <n v="4"/>
    <n v="2"/>
    <n v="3"/>
    <n v="9"/>
    <n v="3"/>
    <n v="5"/>
    <n v="4"/>
    <n v="3"/>
    <n v="2"/>
    <n v="5"/>
    <n v="53"/>
    <n v="1779.64"/>
    <n v="3435.58"/>
    <n v="1655.9399999999998"/>
    <n v="0.93049156009080469"/>
  </r>
  <r>
    <x v="152"/>
    <x v="142"/>
    <x v="70"/>
    <s v="1043289804-Superior-STAR Kids-Hidalgo"/>
    <x v="6"/>
    <s v="STAR Kids"/>
    <s v="Hidalgo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1"/>
    <n v="0"/>
    <n v="0"/>
    <n v="0"/>
    <n v="1"/>
    <n v="439.59999999999974"/>
    <n v="64.819999999999993"/>
    <n v="-374.77999999999975"/>
    <n v="-0.85254777070063692"/>
  </r>
  <r>
    <x v="4"/>
    <x v="4"/>
    <x v="71"/>
    <s v="1063436525-Superior-STAR Kids-Lubbock"/>
    <x v="6"/>
    <s v="STAR Kids"/>
    <s v="Lubbock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34.84"/>
    <n v="0"/>
    <n v="-2734.84"/>
    <n v="-1"/>
  </r>
  <r>
    <x v="7"/>
    <x v="7"/>
    <x v="42"/>
    <s v="1073579942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"/>
    <n v="0"/>
    <n v="0"/>
    <n v="2"/>
    <n v="2"/>
    <n v="0"/>
    <n v="1"/>
    <n v="2"/>
    <n v="0"/>
    <n v="0"/>
    <n v="0"/>
    <n v="1"/>
    <n v="9"/>
    <n v="1"/>
    <n v="0"/>
    <n v="0"/>
    <n v="2"/>
    <n v="2"/>
    <n v="0"/>
    <n v="1"/>
    <n v="2"/>
    <n v="0"/>
    <n v="0"/>
    <n v="0"/>
    <n v="1"/>
    <n v="9"/>
    <n v="706.07999999999993"/>
    <n v="583.4"/>
    <n v="-122.67999999999995"/>
    <n v="-0.17374801722184449"/>
  </r>
  <r>
    <x v="8"/>
    <x v="8"/>
    <x v="42"/>
    <s v="1073654935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0"/>
    <n v="6"/>
    <n v="3"/>
    <n v="5"/>
    <n v="5"/>
    <n v="4"/>
    <n v="3"/>
    <n v="3"/>
    <n v="3"/>
    <n v="2"/>
    <n v="6"/>
    <n v="7"/>
    <n v="57"/>
    <n v="10"/>
    <n v="6"/>
    <n v="3"/>
    <n v="5"/>
    <n v="5"/>
    <n v="4"/>
    <n v="3"/>
    <n v="3"/>
    <n v="3"/>
    <n v="2"/>
    <n v="6"/>
    <n v="7"/>
    <n v="57"/>
    <n v="4411.0599999999986"/>
    <n v="3694.87"/>
    <n v="-716.18999999999869"/>
    <n v="-0.16236233467692548"/>
  </r>
  <r>
    <x v="9"/>
    <x v="9"/>
    <x v="42"/>
    <s v="1073763439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.62000000000012"/>
    <n v="0"/>
    <n v="-408.62000000000012"/>
    <n v="-1"/>
  </r>
  <r>
    <x v="10"/>
    <x v="10"/>
    <x v="71"/>
    <s v="1083602940-Superior-STAR Kids-Lubbock"/>
    <x v="6"/>
    <s v="STAR Kids"/>
    <s v="Lubbock"/>
    <s v="Hospital-Based"/>
    <s v="0"/>
    <s v="Y"/>
    <s v="Y"/>
    <s v="Y"/>
    <s v="Y"/>
    <s v="Y"/>
    <s v="Y"/>
    <s v="Y"/>
    <s v="Y"/>
    <s v="Y"/>
    <s v="Y"/>
    <s v="Y"/>
    <s v="Y"/>
    <n v="1"/>
    <n v="2"/>
    <n v="2"/>
    <n v="1"/>
    <n v="1"/>
    <n v="1"/>
    <n v="0"/>
    <n v="4"/>
    <n v="1"/>
    <n v="0"/>
    <n v="2"/>
    <n v="2"/>
    <n v="17"/>
    <n v="1"/>
    <n v="2"/>
    <n v="2"/>
    <n v="1"/>
    <n v="1"/>
    <n v="1"/>
    <n v="0"/>
    <n v="4"/>
    <n v="1"/>
    <n v="0"/>
    <n v="2"/>
    <n v="2"/>
    <n v="17"/>
    <n v="1692.09"/>
    <n v="1101.98"/>
    <n v="-590.1099999999999"/>
    <n v="-0.34874622508259012"/>
  </r>
  <r>
    <x v="11"/>
    <x v="11"/>
    <x v="42"/>
    <s v="1083696496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.80000000000001"/>
    <n v="0"/>
    <n v="-142.80000000000001"/>
    <n v="-1"/>
  </r>
  <r>
    <x v="13"/>
    <x v="13"/>
    <x v="42"/>
    <s v="1104238047-Superior-STAR Kids-MRSA West"/>
    <x v="6"/>
    <s v="STAR Kids"/>
    <s v="MRSA West"/>
    <s v="Free-Standing"/>
    <s v="0"/>
    <s v="Y"/>
    <s v="Y"/>
    <s v="Y"/>
    <s v="Y"/>
    <s v="Y"/>
    <s v="Y"/>
    <s v="Y"/>
    <s v="Y"/>
    <s v="Y"/>
    <s v="Y"/>
    <s v="Y"/>
    <s v="Y"/>
    <n v="0"/>
    <n v="1"/>
    <n v="0"/>
    <n v="1"/>
    <n v="1"/>
    <n v="1"/>
    <n v="1"/>
    <n v="1"/>
    <n v="0"/>
    <n v="0"/>
    <n v="0"/>
    <n v="1"/>
    <n v="7"/>
    <n v="0"/>
    <n v="1"/>
    <n v="0"/>
    <n v="1"/>
    <n v="1"/>
    <n v="1"/>
    <n v="1"/>
    <n v="1"/>
    <n v="0"/>
    <n v="0"/>
    <n v="0"/>
    <n v="1"/>
    <n v="7"/>
    <n v="737.78000000000009"/>
    <n v="761.6"/>
    <n v="23.819999999999936"/>
    <n v="3.2286047331182649E-2"/>
  </r>
  <r>
    <x v="14"/>
    <x v="14"/>
    <x v="42"/>
    <s v="1104808112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1"/>
    <n v="0"/>
    <n v="1"/>
    <n v="0"/>
    <n v="0"/>
    <n v="2"/>
    <n v="0"/>
    <n v="0"/>
    <n v="0"/>
    <n v="0"/>
    <n v="4"/>
    <n v="0"/>
    <n v="0"/>
    <n v="1"/>
    <n v="0"/>
    <n v="1"/>
    <n v="0"/>
    <n v="0"/>
    <n v="2"/>
    <n v="0"/>
    <n v="0"/>
    <n v="0"/>
    <n v="0"/>
    <n v="4"/>
    <n v="458.22000000000031"/>
    <n v="259.29000000000002"/>
    <n v="-198.93000000000029"/>
    <n v="-0.43413644101086846"/>
  </r>
  <r>
    <x v="15"/>
    <x v="15"/>
    <x v="42"/>
    <s v="1114047875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2"/>
    <n v="0"/>
    <n v="0"/>
    <n v="0"/>
    <n v="0"/>
    <n v="2"/>
    <n v="0"/>
    <n v="0"/>
    <n v="0"/>
    <n v="0"/>
    <n v="0"/>
    <n v="0"/>
    <n v="0"/>
    <n v="2"/>
    <n v="0"/>
    <n v="0"/>
    <n v="0"/>
    <n v="0"/>
    <n v="2"/>
    <n v="210.12000000000006"/>
    <n v="129.63999999999999"/>
    <n v="-80.480000000000075"/>
    <n v="-0.38301922710831932"/>
  </r>
  <r>
    <x v="20"/>
    <x v="20"/>
    <x v="44"/>
    <s v="1134113855-Superior-STAR Kids-Bexar"/>
    <x v="6"/>
    <s v="STAR Kids"/>
    <s v="Bexar"/>
    <s v="Hospital-Based"/>
    <s v="0"/>
    <s v="Y"/>
    <s v="Y"/>
    <s v="Y"/>
    <s v="Y"/>
    <s v="Y"/>
    <s v="Y"/>
    <s v="Y"/>
    <s v="Y"/>
    <s v="Y"/>
    <s v="Y"/>
    <s v="Y"/>
    <s v="Y"/>
    <n v="11"/>
    <n v="12"/>
    <n v="6"/>
    <n v="11"/>
    <n v="9"/>
    <n v="15"/>
    <n v="20"/>
    <n v="9"/>
    <n v="12"/>
    <n v="22"/>
    <n v="8"/>
    <n v="10"/>
    <n v="145"/>
    <n v="11"/>
    <n v="12"/>
    <n v="6"/>
    <n v="11"/>
    <n v="9"/>
    <n v="15"/>
    <n v="20"/>
    <n v="9"/>
    <n v="12"/>
    <n v="22"/>
    <n v="8"/>
    <n v="10"/>
    <n v="145"/>
    <n v="6048.8400000000011"/>
    <n v="9399.2199999999993"/>
    <n v="3350.3799999999983"/>
    <n v="0.55388801819853029"/>
  </r>
  <r>
    <x v="21"/>
    <x v="21"/>
    <x v="42"/>
    <s v="1134186356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3"/>
    <n v="3"/>
    <n v="3"/>
    <n v="2"/>
    <n v="3"/>
    <n v="3"/>
    <n v="1"/>
    <n v="2"/>
    <n v="2"/>
    <n v="0"/>
    <n v="3"/>
    <n v="4"/>
    <n v="29"/>
    <n v="3"/>
    <n v="3"/>
    <n v="3"/>
    <n v="2"/>
    <n v="3"/>
    <n v="3"/>
    <n v="1"/>
    <n v="2"/>
    <n v="2"/>
    <n v="0"/>
    <n v="3"/>
    <n v="4"/>
    <n v="29"/>
    <n v="614.86"/>
    <n v="1879.84"/>
    <n v="1264.98"/>
    <n v="2.0573463877955955"/>
  </r>
  <r>
    <x v="154"/>
    <x v="143"/>
    <x v="72"/>
    <s v="1144262957-Superior-STAR Kids-Nueces"/>
    <x v="6"/>
    <s v="STAR Kids"/>
    <s v="Nueces"/>
    <s v="Free-Standing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"/>
    <x v="22"/>
    <x v="42"/>
    <s v="1144324211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2"/>
    <n v="1"/>
    <n v="0"/>
    <n v="0"/>
    <n v="1"/>
    <n v="2"/>
    <n v="1"/>
    <n v="2"/>
    <n v="2"/>
    <n v="0"/>
    <n v="0"/>
    <n v="1"/>
    <n v="12"/>
    <n v="2"/>
    <n v="1"/>
    <n v="0"/>
    <n v="0"/>
    <n v="1"/>
    <n v="2"/>
    <n v="1"/>
    <n v="2"/>
    <n v="2"/>
    <n v="0"/>
    <n v="0"/>
    <n v="1"/>
    <n v="12"/>
    <n v="1330.7100000000005"/>
    <n v="777.87"/>
    <n v="-552.84000000000049"/>
    <n v="-0.41544739274522646"/>
  </r>
  <r>
    <x v="23"/>
    <x v="23"/>
    <x v="43"/>
    <s v="1144325481-Superior-STAR Kids-Travis"/>
    <x v="6"/>
    <s v="STAR Kids"/>
    <s v="Travis"/>
    <s v="Hospital-Based"/>
    <s v="0"/>
    <s v="Y"/>
    <s v="Y"/>
    <s v="Y"/>
    <s v="Y"/>
    <s v="Y"/>
    <s v="Y"/>
    <s v="Y"/>
    <s v="Y"/>
    <s v="Y"/>
    <s v="Y"/>
    <s v="Y"/>
    <s v="Y"/>
    <n v="0"/>
    <n v="2"/>
    <n v="0"/>
    <n v="0"/>
    <n v="1"/>
    <n v="1"/>
    <n v="0"/>
    <n v="1"/>
    <n v="0"/>
    <n v="1"/>
    <n v="1"/>
    <n v="3"/>
    <n v="10"/>
    <n v="0"/>
    <n v="2"/>
    <n v="0"/>
    <n v="0"/>
    <n v="1"/>
    <n v="1"/>
    <n v="0"/>
    <n v="1"/>
    <n v="0"/>
    <n v="1"/>
    <n v="1"/>
    <n v="3"/>
    <n v="10"/>
    <n v="432.96999999999997"/>
    <n v="648.22"/>
    <n v="215.25000000000006"/>
    <n v="0.49714760837933358"/>
  </r>
  <r>
    <x v="55"/>
    <x v="53"/>
    <x v="65"/>
    <s v="1417498585-Molina-STAR+PLUS-Bexar"/>
    <x v="11"/>
    <s v="STAR+PLUS"/>
    <s v="Bexar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2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6"/>
    <x v="93"/>
    <x v="65"/>
    <s v="1659812725-Molina-STAR+PLUS-Bexar"/>
    <x v="11"/>
    <s v="STAR+PLUS"/>
    <s v="Bexar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9"/>
    <x v="19"/>
    <x v="73"/>
    <s v="1124012935-Molina-STAR+PLUS-Dallas"/>
    <x v="11"/>
    <s v="STAR+PLUS"/>
    <s v="Dallas"/>
    <s v="Free-Standing"/>
    <s v="0"/>
    <s v="Y"/>
    <s v="Y"/>
    <s v="Y"/>
    <s v="Y"/>
    <s v="Y"/>
    <s v="Y"/>
    <s v="Y"/>
    <s v="Y"/>
    <s v="Y"/>
    <s v="Y"/>
    <s v="Y"/>
    <s v="Y"/>
    <n v="11"/>
    <n v="13"/>
    <n v="18"/>
    <n v="10"/>
    <n v="15"/>
    <n v="13"/>
    <n v="14"/>
    <n v="7"/>
    <n v="21"/>
    <n v="20"/>
    <n v="14"/>
    <n v="20"/>
    <n v="176"/>
    <n v="11"/>
    <n v="13"/>
    <n v="18"/>
    <n v="10"/>
    <n v="15"/>
    <n v="13"/>
    <n v="14"/>
    <n v="7"/>
    <n v="21"/>
    <n v="20"/>
    <n v="14"/>
    <n v="20"/>
    <n v="176"/>
    <n v="1540.5600000000004"/>
    <n v="19148.73"/>
    <n v="17608.169999999998"/>
    <n v="11.429720361427009"/>
  </r>
  <r>
    <x v="117"/>
    <x v="111"/>
    <x v="73"/>
    <s v="1790723468-Molina-STAR+PLUS-Dallas"/>
    <x v="11"/>
    <s v="STAR+PLUS"/>
    <s v="Dallas"/>
    <s v="Free-Standing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6"/>
    <x v="73"/>
    <s v="1063630937-Molina-STAR+PLUS-Dallas"/>
    <x v="11"/>
    <s v="STAR+PLUS"/>
    <s v="Dallas"/>
    <s v="Free-Standing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1.9500000000007"/>
    <n v="0"/>
    <n v="-2501.9500000000007"/>
    <n v="-1"/>
  </r>
  <r>
    <x v="118"/>
    <x v="112"/>
    <x v="74"/>
    <s v="1811135080-Molina-STAR+PLUS-El Paso"/>
    <x v="11"/>
    <s v="STAR+PLUS"/>
    <s v="El Paso"/>
    <s v="Hospital-Based"/>
    <s v="0"/>
    <s v="Y"/>
    <s v="Y"/>
    <s v="Y"/>
    <s v="Y"/>
    <s v="Y"/>
    <s v="Y"/>
    <s v="Y"/>
    <s v="Y"/>
    <s v="Y"/>
    <s v="Y"/>
    <s v="Y"/>
    <s v="Y"/>
    <n v="16"/>
    <n v="14"/>
    <n v="8"/>
    <n v="14"/>
    <n v="12"/>
    <n v="5"/>
    <n v="5"/>
    <n v="17"/>
    <n v="15"/>
    <n v="15"/>
    <n v="13"/>
    <n v="17"/>
    <n v="151"/>
    <n v="16"/>
    <n v="14"/>
    <n v="8"/>
    <n v="14"/>
    <n v="12"/>
    <n v="5"/>
    <n v="5"/>
    <n v="17"/>
    <n v="15"/>
    <n v="15"/>
    <n v="13"/>
    <n v="17"/>
    <n v="151"/>
    <n v="6436.9799999999987"/>
    <n v="9788.15"/>
    <n v="3351.170000000001"/>
    <n v="0.52061215041836417"/>
  </r>
  <r>
    <x v="145"/>
    <x v="136"/>
    <x v="75"/>
    <s v="1942773874-Molina-STAR+PLUS-Harris"/>
    <x v="11"/>
    <s v="STAR+PLUS"/>
    <s v="Harris"/>
    <s v="Hospital-Based"/>
    <s v="0"/>
    <s v="Y"/>
    <s v="Y"/>
    <s v="Y"/>
    <s v="Y"/>
    <s v="Y"/>
    <s v="Y"/>
    <s v="Y"/>
    <s v="Y"/>
    <s v="Y"/>
    <s v="Y"/>
    <s v="Y"/>
    <s v="Y"/>
    <n v="4"/>
    <n v="3"/>
    <n v="2"/>
    <n v="2"/>
    <n v="3"/>
    <n v="1"/>
    <n v="2"/>
    <n v="1"/>
    <n v="1"/>
    <n v="1"/>
    <n v="0"/>
    <n v="2"/>
    <n v="22"/>
    <n v="4"/>
    <n v="3"/>
    <n v="2"/>
    <n v="2"/>
    <n v="3"/>
    <n v="1"/>
    <n v="2"/>
    <n v="1"/>
    <n v="1"/>
    <n v="1"/>
    <n v="0"/>
    <n v="2"/>
    <n v="22"/>
    <n v="0"/>
    <n v="1426.09"/>
    <n v="1426.09"/>
    <n v="0"/>
  </r>
  <r>
    <x v="73"/>
    <x v="71"/>
    <x v="75"/>
    <s v="1518465616-Molina-STAR+PLUS-Harris"/>
    <x v="11"/>
    <s v="STAR+PLUS"/>
    <s v="Harri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9"/>
    <x v="17"/>
    <x v="75"/>
    <s v="1972830008-Molina-STAR+PLUS-Harris"/>
    <x v="11"/>
    <s v="STAR+PLUS"/>
    <s v="Harri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8.8900000000003"/>
    <n v="0"/>
    <n v="-4438.8900000000003"/>
    <n v="-1"/>
  </r>
  <r>
    <x v="152"/>
    <x v="142"/>
    <x v="76"/>
    <s v="1043289804-Molina-STAR+PLUS-Hidalgo"/>
    <x v="11"/>
    <s v="STAR+PLUS"/>
    <s v="Hidalgo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3"/>
    <x v="141"/>
    <x v="76"/>
    <s v="1023173507-Molina-STAR+PLUS-Hidalgo"/>
    <x v="11"/>
    <s v="STAR+PLUS"/>
    <s v="Hidalgo"/>
    <s v="Hospital-Based"/>
    <s v="0"/>
    <s v="Y"/>
    <s v="Y"/>
    <s v="Y"/>
    <s v="Y"/>
    <s v="Y"/>
    <s v="Y"/>
    <s v="Y"/>
    <s v="Y"/>
    <s v="Y"/>
    <s v="Y"/>
    <s v="Y"/>
    <s v="Y"/>
    <n v="26"/>
    <n v="11"/>
    <n v="18"/>
    <n v="11"/>
    <n v="15"/>
    <n v="13"/>
    <n v="16"/>
    <n v="11"/>
    <n v="18"/>
    <n v="13"/>
    <n v="16"/>
    <n v="17"/>
    <n v="185"/>
    <n v="26"/>
    <n v="11"/>
    <n v="18"/>
    <n v="11"/>
    <n v="15"/>
    <n v="13"/>
    <n v="16"/>
    <n v="11"/>
    <n v="18"/>
    <n v="13"/>
    <n v="16"/>
    <n v="17"/>
    <n v="185"/>
    <n v="10276.67"/>
    <n v="11992.11"/>
    <n v="1715.4400000000005"/>
    <n v="0.16692566755573551"/>
  </r>
  <r>
    <x v="151"/>
    <x v="141"/>
    <x v="76"/>
    <s v="1366507477-Molina-STAR+PLUS-Hidalgo"/>
    <x v="11"/>
    <s v="STAR+PLUS"/>
    <s v="Hidalgo"/>
    <s v="Hospital-Based"/>
    <s v="0"/>
    <s v="Y"/>
    <s v="Y"/>
    <s v="Y"/>
    <s v="Y"/>
    <s v="Y"/>
    <s v="Y"/>
    <s v="Y"/>
    <s v="Y"/>
    <s v="Y"/>
    <s v="Y"/>
    <s v="Y"/>
    <s v="Y"/>
    <n v="2"/>
    <n v="2"/>
    <n v="0"/>
    <n v="5"/>
    <n v="1"/>
    <n v="4"/>
    <n v="5"/>
    <n v="2"/>
    <n v="5"/>
    <n v="4"/>
    <n v="2"/>
    <n v="3"/>
    <n v="35"/>
    <n v="2"/>
    <n v="2"/>
    <n v="0"/>
    <n v="5"/>
    <n v="1"/>
    <n v="4"/>
    <n v="5"/>
    <n v="2"/>
    <n v="5"/>
    <n v="4"/>
    <n v="2"/>
    <n v="3"/>
    <n v="35"/>
    <n v="6216.2999999999984"/>
    <n v="2268.7800000000002"/>
    <n v="-3947.5199999999982"/>
    <n v="-0.6350272670237922"/>
  </r>
  <r>
    <x v="5"/>
    <x v="5"/>
    <x v="77"/>
    <s v="1063485548-Molina-STAR+PLUS-Jefferson"/>
    <x v="11"/>
    <s v="STAR+PLUS"/>
    <s v="Jefferson"/>
    <s v="Hospital-Based"/>
    <s v="0"/>
    <s v="Y"/>
    <s v="Y"/>
    <s v="Y"/>
    <s v="Y"/>
    <s v="Y"/>
    <s v="Y"/>
    <s v="Y"/>
    <s v="Y"/>
    <s v="Y"/>
    <s v="Y"/>
    <s v="Y"/>
    <s v="Y"/>
    <n v="3"/>
    <n v="2"/>
    <n v="1"/>
    <n v="2"/>
    <n v="3"/>
    <n v="7"/>
    <n v="0"/>
    <n v="2"/>
    <n v="0"/>
    <n v="0"/>
    <n v="0"/>
    <n v="0"/>
    <n v="20"/>
    <n v="3"/>
    <n v="2"/>
    <n v="1"/>
    <n v="2"/>
    <n v="3"/>
    <n v="7"/>
    <n v="0"/>
    <n v="2"/>
    <n v="0"/>
    <n v="0"/>
    <n v="0"/>
    <n v="0"/>
    <n v="20"/>
    <n v="817.78999999999985"/>
    <n v="1296.44"/>
    <n v="478.6500000000002"/>
    <n v="0.58529695887697364"/>
  </r>
  <r>
    <x v="77"/>
    <x v="75"/>
    <x v="77"/>
    <s v="1528030285-Molina-STAR+PLUS-Jefferson"/>
    <x v="11"/>
    <s v="STAR+PLUS"/>
    <s v="Jefferson"/>
    <s v="Hospital-Based"/>
    <s v="0"/>
    <s v="Y"/>
    <s v="Y"/>
    <s v="Y"/>
    <s v="Y"/>
    <s v="Y"/>
    <s v="Y"/>
    <s v="Y"/>
    <s v="Y"/>
    <s v="Y"/>
    <s v="Y"/>
    <s v="Y"/>
    <s v="Y"/>
    <n v="3"/>
    <n v="1"/>
    <n v="2"/>
    <n v="2"/>
    <n v="3"/>
    <n v="0"/>
    <n v="3"/>
    <n v="0"/>
    <n v="0"/>
    <n v="0"/>
    <n v="0"/>
    <n v="0"/>
    <n v="14"/>
    <n v="3"/>
    <n v="1"/>
    <n v="2"/>
    <n v="2"/>
    <n v="3"/>
    <n v="0"/>
    <n v="3"/>
    <n v="0"/>
    <n v="0"/>
    <n v="0"/>
    <n v="0"/>
    <n v="0"/>
    <n v="14"/>
    <n v="4103.7200000000012"/>
    <n v="907.51"/>
    <n v="-3196.2100000000009"/>
    <n v="-0.77885674461220555"/>
  </r>
  <r>
    <x v="100"/>
    <x v="97"/>
    <x v="77"/>
    <s v="1679926992-Molina-STAR+PLUS-Jefferson"/>
    <x v="11"/>
    <s v="STAR+PLUS"/>
    <s v="Jefferson"/>
    <s v="Hospital-Based"/>
    <s v="0"/>
    <s v="N"/>
    <s v="N"/>
    <s v="N"/>
    <s v="N"/>
    <s v="N"/>
    <s v="N"/>
    <s v="N"/>
    <s v="N"/>
    <s v="N"/>
    <s v="N"/>
    <s v="N"/>
    <s v="N"/>
    <n v="1"/>
    <n v="2"/>
    <n v="3"/>
    <n v="0"/>
    <n v="2"/>
    <n v="3"/>
    <n v="1"/>
    <n v="2"/>
    <n v="1"/>
    <n v="1"/>
    <n v="4"/>
    <n v="8"/>
    <n v="28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6"/>
    <x v="35"/>
    <x v="77"/>
    <s v="1285631945-Molina-STAR+PLUS-Jefferson"/>
    <x v="11"/>
    <s v="STAR+PLUS"/>
    <s v="Jefferson"/>
    <s v="Hospital-Based"/>
    <s v="0"/>
    <s v="Y"/>
    <s v="Y"/>
    <s v="Y"/>
    <s v="Y"/>
    <s v="Y"/>
    <s v="Y"/>
    <s v="Y"/>
    <s v="Y"/>
    <s v="Y"/>
    <s v="Y"/>
    <s v="Y"/>
    <s v="Y"/>
    <n v="5"/>
    <n v="2"/>
    <n v="4"/>
    <n v="3"/>
    <n v="3"/>
    <n v="2"/>
    <n v="6"/>
    <n v="4"/>
    <n v="7"/>
    <n v="6"/>
    <n v="5"/>
    <n v="0"/>
    <n v="47"/>
    <n v="5"/>
    <n v="2"/>
    <n v="4"/>
    <n v="3"/>
    <n v="3"/>
    <n v="2"/>
    <n v="6"/>
    <n v="4"/>
    <n v="7"/>
    <n v="6"/>
    <n v="5"/>
    <n v="0"/>
    <n v="47"/>
    <n v="1214.2900000000004"/>
    <n v="3046.64"/>
    <n v="1832.3499999999995"/>
    <n v="1.5089887918042633"/>
  </r>
  <r>
    <x v="39"/>
    <x v="37"/>
    <x v="77"/>
    <s v="1306484050-Molina-STAR+PLUS-Jefferson"/>
    <x v="11"/>
    <s v="STAR+PLUS"/>
    <s v="Jefferson"/>
    <s v="Hospital-Based"/>
    <s v="0"/>
    <s v="N"/>
    <s v="N"/>
    <s v="N"/>
    <s v="N"/>
    <s v="N"/>
    <s v="N"/>
    <s v="N"/>
    <s v="N"/>
    <s v="N"/>
    <s v="N"/>
    <s v="N"/>
    <s v="N"/>
    <n v="7"/>
    <n v="7"/>
    <n v="5"/>
    <n v="9"/>
    <n v="7"/>
    <n v="8"/>
    <n v="5"/>
    <n v="5"/>
    <n v="3"/>
    <n v="2"/>
    <n v="5"/>
    <n v="5"/>
    <n v="68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"/>
    <x v="78"/>
    <s v="1043719560-Molina-STAR+PLUS-MRSA Northeast"/>
    <x v="11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4"/>
    <n v="5"/>
    <n v="0"/>
    <n v="7"/>
    <n v="3"/>
    <n v="3"/>
    <n v="6"/>
    <n v="1"/>
    <n v="2"/>
    <n v="7"/>
    <n v="3"/>
    <n v="5"/>
    <n v="46"/>
    <n v="4"/>
    <n v="5"/>
    <n v="0"/>
    <n v="7"/>
    <n v="3"/>
    <n v="3"/>
    <n v="6"/>
    <n v="1"/>
    <n v="2"/>
    <n v="7"/>
    <n v="3"/>
    <n v="5"/>
    <n v="46"/>
    <n v="1364.3400000000001"/>
    <n v="2981.82"/>
    <n v="1617.48"/>
    <n v="1.1855402612252077"/>
  </r>
  <r>
    <x v="66"/>
    <x v="64"/>
    <x v="78"/>
    <s v="1497254858-Molina-STAR+PLUS-MRSA Northeast"/>
    <x v="11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23"/>
    <n v="26"/>
    <n v="27"/>
    <n v="27"/>
    <n v="30"/>
    <n v="31"/>
    <n v="16"/>
    <n v="24"/>
    <n v="17"/>
    <n v="19"/>
    <n v="26"/>
    <n v="22"/>
    <n v="288"/>
    <n v="23"/>
    <n v="26"/>
    <n v="27"/>
    <n v="27"/>
    <n v="30"/>
    <n v="31"/>
    <n v="16"/>
    <n v="24"/>
    <n v="17"/>
    <n v="19"/>
    <n v="26"/>
    <n v="22"/>
    <n v="288"/>
    <n v="17072.949999999993"/>
    <n v="18668.8"/>
    <n v="1595.8500000000058"/>
    <n v="9.3472422750608797E-2"/>
  </r>
  <r>
    <x v="128"/>
    <x v="3"/>
    <x v="78"/>
    <s v="1861991226-Molina-STAR+PLUS-MRSA Northeast"/>
    <x v="11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40"/>
    <n v="45"/>
    <n v="42"/>
    <n v="34"/>
    <n v="37"/>
    <n v="23"/>
    <n v="28"/>
    <n v="32"/>
    <n v="21"/>
    <n v="23"/>
    <n v="21"/>
    <n v="20"/>
    <n v="366"/>
    <n v="40"/>
    <n v="45"/>
    <n v="42"/>
    <n v="34"/>
    <n v="37"/>
    <n v="23"/>
    <n v="28"/>
    <n v="32"/>
    <n v="21"/>
    <n v="23"/>
    <n v="21"/>
    <n v="20"/>
    <n v="366"/>
    <n v="41946.32"/>
    <n v="23724.93"/>
    <n v="-18221.39"/>
    <n v="-0.43439782083386574"/>
  </r>
  <r>
    <x v="17"/>
    <x v="17"/>
    <x v="38"/>
    <s v="1114255833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521.810000000019"/>
    <n v="0"/>
    <n v="-44521.810000000019"/>
    <n v="-1"/>
  </r>
  <r>
    <x v="20"/>
    <x v="20"/>
    <x v="34"/>
    <s v="1134113855-Superior-STAR-Bexar"/>
    <x v="6"/>
    <s v="STAR"/>
    <s v="Bexar"/>
    <s v="Hospital-Based"/>
    <s v="0"/>
    <s v="Y"/>
    <s v="Y"/>
    <s v="Y"/>
    <s v="Y"/>
    <s v="Y"/>
    <s v="Y"/>
    <s v="Y"/>
    <s v="Y"/>
    <s v="Y"/>
    <s v="Y"/>
    <s v="Y"/>
    <s v="Y"/>
    <n v="311"/>
    <n v="340"/>
    <n v="390"/>
    <n v="317"/>
    <n v="320"/>
    <n v="253"/>
    <n v="370"/>
    <n v="347"/>
    <n v="457"/>
    <n v="310"/>
    <n v="288"/>
    <n v="291"/>
    <n v="3994"/>
    <n v="311"/>
    <n v="340"/>
    <n v="390"/>
    <n v="317"/>
    <n v="320"/>
    <n v="253"/>
    <n v="370"/>
    <n v="347"/>
    <n v="457"/>
    <n v="310"/>
    <n v="288"/>
    <n v="291"/>
    <n v="3994"/>
    <n v="217993.4200000001"/>
    <n v="258899.9"/>
    <n v="40906.479999999894"/>
    <n v="0.18765006760295735"/>
  </r>
  <r>
    <x v="21"/>
    <x v="21"/>
    <x v="36"/>
    <s v="1134186356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52"/>
    <n v="31"/>
    <n v="44"/>
    <n v="39"/>
    <n v="36"/>
    <n v="36"/>
    <n v="26"/>
    <n v="17"/>
    <n v="32"/>
    <n v="18"/>
    <n v="19"/>
    <n v="17"/>
    <n v="367"/>
    <n v="52"/>
    <n v="31"/>
    <n v="44"/>
    <n v="39"/>
    <n v="36"/>
    <n v="36"/>
    <n v="26"/>
    <n v="17"/>
    <n v="32"/>
    <n v="18"/>
    <n v="19"/>
    <n v="17"/>
    <n v="367"/>
    <n v="29214.600000000002"/>
    <n v="23789.75"/>
    <n v="-5424.8500000000022"/>
    <n v="-0.18568968940187447"/>
  </r>
  <r>
    <x v="154"/>
    <x v="143"/>
    <x v="79"/>
    <s v="1144262957-Superior-STAR-Nueces"/>
    <x v="6"/>
    <s v="STAR"/>
    <s v="Nueces"/>
    <s v="Free-Standing"/>
    <s v="0"/>
    <s v="Y"/>
    <s v="Y"/>
    <s v="Y"/>
    <s v="Y"/>
    <s v="Y"/>
    <s v="Y"/>
    <s v="Y"/>
    <s v="Y"/>
    <s v="Y"/>
    <s v="Y"/>
    <s v="Y"/>
    <s v="Y"/>
    <n v="223"/>
    <n v="232"/>
    <n v="275"/>
    <n v="151"/>
    <n v="266"/>
    <n v="190"/>
    <n v="196"/>
    <n v="207"/>
    <n v="220"/>
    <n v="170"/>
    <n v="133"/>
    <n v="235"/>
    <n v="2498"/>
    <n v="223"/>
    <n v="232"/>
    <n v="275"/>
    <n v="151"/>
    <n v="266"/>
    <n v="190"/>
    <n v="196"/>
    <n v="207"/>
    <n v="220"/>
    <n v="170"/>
    <n v="133"/>
    <n v="235"/>
    <n v="2498"/>
    <n v="129377.55000000002"/>
    <n v="271781.45"/>
    <n v="142403.9"/>
    <n v="1.1006847787734424"/>
  </r>
  <r>
    <x v="22"/>
    <x v="22"/>
    <x v="36"/>
    <s v="1144324211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60"/>
    <n v="44"/>
    <n v="57"/>
    <n v="86"/>
    <n v="68"/>
    <n v="54"/>
    <n v="65"/>
    <n v="68"/>
    <n v="68"/>
    <n v="36"/>
    <n v="57"/>
    <n v="56"/>
    <n v="719"/>
    <n v="60"/>
    <n v="44"/>
    <n v="57"/>
    <n v="86"/>
    <n v="68"/>
    <n v="54"/>
    <n v="65"/>
    <n v="68"/>
    <n v="68"/>
    <n v="36"/>
    <n v="57"/>
    <n v="56"/>
    <n v="719"/>
    <n v="60789.520000000019"/>
    <n v="46607.17"/>
    <n v="-14182.35000000002"/>
    <n v="-0.2333025495184041"/>
  </r>
  <r>
    <x v="23"/>
    <x v="23"/>
    <x v="32"/>
    <s v="1144325481-Superior-STAR-Travis"/>
    <x v="6"/>
    <s v="STAR"/>
    <s v="Travis"/>
    <s v="Hospital-Based"/>
    <s v="0"/>
    <s v="Y"/>
    <s v="Y"/>
    <s v="Y"/>
    <s v="Y"/>
    <s v="Y"/>
    <s v="Y"/>
    <s v="Y"/>
    <s v="Y"/>
    <s v="Y"/>
    <s v="Y"/>
    <s v="Y"/>
    <s v="Y"/>
    <n v="43"/>
    <n v="71"/>
    <n v="61"/>
    <n v="71"/>
    <n v="54"/>
    <n v="31"/>
    <n v="40"/>
    <n v="78"/>
    <n v="53"/>
    <n v="57"/>
    <n v="77"/>
    <n v="64"/>
    <n v="700"/>
    <n v="43"/>
    <n v="71"/>
    <n v="61"/>
    <n v="71"/>
    <n v="54"/>
    <n v="31"/>
    <n v="40"/>
    <n v="78"/>
    <n v="53"/>
    <n v="57"/>
    <n v="77"/>
    <n v="64"/>
    <n v="700"/>
    <n v="21540.530000000002"/>
    <n v="45375.55"/>
    <n v="23835.02"/>
    <n v="1.1065196631652052"/>
  </r>
  <r>
    <x v="24"/>
    <x v="24"/>
    <x v="36"/>
    <s v="1154805687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54"/>
    <n v="64"/>
    <n v="78"/>
    <n v="74"/>
    <n v="66"/>
    <n v="45"/>
    <n v="45"/>
    <n v="52"/>
    <n v="38"/>
    <n v="36"/>
    <n v="36"/>
    <n v="57"/>
    <n v="645"/>
    <n v="54"/>
    <n v="64"/>
    <n v="78"/>
    <n v="74"/>
    <n v="66"/>
    <n v="45"/>
    <n v="45"/>
    <n v="52"/>
    <n v="38"/>
    <n v="36"/>
    <n v="36"/>
    <n v="57"/>
    <n v="645"/>
    <n v="2096.8199999999988"/>
    <n v="41810.32"/>
    <n v="39713.5"/>
    <n v="18.939870852052167"/>
  </r>
  <r>
    <x v="25"/>
    <x v="23"/>
    <x v="32"/>
    <s v="1164445094-Superior-STAR-Travis"/>
    <x v="6"/>
    <s v="STAR"/>
    <s v="Travis"/>
    <s v="Hospital-Based"/>
    <s v="0"/>
    <s v="Y"/>
    <s v="Y"/>
    <s v="Y"/>
    <s v="Y"/>
    <s v="Y"/>
    <s v="Y"/>
    <s v="Y"/>
    <s v="Y"/>
    <s v="Y"/>
    <s v="Y"/>
    <s v="Y"/>
    <s v="Y"/>
    <n v="12"/>
    <n v="12"/>
    <n v="20"/>
    <n v="15"/>
    <n v="20"/>
    <n v="13"/>
    <n v="7"/>
    <n v="14"/>
    <n v="13"/>
    <n v="18"/>
    <n v="15"/>
    <n v="34"/>
    <n v="193"/>
    <n v="12"/>
    <n v="12"/>
    <n v="20"/>
    <n v="15"/>
    <n v="20"/>
    <n v="13"/>
    <n v="7"/>
    <n v="14"/>
    <n v="13"/>
    <n v="18"/>
    <n v="15"/>
    <n v="34"/>
    <n v="193"/>
    <n v="8556.1600000000017"/>
    <n v="12510.69"/>
    <n v="3954.5299999999988"/>
    <n v="0.46218513912783282"/>
  </r>
  <r>
    <x v="26"/>
    <x v="25"/>
    <x v="36"/>
    <s v="1174533103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106"/>
    <n v="73"/>
    <n v="53"/>
    <n v="84"/>
    <n v="75"/>
    <n v="31"/>
    <n v="41"/>
    <n v="35"/>
    <n v="44"/>
    <n v="25"/>
    <n v="31"/>
    <n v="67"/>
    <n v="665"/>
    <n v="106"/>
    <n v="73"/>
    <n v="53"/>
    <n v="84"/>
    <n v="75"/>
    <n v="31"/>
    <n v="41"/>
    <n v="35"/>
    <n v="44"/>
    <n v="25"/>
    <n v="31"/>
    <n v="67"/>
    <n v="665"/>
    <n v="76209.389999999985"/>
    <n v="43106.77"/>
    <n v="-33102.619999999988"/>
    <n v="-0.43436405933704486"/>
  </r>
  <r>
    <x v="27"/>
    <x v="26"/>
    <x v="36"/>
    <s v="1174982540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220"/>
    <n v="235"/>
    <n v="228"/>
    <n v="195"/>
    <n v="175"/>
    <n v="160"/>
    <n v="187"/>
    <n v="140"/>
    <n v="178"/>
    <n v="137"/>
    <n v="131"/>
    <n v="164"/>
    <n v="2150"/>
    <n v="220"/>
    <n v="235"/>
    <n v="228"/>
    <n v="195"/>
    <n v="175"/>
    <n v="160"/>
    <n v="187"/>
    <n v="140"/>
    <n v="178"/>
    <n v="137"/>
    <n v="131"/>
    <n v="164"/>
    <n v="2150"/>
    <n v="117834.34999999999"/>
    <n v="139367.75"/>
    <n v="21533.400000000009"/>
    <n v="0.18274297774799972"/>
  </r>
  <r>
    <x v="99"/>
    <x v="96"/>
    <x v="38"/>
    <s v="1679562961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88"/>
    <n v="87"/>
    <n v="105"/>
    <n v="74"/>
    <n v="92"/>
    <n v="64"/>
    <n v="71"/>
    <n v="85"/>
    <n v="78"/>
    <n v="47"/>
    <n v="48"/>
    <n v="62"/>
    <n v="901"/>
    <n v="88"/>
    <n v="87"/>
    <n v="105"/>
    <n v="74"/>
    <n v="92"/>
    <n v="64"/>
    <n v="71"/>
    <n v="85"/>
    <n v="78"/>
    <n v="47"/>
    <n v="48"/>
    <n v="62"/>
    <n v="901"/>
    <n v="69911.48000000001"/>
    <n v="58404.81"/>
    <n v="-11506.670000000013"/>
    <n v="-0.16458913471721684"/>
  </r>
  <r>
    <x v="101"/>
    <x v="98"/>
    <x v="36"/>
    <s v="1679992911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2"/>
    <n v="3"/>
    <n v="4"/>
    <n v="2"/>
    <n v="7"/>
    <n v="5"/>
    <n v="5"/>
    <n v="1"/>
    <n v="1"/>
    <n v="1"/>
    <n v="1"/>
    <n v="0"/>
    <n v="32"/>
    <n v="2"/>
    <n v="3"/>
    <n v="4"/>
    <n v="2"/>
    <n v="7"/>
    <n v="5"/>
    <n v="5"/>
    <n v="1"/>
    <n v="1"/>
    <n v="1"/>
    <n v="1"/>
    <n v="0"/>
    <n v="32"/>
    <n v="2570.8999999999996"/>
    <n v="2074.31"/>
    <n v="-496.58999999999969"/>
    <n v="-0.19315803804115281"/>
  </r>
  <r>
    <x v="102"/>
    <x v="99"/>
    <x v="36"/>
    <s v="1689659765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239"/>
    <n v="251"/>
    <n v="257"/>
    <n v="240"/>
    <n v="232"/>
    <n v="203"/>
    <n v="262"/>
    <n v="249"/>
    <n v="284"/>
    <n v="188"/>
    <n v="133"/>
    <n v="235"/>
    <n v="2773"/>
    <n v="239"/>
    <n v="251"/>
    <n v="257"/>
    <n v="240"/>
    <n v="232"/>
    <n v="203"/>
    <n v="262"/>
    <n v="249"/>
    <n v="284"/>
    <n v="188"/>
    <n v="133"/>
    <n v="235"/>
    <n v="2773"/>
    <n v="164210.51999999999"/>
    <n v="179751.98"/>
    <n v="15541.460000000021"/>
    <n v="9.4643510050391552E-2"/>
  </r>
  <r>
    <x v="103"/>
    <x v="100"/>
    <x v="37"/>
    <s v="1689872020-Superior-STAR-Lubbock"/>
    <x v="6"/>
    <s v="STAR"/>
    <s v="Lubbock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52.439999999991"/>
    <n v="0"/>
    <n v="-17652.439999999991"/>
    <n v="-1"/>
  </r>
  <r>
    <x v="104"/>
    <x v="101"/>
    <x v="38"/>
    <s v="1699076257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77"/>
    <n v="110"/>
    <n v="75"/>
    <n v="71"/>
    <n v="64"/>
    <n v="60"/>
    <n v="64"/>
    <n v="39"/>
    <n v="53"/>
    <n v="47"/>
    <n v="34"/>
    <n v="60"/>
    <n v="754"/>
    <n v="77"/>
    <n v="110"/>
    <n v="75"/>
    <n v="71"/>
    <n v="64"/>
    <n v="60"/>
    <n v="64"/>
    <n v="39"/>
    <n v="53"/>
    <n v="47"/>
    <n v="34"/>
    <n v="60"/>
    <n v="754"/>
    <n v="53087.670000000013"/>
    <n v="48875.94"/>
    <n v="-4211.7300000000105"/>
    <n v="-7.9335371094644183E-2"/>
  </r>
  <r>
    <x v="105"/>
    <x v="102"/>
    <x v="38"/>
    <s v="1699947408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6"/>
    <n v="8"/>
    <n v="3"/>
    <n v="2"/>
    <n v="4"/>
    <n v="3"/>
    <n v="3"/>
    <n v="1"/>
    <n v="3"/>
    <n v="2"/>
    <n v="3"/>
    <n v="2"/>
    <n v="40"/>
    <n v="6"/>
    <n v="8"/>
    <n v="3"/>
    <n v="2"/>
    <n v="4"/>
    <n v="3"/>
    <n v="3"/>
    <n v="1"/>
    <n v="3"/>
    <n v="2"/>
    <n v="3"/>
    <n v="2"/>
    <n v="40"/>
    <n v="2379.8900000000003"/>
    <n v="2592.89"/>
    <n v="212.99999999999955"/>
    <n v="8.9499934870939213E-2"/>
  </r>
  <r>
    <x v="106"/>
    <x v="103"/>
    <x v="32"/>
    <s v="1700392602-Superior-STAR-Travis"/>
    <x v="6"/>
    <s v="STAR"/>
    <s v="Travis"/>
    <s v="Hospital-Based"/>
    <s v="0"/>
    <s v="Y"/>
    <s v="Y"/>
    <s v="Y"/>
    <s v="Y"/>
    <s v="Y"/>
    <s v="Y"/>
    <s v="Y"/>
    <s v="Y"/>
    <s v="Y"/>
    <s v="Y"/>
    <s v="Y"/>
    <s v="Y"/>
    <n v="36"/>
    <n v="39"/>
    <n v="35"/>
    <n v="29"/>
    <n v="34"/>
    <n v="46"/>
    <n v="54"/>
    <n v="34"/>
    <n v="31"/>
    <n v="33"/>
    <n v="34"/>
    <n v="46"/>
    <n v="451"/>
    <n v="36"/>
    <n v="39"/>
    <n v="35"/>
    <n v="29"/>
    <n v="34"/>
    <n v="46"/>
    <n v="54"/>
    <n v="34"/>
    <n v="31"/>
    <n v="33"/>
    <n v="34"/>
    <n v="46"/>
    <n v="451"/>
    <n v="23793.370000000003"/>
    <n v="29234.82"/>
    <n v="5441.4499999999971"/>
    <n v="0.22869606112963387"/>
  </r>
  <r>
    <x v="107"/>
    <x v="104"/>
    <x v="38"/>
    <s v="1710135553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28"/>
    <n v="28"/>
    <n v="20"/>
    <n v="25"/>
    <n v="30"/>
    <n v="33"/>
    <n v="38"/>
    <n v="33"/>
    <n v="37"/>
    <n v="15"/>
    <n v="15"/>
    <n v="27"/>
    <n v="329"/>
    <n v="28"/>
    <n v="28"/>
    <n v="20"/>
    <n v="25"/>
    <n v="30"/>
    <n v="33"/>
    <n v="38"/>
    <n v="33"/>
    <n v="37"/>
    <n v="15"/>
    <n v="15"/>
    <n v="27"/>
    <n v="329"/>
    <n v="21121.280000000002"/>
    <n v="21326.51"/>
    <n v="205.22999999999593"/>
    <n v="9.7167406520814979E-3"/>
  </r>
  <r>
    <x v="108"/>
    <x v="105"/>
    <x v="36"/>
    <s v="1710974225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97"/>
    <n v="72"/>
    <n v="113"/>
    <n v="101"/>
    <n v="104"/>
    <n v="92"/>
    <n v="123"/>
    <n v="101"/>
    <n v="90"/>
    <n v="42"/>
    <n v="51"/>
    <n v="75"/>
    <n v="1061"/>
    <n v="97"/>
    <n v="72"/>
    <n v="113"/>
    <n v="101"/>
    <n v="104"/>
    <n v="92"/>
    <n v="123"/>
    <n v="101"/>
    <n v="90"/>
    <n v="42"/>
    <n v="51"/>
    <n v="75"/>
    <n v="1061"/>
    <n v="66952.920000000042"/>
    <n v="68776.36"/>
    <n v="1823.4399999999587"/>
    <n v="2.7234659817674232E-2"/>
  </r>
  <r>
    <x v="109"/>
    <x v="106"/>
    <x v="36"/>
    <s v="1720404924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81"/>
    <n v="83"/>
    <n v="69"/>
    <n v="91"/>
    <n v="73"/>
    <n v="61"/>
    <n v="99"/>
    <n v="55"/>
    <n v="71"/>
    <n v="52"/>
    <n v="38"/>
    <n v="61"/>
    <n v="834"/>
    <n v="81"/>
    <n v="83"/>
    <n v="69"/>
    <n v="91"/>
    <n v="73"/>
    <n v="61"/>
    <n v="99"/>
    <n v="55"/>
    <n v="71"/>
    <n v="52"/>
    <n v="38"/>
    <n v="61"/>
    <n v="834"/>
    <n v="21015.340000000011"/>
    <n v="54061.72"/>
    <n v="33046.37999999999"/>
    <n v="1.5724884774645556"/>
  </r>
  <r>
    <x v="110"/>
    <x v="107"/>
    <x v="38"/>
    <s v="1720540255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61"/>
    <n v="77"/>
    <n v="61"/>
    <n v="52"/>
    <n v="64"/>
    <n v="47"/>
    <n v="49"/>
    <n v="58"/>
    <n v="42"/>
    <n v="30"/>
    <n v="34"/>
    <n v="38"/>
    <n v="613"/>
    <n v="61"/>
    <n v="77"/>
    <n v="61"/>
    <n v="52"/>
    <n v="64"/>
    <n v="47"/>
    <n v="49"/>
    <n v="58"/>
    <n v="42"/>
    <n v="30"/>
    <n v="34"/>
    <n v="38"/>
    <n v="613"/>
    <n v="53578.900000000009"/>
    <n v="39736.01"/>
    <n v="-13842.890000000007"/>
    <n v="-0.25836458008656399"/>
  </r>
  <r>
    <x v="60"/>
    <x v="58"/>
    <x v="49"/>
    <s v="1457307175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21"/>
    <n v="15"/>
    <n v="11"/>
    <n v="22"/>
    <n v="20"/>
    <n v="13"/>
    <n v="15"/>
    <n v="14"/>
    <n v="11"/>
    <n v="7"/>
    <n v="27"/>
    <n v="9"/>
    <n v="185"/>
    <n v="21"/>
    <n v="15"/>
    <n v="11"/>
    <n v="22"/>
    <n v="20"/>
    <n v="13"/>
    <n v="15"/>
    <n v="14"/>
    <n v="11"/>
    <n v="7"/>
    <n v="27"/>
    <n v="9"/>
    <n v="185"/>
    <n v="11875.830000000005"/>
    <n v="11992.11"/>
    <n v="116.2799999999952"/>
    <n v="9.7913156385696955E-3"/>
  </r>
  <r>
    <x v="61"/>
    <x v="59"/>
    <x v="49"/>
    <s v="1457337800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3"/>
    <n v="11"/>
    <n v="8"/>
    <n v="7"/>
    <n v="14"/>
    <n v="12"/>
    <n v="7"/>
    <n v="12"/>
    <n v="12"/>
    <n v="13"/>
    <n v="20"/>
    <n v="13"/>
    <n v="142"/>
    <n v="13"/>
    <n v="11"/>
    <n v="8"/>
    <n v="7"/>
    <n v="14"/>
    <n v="12"/>
    <n v="7"/>
    <n v="12"/>
    <n v="12"/>
    <n v="13"/>
    <n v="20"/>
    <n v="13"/>
    <n v="142"/>
    <n v="6483.7000000000016"/>
    <n v="9204.75"/>
    <n v="2721.0499999999984"/>
    <n v="0.41967549393093412"/>
  </r>
  <r>
    <x v="159"/>
    <x v="147"/>
    <x v="54"/>
    <s v="1467495184-Superior-STAR+PLUS-Nueces"/>
    <x v="6"/>
    <s v="STAR+PLUS"/>
    <s v="Nueces"/>
    <s v="Hospital-Based"/>
    <s v="0"/>
    <s v="Y"/>
    <s v="Y"/>
    <s v="Y"/>
    <s v="Y"/>
    <s v="Y"/>
    <s v="Y"/>
    <s v="Y"/>
    <s v="Y"/>
    <s v="Y"/>
    <s v="Y"/>
    <s v="Y"/>
    <s v="Y"/>
    <n v="1"/>
    <n v="5"/>
    <n v="1"/>
    <n v="1"/>
    <n v="0"/>
    <n v="0"/>
    <n v="3"/>
    <n v="4"/>
    <n v="2"/>
    <n v="2"/>
    <n v="1"/>
    <n v="1"/>
    <n v="21"/>
    <n v="1"/>
    <n v="5"/>
    <n v="1"/>
    <n v="1"/>
    <n v="0"/>
    <n v="0"/>
    <n v="3"/>
    <n v="4"/>
    <n v="2"/>
    <n v="2"/>
    <n v="1"/>
    <n v="1"/>
    <n v="21"/>
    <n v="1109.5600000000004"/>
    <n v="1361.27"/>
    <n v="251.70999999999958"/>
    <n v="0.22685569054399896"/>
  </r>
  <r>
    <x v="62"/>
    <x v="60"/>
    <x v="49"/>
    <s v="1467742254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1"/>
    <n v="7"/>
    <n v="6"/>
    <n v="11"/>
    <n v="4"/>
    <n v="13"/>
    <n v="7"/>
    <n v="4"/>
    <n v="14"/>
    <n v="5"/>
    <n v="7"/>
    <n v="5"/>
    <n v="94"/>
    <n v="11"/>
    <n v="7"/>
    <n v="6"/>
    <n v="11"/>
    <n v="4"/>
    <n v="13"/>
    <n v="7"/>
    <n v="4"/>
    <n v="14"/>
    <n v="5"/>
    <n v="7"/>
    <n v="5"/>
    <n v="94"/>
    <n v="4778.16"/>
    <n v="6093.29"/>
    <n v="1315.13"/>
    <n v="0.27523774842198673"/>
  </r>
  <r>
    <x v="63"/>
    <x v="61"/>
    <x v="49"/>
    <s v="1467799262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"/>
    <n v="1"/>
    <n v="3"/>
    <n v="4"/>
    <n v="4"/>
    <n v="3"/>
    <n v="0"/>
    <n v="0"/>
    <n v="3"/>
    <n v="1"/>
    <n v="0"/>
    <n v="0"/>
    <n v="20"/>
    <n v="1"/>
    <n v="1"/>
    <n v="3"/>
    <n v="4"/>
    <n v="4"/>
    <n v="3"/>
    <n v="0"/>
    <n v="0"/>
    <n v="3"/>
    <n v="1"/>
    <n v="0"/>
    <n v="0"/>
    <n v="20"/>
    <n v="4306.9799999999977"/>
    <n v="1296.44"/>
    <n v="-3010.5399999999977"/>
    <n v="-0.69899094028762598"/>
  </r>
  <r>
    <x v="64"/>
    <x v="62"/>
    <x v="49"/>
    <s v="1467879569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7"/>
    <n v="6"/>
    <n v="6"/>
    <n v="8"/>
    <n v="7"/>
    <n v="6"/>
    <n v="9"/>
    <n v="4"/>
    <n v="3"/>
    <n v="6"/>
    <n v="1"/>
    <n v="9"/>
    <n v="72"/>
    <n v="7"/>
    <n v="6"/>
    <n v="6"/>
    <n v="8"/>
    <n v="7"/>
    <n v="6"/>
    <n v="9"/>
    <n v="4"/>
    <n v="3"/>
    <n v="6"/>
    <n v="1"/>
    <n v="9"/>
    <n v="72"/>
    <n v="9500.0299999999952"/>
    <n v="4667.2"/>
    <n v="-4832.8299999999954"/>
    <n v="-0.50871734089260745"/>
  </r>
  <r>
    <x v="65"/>
    <x v="63"/>
    <x v="49"/>
    <s v="1477930121-Superior-STAR+PLUS-MRSA West"/>
    <x v="6"/>
    <s v="STAR+PLUS"/>
    <s v="MRSA West"/>
    <s v="Hospital-Based"/>
    <s v="1"/>
    <s v="Y"/>
    <s v="Y"/>
    <s v="Y"/>
    <s v="Y"/>
    <s v="Y"/>
    <s v="Y"/>
    <s v="Y"/>
    <s v="Y"/>
    <s v="Y"/>
    <s v="Y"/>
    <s v="Y"/>
    <s v="Y"/>
    <n v="1"/>
    <n v="2"/>
    <n v="2"/>
    <n v="0"/>
    <n v="4"/>
    <n v="0"/>
    <n v="2"/>
    <n v="3"/>
    <n v="2"/>
    <n v="1"/>
    <n v="2"/>
    <n v="0"/>
    <n v="19"/>
    <n v="0"/>
    <n v="0"/>
    <n v="0"/>
    <n v="0"/>
    <n v="0"/>
    <n v="0"/>
    <n v="0"/>
    <n v="0"/>
    <n v="0"/>
    <n v="0"/>
    <n v="0"/>
    <n v="0"/>
    <n v="0"/>
    <n v="441.31999999999988"/>
    <n v="0"/>
    <n v="-441.31999999999988"/>
    <n v="-1"/>
  </r>
  <r>
    <x v="157"/>
    <x v="92"/>
    <x v="54"/>
    <s v="1487088118-Superior-STAR+PLUS-Nueces"/>
    <x v="6"/>
    <s v="STAR+PLUS"/>
    <s v="Nueces"/>
    <s v="Hospital-Based"/>
    <s v="0"/>
    <s v="Y"/>
    <s v="Y"/>
    <s v="Y"/>
    <s v="Y"/>
    <s v="Y"/>
    <s v="Y"/>
    <s v="Y"/>
    <s v="Y"/>
    <s v="Y"/>
    <s v="Y"/>
    <s v="Y"/>
    <s v="Y"/>
    <n v="11"/>
    <n v="11"/>
    <n v="10"/>
    <n v="7"/>
    <n v="5"/>
    <n v="9"/>
    <n v="8"/>
    <n v="2"/>
    <n v="5"/>
    <n v="10"/>
    <n v="9"/>
    <n v="13"/>
    <n v="100"/>
    <n v="11"/>
    <n v="11"/>
    <n v="10"/>
    <n v="7"/>
    <n v="5"/>
    <n v="9"/>
    <n v="8"/>
    <n v="2"/>
    <n v="5"/>
    <n v="10"/>
    <n v="9"/>
    <n v="13"/>
    <n v="100"/>
    <n v="6592.7499999999991"/>
    <n v="6482.22"/>
    <n v="-110.52999999999884"/>
    <n v="-1.6765386219710871E-2"/>
  </r>
  <r>
    <x v="155"/>
    <x v="144"/>
    <x v="54"/>
    <s v="1497153589-Superior-STAR+PLUS-Nueces"/>
    <x v="6"/>
    <s v="STAR+PLUS"/>
    <s v="Nueces"/>
    <s v="Hospital-Based"/>
    <s v="0"/>
    <s v="Y"/>
    <s v="Y"/>
    <s v="Y"/>
    <s v="Y"/>
    <s v="Y"/>
    <s v="Y"/>
    <s v="Y"/>
    <s v="Y"/>
    <s v="Y"/>
    <s v="Y"/>
    <s v="Y"/>
    <s v="Y"/>
    <n v="21"/>
    <n v="27"/>
    <n v="23"/>
    <n v="24"/>
    <n v="19"/>
    <n v="17"/>
    <n v="33"/>
    <n v="21"/>
    <n v="20"/>
    <n v="26"/>
    <n v="12"/>
    <n v="38"/>
    <n v="281"/>
    <n v="21"/>
    <n v="27"/>
    <n v="23"/>
    <n v="24"/>
    <n v="19"/>
    <n v="17"/>
    <n v="33"/>
    <n v="21"/>
    <n v="20"/>
    <n v="26"/>
    <n v="12"/>
    <n v="38"/>
    <n v="281"/>
    <n v="16383.170000000007"/>
    <n v="18215.04"/>
    <n v="1831.8699999999935"/>
    <n v="0.11181413609209895"/>
  </r>
  <r>
    <x v="69"/>
    <x v="67"/>
    <x v="50"/>
    <s v="1508855313-Superior-STAR+PLUS-Lubbock"/>
    <x v="6"/>
    <s v="STAR+PLUS"/>
    <s v="Lubbock"/>
    <s v="Hospital-Based"/>
    <s v="0"/>
    <s v="Y"/>
    <s v="Y"/>
    <s v="Y"/>
    <s v="Y"/>
    <s v="Y"/>
    <s v="Y"/>
    <s v="Y"/>
    <s v="Y"/>
    <s v="Y"/>
    <s v="Y"/>
    <s v="Y"/>
    <s v="Y"/>
    <n v="10"/>
    <n v="7"/>
    <n v="9"/>
    <n v="10"/>
    <n v="10"/>
    <n v="5"/>
    <n v="12"/>
    <n v="4"/>
    <n v="3"/>
    <n v="13"/>
    <n v="12"/>
    <n v="11"/>
    <n v="106"/>
    <n v="10"/>
    <n v="7"/>
    <n v="9"/>
    <n v="10"/>
    <n v="10"/>
    <n v="5"/>
    <n v="12"/>
    <n v="4"/>
    <n v="3"/>
    <n v="13"/>
    <n v="12"/>
    <n v="11"/>
    <n v="106"/>
    <n v="9314.880000000001"/>
    <n v="6871.15"/>
    <n v="-2443.7300000000014"/>
    <n v="-0.26234691160809381"/>
  </r>
  <r>
    <x v="70"/>
    <x v="68"/>
    <x v="49"/>
    <s v="1518032879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1.56"/>
    <n v="0"/>
    <n v="-1831.56"/>
    <n v="-1"/>
  </r>
  <r>
    <x v="71"/>
    <x v="69"/>
    <x v="49"/>
    <s v="1518216902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"/>
    <n v="0"/>
    <n v="3"/>
    <n v="2"/>
    <n v="1"/>
    <n v="1"/>
    <n v="3"/>
    <n v="2"/>
    <n v="2"/>
    <n v="1"/>
    <n v="0"/>
    <n v="1"/>
    <n v="17"/>
    <n v="1"/>
    <n v="0"/>
    <n v="3"/>
    <n v="2"/>
    <n v="1"/>
    <n v="1"/>
    <n v="3"/>
    <n v="2"/>
    <n v="2"/>
    <n v="1"/>
    <n v="0"/>
    <n v="1"/>
    <n v="17"/>
    <n v="557.52"/>
    <n v="1101.98"/>
    <n v="544.46"/>
    <n v="0.97657483139618317"/>
  </r>
  <r>
    <x v="72"/>
    <x v="70"/>
    <x v="49"/>
    <s v="1518411644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1"/>
    <n v="1562.9700000000005"/>
    <n v="64.819999999999993"/>
    <n v="-1498.1500000000005"/>
    <n v="-0.95852767487539758"/>
  </r>
  <r>
    <x v="74"/>
    <x v="72"/>
    <x v="51"/>
    <s v="1518900778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3"/>
    <n v="3"/>
    <n v="5"/>
    <n v="11"/>
    <n v="7"/>
    <n v="9"/>
    <n v="38"/>
    <n v="0"/>
    <n v="0"/>
    <n v="0"/>
    <n v="0"/>
    <n v="0"/>
    <n v="0"/>
    <n v="3"/>
    <n v="3"/>
    <n v="5"/>
    <n v="11"/>
    <n v="7"/>
    <n v="9"/>
    <n v="38"/>
    <n v="1376.5599999999993"/>
    <n v="2463.2399999999998"/>
    <n v="1086.6800000000005"/>
    <n v="0.78941709769280022"/>
  </r>
  <r>
    <x v="75"/>
    <x v="73"/>
    <x v="49"/>
    <s v="1518976836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8"/>
    <n v="12"/>
    <n v="10"/>
    <n v="7"/>
    <n v="5"/>
    <n v="12"/>
    <n v="15"/>
    <n v="22"/>
    <n v="14"/>
    <n v="15"/>
    <n v="2"/>
    <n v="9"/>
    <n v="131"/>
    <n v="8"/>
    <n v="12"/>
    <n v="10"/>
    <n v="7"/>
    <n v="5"/>
    <n v="12"/>
    <n v="15"/>
    <n v="22"/>
    <n v="14"/>
    <n v="15"/>
    <n v="2"/>
    <n v="9"/>
    <n v="131"/>
    <n v="5932.8300000000027"/>
    <n v="8491.7099999999991"/>
    <n v="2558.8799999999965"/>
    <n v="0.43130849864229975"/>
  </r>
  <r>
    <x v="76"/>
    <x v="74"/>
    <x v="49"/>
    <s v="1528015815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3"/>
    <n v="12"/>
    <n v="12"/>
    <n v="14"/>
    <n v="13"/>
    <n v="14"/>
    <n v="14"/>
    <n v="12"/>
    <n v="17"/>
    <n v="15"/>
    <n v="13"/>
    <n v="16"/>
    <n v="165"/>
    <n v="13"/>
    <n v="12"/>
    <n v="12"/>
    <n v="14"/>
    <n v="13"/>
    <n v="14"/>
    <n v="14"/>
    <n v="12"/>
    <n v="17"/>
    <n v="15"/>
    <n v="13"/>
    <n v="16"/>
    <n v="165"/>
    <n v="15067.87000000001"/>
    <n v="10695.66"/>
    <n v="-4372.21000000001"/>
    <n v="-0.29016775430103969"/>
  </r>
  <r>
    <x v="78"/>
    <x v="76"/>
    <x v="49"/>
    <s v="1528557410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0"/>
    <n v="1"/>
    <n v="2"/>
    <n v="8"/>
    <n v="6"/>
    <n v="4"/>
    <n v="6"/>
    <n v="7"/>
    <n v="3"/>
    <n v="4"/>
    <n v="5"/>
    <n v="7"/>
    <n v="53"/>
    <n v="0"/>
    <n v="1"/>
    <n v="2"/>
    <n v="8"/>
    <n v="6"/>
    <n v="4"/>
    <n v="6"/>
    <n v="7"/>
    <n v="3"/>
    <n v="4"/>
    <n v="5"/>
    <n v="7"/>
    <n v="53"/>
    <n v="1068.5599999999997"/>
    <n v="3435.58"/>
    <n v="2367.0200000000004"/>
    <n v="2.2151493598862029"/>
  </r>
  <r>
    <x v="79"/>
    <x v="77"/>
    <x v="49"/>
    <s v="1538123617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25"/>
    <n v="30"/>
    <n v="19"/>
    <n v="12"/>
    <n v="17"/>
    <n v="13"/>
    <n v="21"/>
    <n v="26"/>
    <n v="26"/>
    <n v="21"/>
    <n v="23"/>
    <n v="19"/>
    <n v="252"/>
    <n v="25"/>
    <n v="30"/>
    <n v="19"/>
    <n v="12"/>
    <n v="17"/>
    <n v="13"/>
    <n v="21"/>
    <n v="26"/>
    <n v="26"/>
    <n v="21"/>
    <n v="23"/>
    <n v="19"/>
    <n v="252"/>
    <n v="3487.5199999999986"/>
    <n v="16335.2"/>
    <n v="12847.680000000002"/>
    <n v="3.6839014543285793"/>
  </r>
  <r>
    <x v="80"/>
    <x v="78"/>
    <x v="49"/>
    <s v="1538150370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"/>
    <n v="2"/>
    <n v="3"/>
    <n v="1"/>
    <n v="2"/>
    <n v="2"/>
    <n v="3"/>
    <n v="2"/>
    <n v="0"/>
    <n v="0"/>
    <n v="3"/>
    <n v="0"/>
    <n v="19"/>
    <n v="1"/>
    <n v="2"/>
    <n v="3"/>
    <n v="1"/>
    <n v="2"/>
    <n v="2"/>
    <n v="3"/>
    <n v="2"/>
    <n v="0"/>
    <n v="0"/>
    <n v="3"/>
    <n v="0"/>
    <n v="19"/>
    <n v="2053.88"/>
    <n v="1231.6199999999999"/>
    <n v="-822.26000000000022"/>
    <n v="-0.40034471342045308"/>
  </r>
  <r>
    <x v="81"/>
    <x v="28"/>
    <x v="49"/>
    <s v="1538486790-Superior-STAR+PLUS-MRSA West"/>
    <x v="6"/>
    <s v="STAR+PLUS"/>
    <s v="MRSA West"/>
    <s v="Free-Standing"/>
    <s v="0"/>
    <s v="Y"/>
    <s v="Y"/>
    <s v="Y"/>
    <s v="Y"/>
    <s v="Y"/>
    <s v="Y"/>
    <s v="Y"/>
    <s v="Y"/>
    <s v="Y"/>
    <s v="Y"/>
    <s v="Y"/>
    <s v="Y"/>
    <n v="9"/>
    <n v="4"/>
    <n v="2"/>
    <n v="3"/>
    <n v="7"/>
    <n v="7"/>
    <n v="8"/>
    <n v="5"/>
    <n v="5"/>
    <n v="1"/>
    <n v="6"/>
    <n v="12"/>
    <n v="69"/>
    <n v="9"/>
    <n v="4"/>
    <n v="2"/>
    <n v="3"/>
    <n v="7"/>
    <n v="7"/>
    <n v="8"/>
    <n v="5"/>
    <n v="5"/>
    <n v="1"/>
    <n v="6"/>
    <n v="12"/>
    <n v="69"/>
    <n v="5275.7800000000007"/>
    <n v="7507.17"/>
    <n v="2231.3899999999994"/>
    <n v="0.42294978183320742"/>
  </r>
  <r>
    <x v="138"/>
    <x v="130"/>
    <x v="80"/>
    <s v="1912425000-BCBS-STAR-Travis"/>
    <x v="12"/>
    <s v="STAR"/>
    <s v="Travis"/>
    <s v="Hospital-Based"/>
    <s v="0"/>
    <s v="Y"/>
    <s v="Y"/>
    <s v="Y"/>
    <s v="Y"/>
    <s v="Y"/>
    <s v="Y"/>
    <s v="Y"/>
    <s v="Y"/>
    <s v="Y"/>
    <s v="Y"/>
    <s v="Y"/>
    <s v="Y"/>
    <n v="4"/>
    <n v="1"/>
    <n v="2"/>
    <n v="1"/>
    <n v="1"/>
    <n v="0"/>
    <n v="2"/>
    <n v="1"/>
    <n v="0"/>
    <n v="0"/>
    <n v="1"/>
    <n v="2"/>
    <n v="15"/>
    <n v="4"/>
    <n v="1"/>
    <n v="2"/>
    <n v="1"/>
    <n v="1"/>
    <n v="0"/>
    <n v="2"/>
    <n v="1"/>
    <n v="0"/>
    <n v="0"/>
    <n v="1"/>
    <n v="2"/>
    <n v="15"/>
    <n v="1034.95"/>
    <n v="972.33"/>
    <n v="-62.620000000000005"/>
    <n v="-6.0505338422145998E-2"/>
  </r>
  <r>
    <x v="89"/>
    <x v="86"/>
    <x v="67"/>
    <s v="1639511207-BCBS-STAR Kids-MRSA Central"/>
    <x v="12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1"/>
    <n v="0"/>
    <n v="1"/>
    <n v="0"/>
    <n v="1"/>
    <n v="2"/>
    <n v="0"/>
    <n v="1"/>
    <n v="2"/>
    <n v="1"/>
    <n v="0"/>
    <n v="1"/>
    <n v="10"/>
    <n v="1"/>
    <n v="0"/>
    <n v="1"/>
    <n v="0"/>
    <n v="1"/>
    <n v="2"/>
    <n v="0"/>
    <n v="1"/>
    <n v="2"/>
    <n v="1"/>
    <n v="0"/>
    <n v="1"/>
    <n v="10"/>
    <n v="270.71999999999997"/>
    <n v="648.22"/>
    <n v="377.50000000000006"/>
    <n v="1.3944296690307332"/>
  </r>
  <r>
    <x v="126"/>
    <x v="119"/>
    <x v="67"/>
    <s v="1841752375-BCBS-STAR Kids-MRSA Central"/>
    <x v="12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2"/>
    <n v="2"/>
    <n v="5"/>
    <n v="6"/>
    <n v="3"/>
    <n v="1"/>
    <n v="4"/>
    <n v="1"/>
    <n v="6"/>
    <n v="4"/>
    <n v="2"/>
    <n v="7"/>
    <n v="43"/>
    <n v="2"/>
    <n v="2"/>
    <n v="5"/>
    <n v="6"/>
    <n v="3"/>
    <n v="1"/>
    <n v="4"/>
    <n v="1"/>
    <n v="6"/>
    <n v="4"/>
    <n v="2"/>
    <n v="7"/>
    <n v="43"/>
    <n v="1766.4600000000009"/>
    <n v="2787.35"/>
    <n v="1020.889999999999"/>
    <n v="0.57792987104151716"/>
  </r>
  <r>
    <x v="17"/>
    <x v="17"/>
    <x v="67"/>
    <s v="1114255833-BCBS-STAR Kids-MRSA Central"/>
    <x v="12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1"/>
    <n v="1186.6000000000004"/>
    <n v="64.819999999999993"/>
    <n v="-1121.7800000000004"/>
    <n v="-0.94537333558065062"/>
  </r>
  <r>
    <x v="83"/>
    <x v="80"/>
    <x v="67"/>
    <s v="1558474999-BCBS-STAR Kids-MRSA Central"/>
    <x v="12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1"/>
    <n v="3"/>
    <n v="1"/>
    <n v="0"/>
    <n v="1"/>
    <n v="1"/>
    <n v="3"/>
    <n v="0"/>
    <n v="0"/>
    <n v="1"/>
    <n v="1"/>
    <n v="0"/>
    <n v="12"/>
    <n v="1"/>
    <n v="3"/>
    <n v="1"/>
    <n v="0"/>
    <n v="1"/>
    <n v="1"/>
    <n v="3"/>
    <n v="0"/>
    <n v="0"/>
    <n v="1"/>
    <n v="1"/>
    <n v="0"/>
    <n v="12"/>
    <n v="7735.8900000000012"/>
    <n v="777.87"/>
    <n v="-6958.0200000000013"/>
    <n v="-0.89944660536796672"/>
  </r>
  <r>
    <x v="141"/>
    <x v="133"/>
    <x v="67"/>
    <s v="1932158367-BCBS-STAR Kids-MRSA Central"/>
    <x v="12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1"/>
    <n v="122.93000000000002"/>
    <n v="64.819999999999993"/>
    <n v="-58.110000000000028"/>
    <n v="-0.47270804522899224"/>
  </r>
  <r>
    <x v="16"/>
    <x v="16"/>
    <x v="67"/>
    <s v="1114221199-BCBS-STAR Kids-MRSA Central"/>
    <x v="12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6"/>
    <n v="3"/>
    <n v="4"/>
    <n v="1"/>
    <n v="4"/>
    <n v="5"/>
    <n v="7"/>
    <n v="4"/>
    <n v="5"/>
    <n v="2"/>
    <n v="1"/>
    <n v="3"/>
    <n v="45"/>
    <n v="6"/>
    <n v="3"/>
    <n v="4"/>
    <n v="1"/>
    <n v="4"/>
    <n v="5"/>
    <n v="7"/>
    <n v="4"/>
    <n v="5"/>
    <n v="2"/>
    <n v="1"/>
    <n v="3"/>
    <n v="45"/>
    <n v="2054.1400000000012"/>
    <n v="2917"/>
    <n v="862.85999999999876"/>
    <n v="0.42005900279435593"/>
  </r>
  <r>
    <x v="95"/>
    <x v="92"/>
    <x v="67"/>
    <s v="1659770030-BCBS-STAR Kids-MRSA Central"/>
    <x v="12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11"/>
    <n v="10"/>
    <n v="7"/>
    <n v="7"/>
    <n v="12"/>
    <n v="4"/>
    <n v="15"/>
    <n v="4"/>
    <n v="4"/>
    <n v="3"/>
    <n v="4"/>
    <n v="6"/>
    <n v="87"/>
    <n v="11"/>
    <n v="10"/>
    <n v="7"/>
    <n v="7"/>
    <n v="12"/>
    <n v="4"/>
    <n v="15"/>
    <n v="4"/>
    <n v="4"/>
    <n v="3"/>
    <n v="4"/>
    <n v="6"/>
    <n v="87"/>
    <n v="3553.1600000000021"/>
    <n v="5639.53"/>
    <n v="2086.3699999999976"/>
    <n v="0.5871871798624313"/>
  </r>
  <r>
    <x v="112"/>
    <x v="92"/>
    <x v="67"/>
    <s v="1730557026-BCBS-STAR Kids-MRSA Central"/>
    <x v="12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5"/>
    <n v="7"/>
    <n v="8"/>
    <n v="1"/>
    <n v="6"/>
    <n v="4"/>
    <n v="4"/>
    <n v="2"/>
    <n v="6"/>
    <n v="3"/>
    <n v="4"/>
    <n v="5"/>
    <n v="55"/>
    <n v="5"/>
    <n v="7"/>
    <n v="8"/>
    <n v="1"/>
    <n v="6"/>
    <n v="4"/>
    <n v="4"/>
    <n v="2"/>
    <n v="6"/>
    <n v="3"/>
    <n v="4"/>
    <n v="5"/>
    <n v="55"/>
    <n v="4659.84"/>
    <n v="3565.22"/>
    <n v="-1094.6200000000003"/>
    <n v="-0.23490506111797838"/>
  </r>
  <r>
    <x v="122"/>
    <x v="92"/>
    <x v="67"/>
    <s v="1821422551-BCBS-STAR Kids-MRSA Central"/>
    <x v="12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.91999999999996"/>
    <n v="0"/>
    <n v="-536.91999999999996"/>
    <n v="-1"/>
  </r>
  <r>
    <x v="12"/>
    <x v="12"/>
    <x v="67"/>
    <s v="1093263501-BCBS-STAR Kids-MRSA Central"/>
    <x v="12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3"/>
    <n v="3"/>
    <n v="3"/>
    <n v="4"/>
    <n v="3"/>
    <n v="4"/>
    <n v="3"/>
    <n v="5"/>
    <n v="1"/>
    <n v="1"/>
    <n v="5"/>
    <n v="4"/>
    <n v="39"/>
    <n v="3"/>
    <n v="3"/>
    <n v="3"/>
    <n v="4"/>
    <n v="3"/>
    <n v="4"/>
    <n v="3"/>
    <n v="5"/>
    <n v="1"/>
    <n v="1"/>
    <n v="5"/>
    <n v="4"/>
    <n v="39"/>
    <n v="2372.2400000000002"/>
    <n v="2528.0700000000002"/>
    <n v="155.82999999999993"/>
    <n v="6.5688969075641548E-2"/>
  </r>
  <r>
    <x v="99"/>
    <x v="96"/>
    <x v="67"/>
    <s v="1679562961-BCBS-STAR Kids-MRSA Central"/>
    <x v="12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0"/>
    <n v="1"/>
    <n v="6"/>
    <n v="2"/>
    <n v="4"/>
    <n v="2"/>
    <n v="4"/>
    <n v="3"/>
    <n v="2"/>
    <n v="1"/>
    <n v="3"/>
    <n v="3"/>
    <n v="31"/>
    <n v="0"/>
    <n v="1"/>
    <n v="6"/>
    <n v="2"/>
    <n v="4"/>
    <n v="2"/>
    <n v="4"/>
    <n v="3"/>
    <n v="2"/>
    <n v="1"/>
    <n v="3"/>
    <n v="3"/>
    <n v="31"/>
    <n v="1866.8100000000009"/>
    <n v="2009.49"/>
    <n v="142.67999999999915"/>
    <n v="7.6429845565429311E-2"/>
  </r>
  <r>
    <x v="107"/>
    <x v="104"/>
    <x v="67"/>
    <s v="1710135553-BCBS-STAR Kids-MRSA Central"/>
    <x v="12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0"/>
    <n v="2"/>
    <n v="1"/>
    <n v="0"/>
    <n v="0"/>
    <n v="1"/>
    <n v="0"/>
    <n v="1"/>
    <n v="1"/>
    <n v="0"/>
    <n v="1"/>
    <n v="0"/>
    <n v="7"/>
    <n v="0"/>
    <n v="2"/>
    <n v="1"/>
    <n v="0"/>
    <n v="0"/>
    <n v="1"/>
    <n v="0"/>
    <n v="1"/>
    <n v="1"/>
    <n v="0"/>
    <n v="1"/>
    <n v="0"/>
    <n v="7"/>
    <n v="541.43999999999994"/>
    <n v="453.76"/>
    <n v="-87.67999999999995"/>
    <n v="-0.16193853427895974"/>
  </r>
  <r>
    <x v="46"/>
    <x v="44"/>
    <x v="67"/>
    <s v="1336590462-BCBS-STAR Kids-MRSA Central"/>
    <x v="12"/>
    <s v="STAR Kids"/>
    <s v="MRSA Central"/>
    <s v="Free-Standing"/>
    <s v="0"/>
    <s v="Y"/>
    <s v="Y"/>
    <s v="Y"/>
    <s v="Y"/>
    <s v="Y"/>
    <s v="Y"/>
    <s v="Y"/>
    <s v="Y"/>
    <s v="Y"/>
    <s v="Y"/>
    <s v="Y"/>
    <s v="Y"/>
    <n v="14"/>
    <n v="16"/>
    <n v="11"/>
    <n v="11"/>
    <n v="14"/>
    <n v="14"/>
    <n v="12"/>
    <n v="13"/>
    <n v="17"/>
    <n v="7"/>
    <n v="9"/>
    <n v="17"/>
    <n v="155"/>
    <n v="14"/>
    <n v="16"/>
    <n v="11"/>
    <n v="11"/>
    <n v="14"/>
    <n v="14"/>
    <n v="12"/>
    <n v="13"/>
    <n v="17"/>
    <n v="7"/>
    <n v="9"/>
    <n v="17"/>
    <n v="155"/>
    <n v="17619.30999999999"/>
    <n v="16863.939999999999"/>
    <n v="-755.36999999999171"/>
    <n v="-4.2871712910437024E-2"/>
  </r>
  <r>
    <x v="110"/>
    <x v="107"/>
    <x v="67"/>
    <s v="1720540255-BCBS-STAR Kids-MRSA Central"/>
    <x v="12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5"/>
    <n v="4"/>
    <n v="4"/>
    <n v="5"/>
    <n v="1"/>
    <n v="2"/>
    <n v="3"/>
    <n v="3"/>
    <n v="3"/>
    <n v="1"/>
    <n v="2"/>
    <n v="2"/>
    <n v="35"/>
    <n v="5"/>
    <n v="4"/>
    <n v="4"/>
    <n v="5"/>
    <n v="1"/>
    <n v="2"/>
    <n v="3"/>
    <n v="3"/>
    <n v="3"/>
    <n v="1"/>
    <n v="2"/>
    <n v="2"/>
    <n v="35"/>
    <n v="1421.2700000000007"/>
    <n v="2268.7800000000002"/>
    <n v="847.50999999999954"/>
    <n v="0.59630471339013635"/>
  </r>
  <r>
    <x v="150"/>
    <x v="140"/>
    <x v="67"/>
    <s v="1992748693-BCBS-STAR Kids-MRSA Central"/>
    <x v="12"/>
    <s v="STAR Kids"/>
    <s v="MRSA Central"/>
    <s v="Hospital-Based"/>
    <s v="0"/>
    <s v="N"/>
    <s v="N"/>
    <s v="N"/>
    <s v="N"/>
    <s v="N"/>
    <s v="N"/>
    <s v="Y"/>
    <s v="Y"/>
    <s v="Y"/>
    <s v="Y"/>
    <s v="Y"/>
    <s v="Y"/>
    <n v="8"/>
    <n v="11"/>
    <n v="7"/>
    <n v="2"/>
    <n v="14"/>
    <n v="8"/>
    <n v="7"/>
    <n v="8"/>
    <n v="7"/>
    <n v="10"/>
    <n v="7"/>
    <n v="14"/>
    <n v="103"/>
    <n v="0"/>
    <n v="0"/>
    <n v="0"/>
    <n v="0"/>
    <n v="0"/>
    <n v="0"/>
    <n v="7"/>
    <n v="8"/>
    <n v="7"/>
    <n v="10"/>
    <n v="7"/>
    <n v="14"/>
    <n v="53"/>
    <n v="4415.0200000000013"/>
    <n v="3435.58"/>
    <n v="-979.44000000000142"/>
    <n v="-0.22184270965929964"/>
  </r>
  <r>
    <x v="92"/>
    <x v="89"/>
    <x v="67"/>
    <s v="1639735335-BCBS-STAR Kids-MRSA Central"/>
    <x v="12"/>
    <s v="STAR Kids"/>
    <s v="MRSA Central"/>
    <s v="Free-Standing"/>
    <s v="0"/>
    <s v="Y"/>
    <s v="Y"/>
    <s v="Y"/>
    <s v="Y"/>
    <s v="Y"/>
    <s v="Y"/>
    <s v="Y"/>
    <s v="Y"/>
    <s v="Y"/>
    <s v="Y"/>
    <s v="Y"/>
    <s v="Y"/>
    <n v="11"/>
    <n v="17"/>
    <n v="20"/>
    <n v="7"/>
    <n v="12"/>
    <n v="9"/>
    <n v="3"/>
    <n v="4"/>
    <n v="5"/>
    <n v="7"/>
    <n v="3"/>
    <n v="12"/>
    <n v="110"/>
    <n v="11"/>
    <n v="17"/>
    <n v="20"/>
    <n v="7"/>
    <n v="12"/>
    <n v="9"/>
    <n v="3"/>
    <n v="4"/>
    <n v="5"/>
    <n v="7"/>
    <n v="3"/>
    <n v="12"/>
    <n v="110"/>
    <n v="3664.8900000000021"/>
    <n v="11967.96"/>
    <n v="8303.0699999999961"/>
    <n v="2.2655714086916636"/>
  </r>
  <r>
    <x v="105"/>
    <x v="102"/>
    <x v="67"/>
    <s v="1699947408-BCBS-STAR Kids-MRSA Central"/>
    <x v="12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.68"/>
    <n v="0"/>
    <n v="-40.68"/>
    <n v="-1"/>
  </r>
  <r>
    <x v="97"/>
    <x v="94"/>
    <x v="67"/>
    <s v="1669468617-BCBS-STAR Kids-MRSA Central"/>
    <x v="12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3"/>
    <n v="5"/>
    <n v="2"/>
    <n v="0"/>
    <n v="2"/>
    <n v="5"/>
    <n v="3"/>
    <n v="5"/>
    <n v="3"/>
    <n v="1"/>
    <n v="1"/>
    <n v="4"/>
    <n v="34"/>
    <n v="3"/>
    <n v="5"/>
    <n v="2"/>
    <n v="0"/>
    <n v="2"/>
    <n v="5"/>
    <n v="3"/>
    <n v="5"/>
    <n v="3"/>
    <n v="1"/>
    <n v="1"/>
    <n v="4"/>
    <n v="34"/>
    <n v="2532.3900000000008"/>
    <n v="2203.96"/>
    <n v="-328.43000000000075"/>
    <n v="-0.12969171415145403"/>
  </r>
  <r>
    <x v="30"/>
    <x v="29"/>
    <x v="67"/>
    <s v="1205263134-BCBS-STAR Kids-MRSA Central"/>
    <x v="12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1"/>
    <n v="2"/>
    <n v="0"/>
    <n v="0"/>
    <n v="0"/>
    <n v="0"/>
    <n v="0"/>
    <n v="0"/>
    <n v="0"/>
    <n v="0"/>
    <n v="0"/>
    <n v="0"/>
    <n v="3"/>
    <n v="1"/>
    <n v="2"/>
    <n v="0"/>
    <n v="0"/>
    <n v="0"/>
    <n v="0"/>
    <n v="0"/>
    <n v="0"/>
    <n v="0"/>
    <n v="0"/>
    <n v="0"/>
    <n v="0"/>
    <n v="3"/>
    <n v="40.68"/>
    <n v="194.47"/>
    <n v="153.79"/>
    <n v="3.7804818092428709"/>
  </r>
  <r>
    <x v="104"/>
    <x v="101"/>
    <x v="67"/>
    <s v="1699076257-BCBS-STAR Kids-MRSA Central"/>
    <x v="12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1"/>
    <n v="0"/>
    <n v="1"/>
    <n v="1409.9800000000007"/>
    <n v="64.819999999999993"/>
    <n v="-1345.1600000000008"/>
    <n v="-0.95402771670520159"/>
  </r>
  <r>
    <x v="111"/>
    <x v="108"/>
    <x v="67"/>
    <s v="1730480393-BCBS-STAR Kids-MRSA Central"/>
    <x v="12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1"/>
    <n v="0"/>
    <n v="0"/>
    <n v="0"/>
    <n v="0"/>
    <n v="0"/>
    <n v="0"/>
    <n v="0"/>
    <n v="1"/>
    <n v="0"/>
    <n v="0"/>
    <n v="0"/>
    <n v="2"/>
    <n v="1"/>
    <n v="0"/>
    <n v="0"/>
    <n v="0"/>
    <n v="0"/>
    <n v="0"/>
    <n v="0"/>
    <n v="0"/>
    <n v="1"/>
    <n v="0"/>
    <n v="0"/>
    <n v="0"/>
    <n v="2"/>
    <n v="885.6099999999999"/>
    <n v="129.63999999999999"/>
    <n v="-755.96999999999991"/>
    <n v="-0.85361502241392939"/>
  </r>
  <r>
    <x v="121"/>
    <x v="115"/>
    <x v="67"/>
    <s v="1821399767-BCBS-STAR Kids-MRSA Central"/>
    <x v="12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1"/>
    <n v="67.680000000000007"/>
    <n v="64.819999999999993"/>
    <n v="-2.8600000000000136"/>
    <n v="-4.2257683215130223E-2"/>
  </r>
  <r>
    <x v="145"/>
    <x v="136"/>
    <x v="81"/>
    <s v="1942773874-United-STAR-Harris"/>
    <x v="7"/>
    <s v="STAR"/>
    <s v="Harris"/>
    <s v="Hospital-Based"/>
    <s v="0"/>
    <s v="Y"/>
    <s v="Y"/>
    <s v="Y"/>
    <s v="Y"/>
    <s v="Y"/>
    <s v="Y"/>
    <s v="Y"/>
    <s v="Y"/>
    <s v="Y"/>
    <s v="Y"/>
    <s v="Y"/>
    <s v="Y"/>
    <n v="18"/>
    <n v="25"/>
    <n v="20"/>
    <n v="16"/>
    <n v="12"/>
    <n v="16"/>
    <n v="10"/>
    <n v="20"/>
    <n v="27"/>
    <n v="14"/>
    <n v="13"/>
    <n v="18"/>
    <n v="209"/>
    <n v="18"/>
    <n v="25"/>
    <n v="20"/>
    <n v="16"/>
    <n v="12"/>
    <n v="16"/>
    <n v="10"/>
    <n v="20"/>
    <n v="27"/>
    <n v="14"/>
    <n v="13"/>
    <n v="18"/>
    <n v="209"/>
    <n v="3325.8700000000008"/>
    <n v="13547.84"/>
    <n v="10221.969999999999"/>
    <n v="3.0734725049385565"/>
  </r>
  <r>
    <x v="55"/>
    <x v="53"/>
    <x v="69"/>
    <s v="1417498585-CFHP-STAR-Bexar"/>
    <x v="13"/>
    <s v="STAR"/>
    <s v="Bexar"/>
    <s v="Hospital-Based"/>
    <s v="0"/>
    <s v="Y"/>
    <s v="Y"/>
    <s v="Y"/>
    <s v="Y"/>
    <s v="Y"/>
    <s v="Y"/>
    <s v="Y"/>
    <s v="Y"/>
    <s v="Y"/>
    <s v="Y"/>
    <s v="Y"/>
    <s v="Y"/>
    <n v="11"/>
    <n v="13"/>
    <n v="9"/>
    <n v="16"/>
    <n v="10"/>
    <n v="12"/>
    <n v="9"/>
    <n v="10"/>
    <n v="11"/>
    <n v="6"/>
    <n v="10"/>
    <n v="18"/>
    <n v="135"/>
    <n v="11"/>
    <n v="13"/>
    <n v="9"/>
    <n v="16"/>
    <n v="10"/>
    <n v="12"/>
    <n v="9"/>
    <n v="10"/>
    <n v="11"/>
    <n v="6"/>
    <n v="10"/>
    <n v="18"/>
    <n v="135"/>
    <n v="1786.0699999999995"/>
    <n v="8751"/>
    <n v="6964.93"/>
    <n v="3.8995840028666304"/>
  </r>
  <r>
    <x v="96"/>
    <x v="93"/>
    <x v="69"/>
    <s v="1659812725-CFHP-STAR-Bexar"/>
    <x v="13"/>
    <s v="STAR"/>
    <s v="Bexar"/>
    <s v="Hospital-Based"/>
    <s v="0"/>
    <s v="Y"/>
    <s v="Y"/>
    <s v="Y"/>
    <s v="Y"/>
    <s v="Y"/>
    <s v="Y"/>
    <s v="Y"/>
    <s v="Y"/>
    <s v="Y"/>
    <s v="Y"/>
    <s v="Y"/>
    <s v="Y"/>
    <n v="36"/>
    <n v="38"/>
    <n v="46"/>
    <n v="46"/>
    <n v="44"/>
    <n v="30"/>
    <n v="37"/>
    <n v="30"/>
    <n v="41"/>
    <n v="45"/>
    <n v="16"/>
    <n v="37"/>
    <n v="446"/>
    <n v="36"/>
    <n v="38"/>
    <n v="46"/>
    <n v="46"/>
    <n v="44"/>
    <n v="30"/>
    <n v="37"/>
    <n v="30"/>
    <n v="41"/>
    <n v="45"/>
    <n v="16"/>
    <n v="37"/>
    <n v="446"/>
    <n v="14187.330000000014"/>
    <n v="28910.7"/>
    <n v="14723.369999999986"/>
    <n v="1.037783007796391"/>
  </r>
  <r>
    <x v="20"/>
    <x v="20"/>
    <x v="82"/>
    <s v="1134113855-CFHP-STAR Kids-Bexar"/>
    <x v="13"/>
    <s v="STAR Kids"/>
    <s v="Bexar"/>
    <s v="Hospital-Based"/>
    <s v="0"/>
    <s v="Y"/>
    <s v="Y"/>
    <s v="Y"/>
    <s v="Y"/>
    <s v="Y"/>
    <s v="Y"/>
    <s v="Y"/>
    <s v="Y"/>
    <s v="Y"/>
    <s v="Y"/>
    <s v="Y"/>
    <s v="Y"/>
    <n v="13"/>
    <n v="2"/>
    <n v="11"/>
    <n v="10"/>
    <n v="10"/>
    <n v="4"/>
    <n v="9"/>
    <n v="10"/>
    <n v="14"/>
    <n v="6"/>
    <n v="10"/>
    <n v="8"/>
    <n v="107"/>
    <n v="13"/>
    <n v="2"/>
    <n v="11"/>
    <n v="10"/>
    <n v="10"/>
    <n v="4"/>
    <n v="9"/>
    <n v="10"/>
    <n v="14"/>
    <n v="6"/>
    <n v="10"/>
    <n v="8"/>
    <n v="107"/>
    <n v="6550.5199999999986"/>
    <n v="6935.98"/>
    <n v="385.46000000000095"/>
    <n v="5.8844183362542365E-2"/>
  </r>
  <r>
    <x v="51"/>
    <x v="49"/>
    <x v="82"/>
    <s v="1386751394-CFHP-STAR Kids-Bexar"/>
    <x v="13"/>
    <s v="STAR Kids"/>
    <s v="Bexar"/>
    <s v="Hospital-Based"/>
    <s v="0"/>
    <s v="Y"/>
    <s v="Y"/>
    <s v="Y"/>
    <s v="Y"/>
    <s v="Y"/>
    <s v="Y"/>
    <s v="Y"/>
    <s v="Y"/>
    <s v="Y"/>
    <s v="Y"/>
    <s v="Y"/>
    <s v="Y"/>
    <n v="3"/>
    <n v="2"/>
    <n v="3"/>
    <n v="0"/>
    <n v="3"/>
    <n v="0"/>
    <n v="6"/>
    <n v="2"/>
    <n v="4"/>
    <n v="4"/>
    <n v="2"/>
    <n v="4"/>
    <n v="33"/>
    <n v="3"/>
    <n v="2"/>
    <n v="3"/>
    <n v="0"/>
    <n v="3"/>
    <n v="0"/>
    <n v="6"/>
    <n v="2"/>
    <n v="4"/>
    <n v="4"/>
    <n v="2"/>
    <n v="4"/>
    <n v="33"/>
    <n v="1870.6299999999999"/>
    <n v="2139.13"/>
    <n v="268.50000000000023"/>
    <n v="0.14353453114726067"/>
  </r>
  <r>
    <x v="147"/>
    <x v="138"/>
    <x v="82"/>
    <s v="1952453946-CFHP-STAR Kids-Bexar"/>
    <x v="13"/>
    <s v="STAR Kids"/>
    <s v="Bexar"/>
    <s v="Hospital-Based"/>
    <s v="0"/>
    <s v="Y"/>
    <s v="Y"/>
    <s v="Y"/>
    <s v="Y"/>
    <s v="Y"/>
    <s v="Y"/>
    <s v="Y"/>
    <s v="Y"/>
    <s v="Y"/>
    <s v="Y"/>
    <s v="Y"/>
    <s v="Y"/>
    <n v="3"/>
    <n v="0"/>
    <n v="3"/>
    <n v="1"/>
    <n v="1"/>
    <n v="0"/>
    <n v="0"/>
    <n v="0"/>
    <n v="2"/>
    <n v="4"/>
    <n v="2"/>
    <n v="6"/>
    <n v="22"/>
    <n v="3"/>
    <n v="0"/>
    <n v="3"/>
    <n v="1"/>
    <n v="1"/>
    <n v="0"/>
    <n v="0"/>
    <n v="0"/>
    <n v="2"/>
    <n v="4"/>
    <n v="2"/>
    <n v="6"/>
    <n v="22"/>
    <n v="2394.65"/>
    <n v="1426.09"/>
    <n v="-968.56000000000017"/>
    <n v="-0.40446829390516364"/>
  </r>
  <r>
    <x v="55"/>
    <x v="53"/>
    <x v="82"/>
    <s v="1417498585-CFHP-STAR Kids-Bexar"/>
    <x v="13"/>
    <s v="STAR Kids"/>
    <s v="Bexar"/>
    <s v="Hospital-Based"/>
    <s v="0"/>
    <s v="Y"/>
    <s v="Y"/>
    <s v="Y"/>
    <s v="Y"/>
    <s v="Y"/>
    <s v="Y"/>
    <s v="Y"/>
    <s v="Y"/>
    <s v="Y"/>
    <s v="Y"/>
    <s v="Y"/>
    <s v="Y"/>
    <n v="0"/>
    <n v="0"/>
    <n v="1"/>
    <n v="1"/>
    <n v="0"/>
    <n v="0"/>
    <n v="0"/>
    <n v="0"/>
    <n v="0"/>
    <n v="0"/>
    <n v="1"/>
    <n v="0"/>
    <n v="3"/>
    <n v="0"/>
    <n v="0"/>
    <n v="1"/>
    <n v="1"/>
    <n v="0"/>
    <n v="0"/>
    <n v="0"/>
    <n v="0"/>
    <n v="0"/>
    <n v="0"/>
    <n v="1"/>
    <n v="0"/>
    <n v="3"/>
    <n v="54.460000000000008"/>
    <n v="194.47"/>
    <n v="140.01"/>
    <n v="2.5708777084098418"/>
  </r>
  <r>
    <x v="96"/>
    <x v="93"/>
    <x v="82"/>
    <s v="1659812725-CFHP-STAR Kids-Bexar"/>
    <x v="13"/>
    <s v="STAR Kids"/>
    <s v="Bexar"/>
    <s v="Hospital-Based"/>
    <s v="0"/>
    <s v="Y"/>
    <s v="Y"/>
    <s v="Y"/>
    <s v="Y"/>
    <s v="Y"/>
    <s v="Y"/>
    <s v="Y"/>
    <s v="Y"/>
    <s v="Y"/>
    <s v="Y"/>
    <s v="Y"/>
    <s v="Y"/>
    <n v="3"/>
    <n v="3"/>
    <n v="1"/>
    <n v="1"/>
    <n v="3"/>
    <n v="1"/>
    <n v="3"/>
    <n v="2"/>
    <n v="2"/>
    <n v="2"/>
    <n v="0"/>
    <n v="4"/>
    <n v="25"/>
    <n v="3"/>
    <n v="3"/>
    <n v="1"/>
    <n v="1"/>
    <n v="3"/>
    <n v="1"/>
    <n v="3"/>
    <n v="2"/>
    <n v="2"/>
    <n v="2"/>
    <n v="0"/>
    <n v="4"/>
    <n v="25"/>
    <n v="450.7"/>
    <n v="1620.56"/>
    <n v="1169.8599999999999"/>
    <n v="2.5956512092300863"/>
  </r>
  <r>
    <x v="145"/>
    <x v="136"/>
    <x v="83"/>
    <s v="1942773874-CHC-STAR-Harris"/>
    <x v="14"/>
    <s v="STAR"/>
    <s v="Harris"/>
    <s v="Hospital-Based"/>
    <s v="0"/>
    <s v="Y"/>
    <s v="Y"/>
    <s v="Y"/>
    <s v="Y"/>
    <s v="Y"/>
    <s v="Y"/>
    <s v="Y"/>
    <s v="Y"/>
    <s v="Y"/>
    <s v="Y"/>
    <s v="Y"/>
    <s v="Y"/>
    <n v="5"/>
    <n v="27"/>
    <n v="18"/>
    <n v="6"/>
    <n v="10"/>
    <n v="10"/>
    <n v="12"/>
    <n v="12"/>
    <n v="24"/>
    <n v="13"/>
    <n v="14"/>
    <n v="16"/>
    <n v="167"/>
    <n v="5"/>
    <n v="27"/>
    <n v="18"/>
    <n v="6"/>
    <n v="10"/>
    <n v="10"/>
    <n v="12"/>
    <n v="12"/>
    <n v="24"/>
    <n v="13"/>
    <n v="14"/>
    <n v="16"/>
    <n v="167"/>
    <n v="45744.34"/>
    <n v="10825.31"/>
    <n v="-34919.03"/>
    <n v="-0.76335192506876259"/>
  </r>
  <r>
    <x v="149"/>
    <x v="17"/>
    <x v="83"/>
    <s v="1972830008-CHC-STAR-Harris"/>
    <x v="14"/>
    <s v="STAR"/>
    <s v="Harris"/>
    <s v="Hospital-Based"/>
    <s v="0"/>
    <s v="Y"/>
    <s v="Y"/>
    <s v="Y"/>
    <s v="Y"/>
    <s v="Y"/>
    <s v="Y"/>
    <s v="Y"/>
    <s v="Y"/>
    <s v="Y"/>
    <s v="Y"/>
    <s v="Y"/>
    <s v="Y"/>
    <n v="12"/>
    <n v="17"/>
    <n v="17"/>
    <n v="14"/>
    <n v="21"/>
    <n v="20"/>
    <n v="14"/>
    <n v="16"/>
    <n v="25"/>
    <n v="16"/>
    <n v="20"/>
    <n v="21"/>
    <n v="213"/>
    <n v="12"/>
    <n v="17"/>
    <n v="17"/>
    <n v="14"/>
    <n v="21"/>
    <n v="20"/>
    <n v="14"/>
    <n v="16"/>
    <n v="25"/>
    <n v="16"/>
    <n v="20"/>
    <n v="21"/>
    <n v="213"/>
    <n v="78669.209999999977"/>
    <n v="13807.13"/>
    <n v="-64862.07999999998"/>
    <n v="-0.82449130987841368"/>
  </r>
  <r>
    <x v="5"/>
    <x v="5"/>
    <x v="84"/>
    <s v="1063485548-CHC-STAR-Jefferson"/>
    <x v="14"/>
    <s v="STAR"/>
    <s v="Jefferson"/>
    <s v="Hospital-Based"/>
    <s v="0"/>
    <s v="Y"/>
    <s v="Y"/>
    <s v="Y"/>
    <s v="Y"/>
    <s v="Y"/>
    <s v="Y"/>
    <s v="Y"/>
    <s v="Y"/>
    <s v="Y"/>
    <s v="Y"/>
    <s v="Y"/>
    <s v="Y"/>
    <n v="2"/>
    <n v="2"/>
    <n v="5"/>
    <n v="1"/>
    <n v="5"/>
    <n v="9"/>
    <n v="7"/>
    <n v="3"/>
    <n v="5"/>
    <n v="3"/>
    <n v="1"/>
    <n v="8"/>
    <n v="51"/>
    <n v="2"/>
    <n v="2"/>
    <n v="5"/>
    <n v="1"/>
    <n v="5"/>
    <n v="9"/>
    <n v="7"/>
    <n v="3"/>
    <n v="5"/>
    <n v="3"/>
    <n v="1"/>
    <n v="8"/>
    <n v="51"/>
    <n v="5477.1600000000017"/>
    <n v="3305.93"/>
    <n v="-2171.2300000000018"/>
    <n v="-0.39641529551811544"/>
  </r>
  <r>
    <x v="77"/>
    <x v="75"/>
    <x v="84"/>
    <s v="1528030285-CHC-STAR-Jefferson"/>
    <x v="14"/>
    <s v="STAR"/>
    <s v="Jefferson"/>
    <s v="Hospital-Based"/>
    <s v="0"/>
    <s v="Y"/>
    <s v="Y"/>
    <s v="Y"/>
    <s v="Y"/>
    <s v="Y"/>
    <s v="Y"/>
    <s v="Y"/>
    <s v="Y"/>
    <s v="Y"/>
    <s v="Y"/>
    <s v="Y"/>
    <s v="Y"/>
    <n v="17"/>
    <n v="23"/>
    <n v="17"/>
    <n v="14"/>
    <n v="10"/>
    <n v="9"/>
    <n v="20"/>
    <n v="12"/>
    <n v="13"/>
    <n v="5"/>
    <n v="9"/>
    <n v="18"/>
    <n v="167"/>
    <n v="17"/>
    <n v="23"/>
    <n v="17"/>
    <n v="14"/>
    <n v="10"/>
    <n v="9"/>
    <n v="20"/>
    <n v="12"/>
    <n v="13"/>
    <n v="5"/>
    <n v="9"/>
    <n v="18"/>
    <n v="167"/>
    <n v="27295.649999999998"/>
    <n v="10825.31"/>
    <n v="-16470.339999999997"/>
    <n v="-0.60340530450822738"/>
  </r>
  <r>
    <x v="100"/>
    <x v="97"/>
    <x v="84"/>
    <s v="1679926992-CHC-STAR-Jefferson"/>
    <x v="14"/>
    <s v="STAR"/>
    <s v="Jefferson"/>
    <s v="Hospital-Based"/>
    <s v="0"/>
    <s v="Y"/>
    <s v="Y"/>
    <s v="Y"/>
    <s v="Y"/>
    <s v="Y"/>
    <s v="Y"/>
    <s v="Y"/>
    <s v="Y"/>
    <s v="Y"/>
    <s v="Y"/>
    <s v="Y"/>
    <s v="Y"/>
    <n v="12"/>
    <n v="8"/>
    <n v="5"/>
    <n v="4"/>
    <n v="5"/>
    <n v="5"/>
    <n v="11"/>
    <n v="16"/>
    <n v="8"/>
    <n v="5"/>
    <n v="17"/>
    <n v="13"/>
    <n v="109"/>
    <n v="12"/>
    <n v="8"/>
    <n v="5"/>
    <n v="4"/>
    <n v="5"/>
    <n v="5"/>
    <n v="11"/>
    <n v="16"/>
    <n v="8"/>
    <n v="5"/>
    <n v="17"/>
    <n v="13"/>
    <n v="109"/>
    <n v="10720.440000000002"/>
    <n v="7065.62"/>
    <n v="-3654.8200000000024"/>
    <n v="-0.34092070847838352"/>
  </r>
  <r>
    <x v="36"/>
    <x v="35"/>
    <x v="84"/>
    <s v="1285631945-CHC-STAR-Jefferson"/>
    <x v="14"/>
    <s v="STAR"/>
    <s v="Jefferson"/>
    <s v="Hospital-Based"/>
    <s v="0"/>
    <s v="Y"/>
    <s v="Y"/>
    <s v="Y"/>
    <s v="Y"/>
    <s v="Y"/>
    <s v="Y"/>
    <s v="Y"/>
    <s v="Y"/>
    <s v="Y"/>
    <s v="Y"/>
    <s v="Y"/>
    <s v="Y"/>
    <n v="10"/>
    <n v="12"/>
    <n v="18"/>
    <n v="6"/>
    <n v="16"/>
    <n v="4"/>
    <n v="7"/>
    <n v="6"/>
    <n v="5"/>
    <n v="6"/>
    <n v="2"/>
    <n v="9"/>
    <n v="101"/>
    <n v="10"/>
    <n v="12"/>
    <n v="18"/>
    <n v="6"/>
    <n v="16"/>
    <n v="4"/>
    <n v="7"/>
    <n v="6"/>
    <n v="5"/>
    <n v="6"/>
    <n v="2"/>
    <n v="9"/>
    <n v="101"/>
    <n v="8102.5200000000023"/>
    <n v="6547.04"/>
    <n v="-1555.4800000000023"/>
    <n v="-0.19197484239471199"/>
  </r>
  <r>
    <x v="24"/>
    <x v="24"/>
    <x v="42"/>
    <s v="1154805687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2"/>
    <n v="0"/>
    <n v="2"/>
    <n v="0"/>
    <n v="2"/>
    <n v="1"/>
    <n v="1"/>
    <n v="1"/>
    <n v="1"/>
    <n v="2"/>
    <n v="1"/>
    <n v="0"/>
    <n v="13"/>
    <n v="2"/>
    <n v="0"/>
    <n v="2"/>
    <n v="0"/>
    <n v="2"/>
    <n v="1"/>
    <n v="1"/>
    <n v="1"/>
    <n v="1"/>
    <n v="2"/>
    <n v="1"/>
    <n v="0"/>
    <n v="13"/>
    <n v="0"/>
    <n v="842.69"/>
    <n v="842.69"/>
    <n v="0"/>
  </r>
  <r>
    <x v="25"/>
    <x v="23"/>
    <x v="43"/>
    <s v="1164445094-Superior-STAR Kids-Travis"/>
    <x v="6"/>
    <s v="STAR Kids"/>
    <s v="Travi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2"/>
    <n v="0"/>
    <n v="0"/>
    <n v="0"/>
    <n v="0"/>
    <n v="0"/>
    <n v="0"/>
    <n v="0"/>
    <n v="0"/>
    <n v="2"/>
    <n v="0"/>
    <n v="0"/>
    <n v="0"/>
    <n v="2"/>
    <n v="0"/>
    <n v="0"/>
    <n v="0"/>
    <n v="0"/>
    <n v="0"/>
    <n v="0"/>
    <n v="0"/>
    <n v="0"/>
    <n v="2"/>
    <n v="169.89999999999998"/>
    <n v="129.63999999999999"/>
    <n v="-40.259999999999991"/>
    <n v="-0.23696291936433195"/>
  </r>
  <r>
    <x v="26"/>
    <x v="25"/>
    <x v="42"/>
    <s v="1174533103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"/>
    <n v="0"/>
    <n v="1"/>
    <n v="3"/>
    <n v="2"/>
    <n v="0"/>
    <n v="2"/>
    <n v="0"/>
    <n v="0"/>
    <n v="0"/>
    <n v="0"/>
    <n v="0"/>
    <n v="9"/>
    <n v="1"/>
    <n v="0"/>
    <n v="1"/>
    <n v="3"/>
    <n v="2"/>
    <n v="0"/>
    <n v="2"/>
    <n v="0"/>
    <n v="0"/>
    <n v="0"/>
    <n v="0"/>
    <n v="0"/>
    <n v="9"/>
    <n v="1699.82"/>
    <n v="583.4"/>
    <n v="-1116.42"/>
    <n v="-0.65678718923180113"/>
  </r>
  <r>
    <x v="27"/>
    <x v="26"/>
    <x v="42"/>
    <s v="1174982540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4"/>
    <n v="8"/>
    <n v="2"/>
    <n v="9"/>
    <n v="6"/>
    <n v="6"/>
    <n v="7"/>
    <n v="5"/>
    <n v="1"/>
    <n v="1"/>
    <n v="2"/>
    <n v="3"/>
    <n v="54"/>
    <n v="4"/>
    <n v="8"/>
    <n v="2"/>
    <n v="9"/>
    <n v="6"/>
    <n v="6"/>
    <n v="7"/>
    <n v="5"/>
    <n v="1"/>
    <n v="1"/>
    <n v="2"/>
    <n v="3"/>
    <n v="54"/>
    <n v="2683.5600000000004"/>
    <n v="3500.4"/>
    <n v="816.83999999999969"/>
    <n v="0.30438671019094021"/>
  </r>
  <r>
    <x v="28"/>
    <x v="27"/>
    <x v="42"/>
    <s v="1184057598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4.08000000000004"/>
    <n v="0"/>
    <n v="-214.08000000000004"/>
    <n v="-1"/>
  </r>
  <r>
    <x v="29"/>
    <x v="28"/>
    <x v="42"/>
    <s v="1184941346-Superior-STAR Kids-MRSA West"/>
    <x v="6"/>
    <s v="STAR Kids"/>
    <s v="MRSA West"/>
    <s v="Free-Standing"/>
    <s v="0"/>
    <s v="Y"/>
    <s v="Y"/>
    <s v="Y"/>
    <s v="Y"/>
    <s v="Y"/>
    <s v="Y"/>
    <s v="Y"/>
    <s v="Y"/>
    <s v="Y"/>
    <s v="Y"/>
    <s v="Y"/>
    <s v="Y"/>
    <n v="6"/>
    <n v="5"/>
    <n v="5"/>
    <n v="5"/>
    <n v="0"/>
    <n v="5"/>
    <n v="1"/>
    <n v="2"/>
    <n v="7"/>
    <n v="6"/>
    <n v="4"/>
    <n v="7"/>
    <n v="53"/>
    <n v="6"/>
    <n v="5"/>
    <n v="5"/>
    <n v="5"/>
    <n v="0"/>
    <n v="5"/>
    <n v="1"/>
    <n v="2"/>
    <n v="7"/>
    <n v="6"/>
    <n v="4"/>
    <n v="7"/>
    <n v="53"/>
    <n v="2465.3799999999997"/>
    <n v="5766.38"/>
    <n v="3301.0000000000005"/>
    <n v="1.3389416641653622"/>
  </r>
  <r>
    <x v="158"/>
    <x v="146"/>
    <x v="72"/>
    <s v="1215983598-Superior-STAR Kids-Nueces"/>
    <x v="6"/>
    <s v="STAR Kids"/>
    <s v="Nueces"/>
    <s v="Hospital-Based"/>
    <s v="0"/>
    <s v="Y"/>
    <s v="Y"/>
    <s v="Y"/>
    <s v="Y"/>
    <s v="Y"/>
    <s v="Y"/>
    <s v="Y"/>
    <s v="Y"/>
    <s v="Y"/>
    <s v="Y"/>
    <s v="Y"/>
    <s v="Y"/>
    <n v="2"/>
    <n v="0"/>
    <n v="0"/>
    <n v="0"/>
    <n v="0"/>
    <n v="0"/>
    <n v="0"/>
    <n v="0"/>
    <n v="0"/>
    <n v="1"/>
    <n v="1"/>
    <n v="1"/>
    <n v="5"/>
    <n v="2"/>
    <n v="0"/>
    <n v="0"/>
    <n v="0"/>
    <n v="0"/>
    <n v="0"/>
    <n v="0"/>
    <n v="0"/>
    <n v="0"/>
    <n v="1"/>
    <n v="1"/>
    <n v="1"/>
    <n v="5"/>
    <n v="340.09000000000015"/>
    <n v="324.11"/>
    <n v="-15.980000000000132"/>
    <n v="-4.6987562115910861E-2"/>
  </r>
  <r>
    <x v="32"/>
    <x v="31"/>
    <x v="42"/>
    <s v="1225095441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1"/>
    <n v="1"/>
    <n v="0"/>
    <n v="0"/>
    <n v="1"/>
    <n v="1"/>
    <n v="0"/>
    <n v="0"/>
    <n v="1"/>
    <n v="0"/>
    <n v="5"/>
    <n v="0"/>
    <n v="0"/>
    <n v="1"/>
    <n v="1"/>
    <n v="0"/>
    <n v="0"/>
    <n v="1"/>
    <n v="1"/>
    <n v="0"/>
    <n v="0"/>
    <n v="1"/>
    <n v="0"/>
    <n v="5"/>
    <n v="612.87"/>
    <n v="324.11"/>
    <n v="-288.76"/>
    <n v="-0.47116027868879207"/>
  </r>
  <r>
    <x v="33"/>
    <x v="32"/>
    <x v="43"/>
    <s v="1235234576-Superior-STAR Kids-Travis"/>
    <x v="6"/>
    <s v="STAR Kids"/>
    <s v="Travis"/>
    <s v="Hospital-Based"/>
    <s v="0"/>
    <s v="Y"/>
    <s v="Y"/>
    <s v="Y"/>
    <s v="Y"/>
    <s v="Y"/>
    <s v="Y"/>
    <s v="Y"/>
    <s v="Y"/>
    <s v="Y"/>
    <s v="Y"/>
    <s v="Y"/>
    <s v="Y"/>
    <n v="7"/>
    <n v="8"/>
    <n v="9"/>
    <n v="10"/>
    <n v="3"/>
    <n v="7"/>
    <n v="18"/>
    <n v="8"/>
    <n v="10"/>
    <n v="4"/>
    <n v="0"/>
    <n v="7"/>
    <n v="91"/>
    <n v="7"/>
    <n v="8"/>
    <n v="9"/>
    <n v="10"/>
    <n v="3"/>
    <n v="7"/>
    <n v="18"/>
    <n v="8"/>
    <n v="10"/>
    <n v="4"/>
    <n v="0"/>
    <n v="7"/>
    <n v="91"/>
    <n v="5482.4299999999976"/>
    <n v="5898.82"/>
    <n v="416.39000000000215"/>
    <n v="7.5949898129114707E-2"/>
  </r>
  <r>
    <x v="34"/>
    <x v="33"/>
    <x v="42"/>
    <s v="1255370474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5"/>
    <x v="34"/>
    <x v="42"/>
    <s v="1255429155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4"/>
    <n v="6"/>
    <n v="5"/>
    <n v="3"/>
    <n v="5"/>
    <n v="5"/>
    <n v="2"/>
    <n v="0"/>
    <n v="0"/>
    <n v="0"/>
    <n v="2"/>
    <n v="4"/>
    <n v="36"/>
    <n v="4"/>
    <n v="6"/>
    <n v="5"/>
    <n v="3"/>
    <n v="5"/>
    <n v="5"/>
    <n v="2"/>
    <n v="0"/>
    <n v="0"/>
    <n v="0"/>
    <n v="2"/>
    <n v="4"/>
    <n v="36"/>
    <n v="360.90000000000003"/>
    <n v="2333.6"/>
    <n v="1972.6999999999998"/>
    <n v="5.4660570795234129"/>
  </r>
  <r>
    <x v="40"/>
    <x v="38"/>
    <x v="42"/>
    <s v="1306849633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3"/>
    <n v="3"/>
    <n v="3"/>
    <n v="2"/>
    <n v="5"/>
    <n v="6"/>
    <n v="5"/>
    <n v="6"/>
    <n v="4"/>
    <n v="5"/>
    <n v="2"/>
    <n v="7"/>
    <n v="51"/>
    <n v="3"/>
    <n v="3"/>
    <n v="3"/>
    <n v="2"/>
    <n v="5"/>
    <n v="6"/>
    <n v="5"/>
    <n v="6"/>
    <n v="4"/>
    <n v="5"/>
    <n v="2"/>
    <n v="7"/>
    <n v="51"/>
    <n v="3581.8799999999974"/>
    <n v="3305.93"/>
    <n v="-275.94999999999754"/>
    <n v="-7.7040548538755554E-2"/>
  </r>
  <r>
    <x v="41"/>
    <x v="39"/>
    <x v="71"/>
    <s v="1306970439-Superior-STAR Kids-Lubbock"/>
    <x v="6"/>
    <s v="STAR Kids"/>
    <s v="Lubbock"/>
    <s v="Hospital-Based"/>
    <s v="0"/>
    <s v="Y"/>
    <s v="Y"/>
    <s v="Y"/>
    <s v="Y"/>
    <s v="Y"/>
    <s v="Y"/>
    <s v="Y"/>
    <s v="Y"/>
    <s v="Y"/>
    <s v="Y"/>
    <s v="Y"/>
    <s v="Y"/>
    <n v="0"/>
    <n v="2"/>
    <n v="3"/>
    <n v="1"/>
    <n v="0"/>
    <n v="2"/>
    <n v="0"/>
    <n v="0"/>
    <n v="1"/>
    <n v="0"/>
    <n v="0"/>
    <n v="2"/>
    <n v="11"/>
    <n v="0"/>
    <n v="2"/>
    <n v="3"/>
    <n v="1"/>
    <n v="0"/>
    <n v="2"/>
    <n v="0"/>
    <n v="0"/>
    <n v="1"/>
    <n v="0"/>
    <n v="0"/>
    <n v="2"/>
    <n v="11"/>
    <n v="369.60000000000019"/>
    <n v="713.04"/>
    <n v="343.43999999999977"/>
    <n v="0.92922077922077806"/>
  </r>
  <r>
    <x v="42"/>
    <x v="40"/>
    <x v="42"/>
    <s v="1316962103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7"/>
    <n v="7"/>
    <n v="9"/>
    <n v="8"/>
    <n v="12"/>
    <n v="8"/>
    <n v="12"/>
    <n v="10"/>
    <n v="4"/>
    <n v="5"/>
    <n v="3"/>
    <n v="3"/>
    <n v="88"/>
    <n v="7"/>
    <n v="7"/>
    <n v="9"/>
    <n v="8"/>
    <n v="12"/>
    <n v="8"/>
    <n v="12"/>
    <n v="10"/>
    <n v="4"/>
    <n v="5"/>
    <n v="3"/>
    <n v="3"/>
    <n v="88"/>
    <n v="5131.0699999999988"/>
    <n v="5704.35"/>
    <n v="573.28000000000156"/>
    <n v="0.11172718360887723"/>
  </r>
  <r>
    <x v="43"/>
    <x v="41"/>
    <x v="42"/>
    <s v="1336537661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6"/>
    <n v="6"/>
    <n v="6"/>
    <n v="1"/>
    <n v="4"/>
    <n v="2"/>
    <n v="6"/>
    <n v="10"/>
    <n v="3"/>
    <n v="0"/>
    <n v="1"/>
    <n v="9"/>
    <n v="54"/>
    <n v="6"/>
    <n v="6"/>
    <n v="6"/>
    <n v="1"/>
    <n v="4"/>
    <n v="2"/>
    <n v="6"/>
    <n v="10"/>
    <n v="3"/>
    <n v="0"/>
    <n v="1"/>
    <n v="9"/>
    <n v="54"/>
    <n v="3843.7399999999993"/>
    <n v="3500.4"/>
    <n v="-343.33999999999924"/>
    <n v="-8.9324460031115341E-2"/>
  </r>
  <r>
    <x v="44"/>
    <x v="42"/>
    <x v="42"/>
    <s v="1336547587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"/>
    <n v="0"/>
    <n v="1"/>
    <n v="0"/>
    <n v="1"/>
    <n v="0"/>
    <n v="0"/>
    <n v="0"/>
    <n v="1"/>
    <n v="0"/>
    <n v="0"/>
    <n v="0"/>
    <n v="4"/>
    <n v="1"/>
    <n v="0"/>
    <n v="1"/>
    <n v="0"/>
    <n v="1"/>
    <n v="0"/>
    <n v="0"/>
    <n v="0"/>
    <n v="1"/>
    <n v="0"/>
    <n v="0"/>
    <n v="0"/>
    <n v="4"/>
    <n v="263.81999999999982"/>
    <n v="259.29000000000002"/>
    <n v="-4.5299999999998022"/>
    <n v="-1.7170798271548045E-2"/>
  </r>
  <r>
    <x v="45"/>
    <x v="43"/>
    <x v="42"/>
    <s v="1336560382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2"/>
    <n v="3"/>
    <n v="1"/>
    <n v="3"/>
    <n v="1"/>
    <n v="1"/>
    <n v="3"/>
    <n v="1"/>
    <n v="1"/>
    <n v="1"/>
    <n v="0"/>
    <n v="1"/>
    <n v="18"/>
    <n v="2"/>
    <n v="3"/>
    <n v="1"/>
    <n v="3"/>
    <n v="1"/>
    <n v="1"/>
    <n v="3"/>
    <n v="1"/>
    <n v="1"/>
    <n v="1"/>
    <n v="0"/>
    <n v="1"/>
    <n v="18"/>
    <n v="706.07999999999993"/>
    <n v="1166.8"/>
    <n v="460.72"/>
    <n v="0.65250396555631096"/>
  </r>
  <r>
    <x v="47"/>
    <x v="45"/>
    <x v="71"/>
    <s v="1356308423-Superior-STAR Kids-Lubbock"/>
    <x v="6"/>
    <s v="STAR Kids"/>
    <s v="Lubbock"/>
    <s v="Hospital-Based"/>
    <s v="0"/>
    <s v="Y"/>
    <s v="Y"/>
    <s v="Y"/>
    <s v="Y"/>
    <s v="Y"/>
    <s v="Y"/>
    <s v="Y"/>
    <s v="Y"/>
    <s v="Y"/>
    <s v="Y"/>
    <s v="Y"/>
    <s v="Y"/>
    <n v="11"/>
    <n v="13"/>
    <n v="12"/>
    <n v="12"/>
    <n v="5"/>
    <n v="15"/>
    <n v="17"/>
    <n v="10"/>
    <n v="5"/>
    <n v="7"/>
    <n v="4"/>
    <n v="12"/>
    <n v="123"/>
    <n v="11"/>
    <n v="13"/>
    <n v="12"/>
    <n v="12"/>
    <n v="5"/>
    <n v="15"/>
    <n v="17"/>
    <n v="10"/>
    <n v="5"/>
    <n v="7"/>
    <n v="4"/>
    <n v="12"/>
    <n v="123"/>
    <n v="2852.7799999999997"/>
    <n v="7973.13"/>
    <n v="5120.3500000000004"/>
    <n v="1.7948632561922058"/>
  </r>
  <r>
    <x v="48"/>
    <x v="46"/>
    <x v="42"/>
    <s v="1356607824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2"/>
    <n v="5"/>
    <n v="3"/>
    <n v="2"/>
    <n v="6"/>
    <n v="4"/>
    <n v="0"/>
    <n v="0"/>
    <n v="3"/>
    <n v="0"/>
    <n v="0"/>
    <n v="5"/>
    <n v="30"/>
    <n v="2"/>
    <n v="5"/>
    <n v="3"/>
    <n v="2"/>
    <n v="6"/>
    <n v="4"/>
    <n v="0"/>
    <n v="0"/>
    <n v="3"/>
    <n v="0"/>
    <n v="0"/>
    <n v="5"/>
    <n v="30"/>
    <n v="2090.5"/>
    <n v="1944.67"/>
    <n v="-145.82999999999993"/>
    <n v="-6.9758430997369017E-2"/>
  </r>
  <r>
    <x v="49"/>
    <x v="47"/>
    <x v="43"/>
    <s v="1356682298-Superior-STAR Kids-Travis"/>
    <x v="6"/>
    <s v="STAR Kids"/>
    <s v="Travi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.87"/>
    <n v="0"/>
    <n v="-267.87"/>
    <n v="-1"/>
  </r>
  <r>
    <x v="151"/>
    <x v="141"/>
    <x v="70"/>
    <s v="1366507477-Superior-STAR Kids-Hidalgo"/>
    <x v="6"/>
    <s v="STAR Kids"/>
    <s v="Hidalgo"/>
    <s v="Hospital-Based"/>
    <s v="0"/>
    <s v="Y"/>
    <s v="Y"/>
    <s v="Y"/>
    <s v="Y"/>
    <s v="Y"/>
    <s v="Y"/>
    <s v="Y"/>
    <s v="Y"/>
    <s v="Y"/>
    <s v="Y"/>
    <s v="Y"/>
    <s v="Y"/>
    <n v="6"/>
    <n v="9"/>
    <n v="4"/>
    <n v="6"/>
    <n v="6"/>
    <n v="2"/>
    <n v="3"/>
    <n v="4"/>
    <n v="6"/>
    <n v="1"/>
    <n v="1"/>
    <n v="2"/>
    <n v="50"/>
    <n v="6"/>
    <n v="9"/>
    <n v="4"/>
    <n v="6"/>
    <n v="6"/>
    <n v="2"/>
    <n v="3"/>
    <n v="4"/>
    <n v="6"/>
    <n v="1"/>
    <n v="1"/>
    <n v="2"/>
    <n v="50"/>
    <n v="1076.6999999999998"/>
    <n v="3241.11"/>
    <n v="2164.4100000000003"/>
    <n v="2.0102256896071333"/>
  </r>
  <r>
    <x v="50"/>
    <x v="48"/>
    <x v="43"/>
    <s v="1376844936-Superior-STAR Kids-Travis"/>
    <x v="6"/>
    <s v="STAR Kids"/>
    <s v="Travi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2"/>
    <n v="0"/>
    <n v="0"/>
    <n v="2"/>
    <n v="0"/>
    <n v="0"/>
    <n v="0"/>
    <n v="0"/>
    <n v="0"/>
    <n v="0"/>
    <n v="0"/>
    <n v="0"/>
    <n v="0"/>
    <n v="2"/>
    <n v="0"/>
    <n v="0"/>
    <n v="2"/>
    <n v="0"/>
    <n v="129.63999999999999"/>
    <n v="129.63999999999999"/>
    <n v="0"/>
  </r>
  <r>
    <x v="51"/>
    <x v="49"/>
    <x v="44"/>
    <s v="1386751394-Superior-STAR Kids-Bexar"/>
    <x v="6"/>
    <s v="STAR Kids"/>
    <s v="Bexar"/>
    <s v="Hospital-Based"/>
    <s v="0"/>
    <s v="Y"/>
    <s v="Y"/>
    <s v="Y"/>
    <s v="Y"/>
    <s v="Y"/>
    <s v="Y"/>
    <s v="Y"/>
    <s v="Y"/>
    <s v="Y"/>
    <s v="Y"/>
    <s v="Y"/>
    <s v="Y"/>
    <n v="5"/>
    <n v="1"/>
    <n v="2"/>
    <n v="3"/>
    <n v="3"/>
    <n v="1"/>
    <n v="4"/>
    <n v="6"/>
    <n v="4"/>
    <n v="8"/>
    <n v="4"/>
    <n v="2"/>
    <n v="43"/>
    <n v="5"/>
    <n v="1"/>
    <n v="2"/>
    <n v="3"/>
    <n v="3"/>
    <n v="1"/>
    <n v="4"/>
    <n v="6"/>
    <n v="4"/>
    <n v="8"/>
    <n v="4"/>
    <n v="2"/>
    <n v="43"/>
    <n v="1728.3300000000004"/>
    <n v="2787.35"/>
    <n v="1059.0199999999995"/>
    <n v="0.61274177963699017"/>
  </r>
  <r>
    <x v="53"/>
    <x v="51"/>
    <x v="42"/>
    <s v="1407893316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1"/>
    <n v="3"/>
    <n v="2"/>
    <n v="0"/>
    <n v="0"/>
    <n v="0"/>
    <n v="0"/>
    <n v="0"/>
    <n v="0"/>
    <n v="1"/>
    <n v="7"/>
    <n v="0"/>
    <n v="0"/>
    <n v="1"/>
    <n v="3"/>
    <n v="2"/>
    <n v="0"/>
    <n v="0"/>
    <n v="0"/>
    <n v="0"/>
    <n v="0"/>
    <n v="0"/>
    <n v="1"/>
    <n v="7"/>
    <n v="795.27999999999975"/>
    <n v="453.76"/>
    <n v="-341.51999999999975"/>
    <n v="-0.42943365858565519"/>
  </r>
  <r>
    <x v="55"/>
    <x v="53"/>
    <x v="44"/>
    <s v="1417498585-Superior-STAR Kids-Bexar"/>
    <x v="6"/>
    <s v="STAR Kids"/>
    <s v="Bexar"/>
    <s v="Hospital-Based"/>
    <s v="0"/>
    <s v="Y"/>
    <s v="Y"/>
    <s v="Y"/>
    <s v="Y"/>
    <s v="Y"/>
    <s v="Y"/>
    <s v="Y"/>
    <s v="Y"/>
    <s v="Y"/>
    <s v="Y"/>
    <s v="Y"/>
    <s v="Y"/>
    <n v="1"/>
    <n v="3"/>
    <n v="2"/>
    <n v="1"/>
    <n v="1"/>
    <n v="1"/>
    <n v="2"/>
    <n v="2"/>
    <n v="0"/>
    <n v="0"/>
    <n v="0"/>
    <n v="1"/>
    <n v="14"/>
    <n v="1"/>
    <n v="3"/>
    <n v="2"/>
    <n v="1"/>
    <n v="1"/>
    <n v="1"/>
    <n v="2"/>
    <n v="2"/>
    <n v="0"/>
    <n v="0"/>
    <n v="0"/>
    <n v="1"/>
    <n v="14"/>
    <n v="50.759999999999991"/>
    <n v="907.51"/>
    <n v="856.75"/>
    <n v="16.878447596532705"/>
  </r>
  <r>
    <x v="56"/>
    <x v="54"/>
    <x v="71"/>
    <s v="1417965286-Superior-STAR Kids-Lubbock"/>
    <x v="6"/>
    <s v="STAR Kids"/>
    <s v="Lubbock"/>
    <s v="Hospital-Based"/>
    <s v="0"/>
    <s v="Y"/>
    <s v="Y"/>
    <s v="Y"/>
    <s v="Y"/>
    <s v="Y"/>
    <s v="Y"/>
    <s v="Y"/>
    <s v="Y"/>
    <s v="Y"/>
    <s v="Y"/>
    <s v="Y"/>
    <s v="Y"/>
    <n v="7"/>
    <n v="2"/>
    <n v="5"/>
    <n v="13"/>
    <n v="4"/>
    <n v="7"/>
    <n v="13"/>
    <n v="6"/>
    <n v="4"/>
    <n v="5"/>
    <n v="1"/>
    <n v="7"/>
    <n v="74"/>
    <n v="7"/>
    <n v="2"/>
    <n v="5"/>
    <n v="13"/>
    <n v="4"/>
    <n v="7"/>
    <n v="13"/>
    <n v="6"/>
    <n v="4"/>
    <n v="5"/>
    <n v="1"/>
    <n v="7"/>
    <n v="74"/>
    <n v="0"/>
    <n v="4796.84"/>
    <n v="4796.84"/>
    <n v="0"/>
  </r>
  <r>
    <x v="2"/>
    <x v="2"/>
    <x v="78"/>
    <s v="1033687900-Molina-STAR+PLUS-MRSA Northeast"/>
    <x v="11"/>
    <s v="STAR+PLUS"/>
    <s v="MRSA Northeast"/>
    <s v="Hospital-Based"/>
    <s v="0"/>
    <s v="N"/>
    <s v="N"/>
    <s v="N"/>
    <s v="N"/>
    <s v="N"/>
    <s v="N"/>
    <s v="N"/>
    <s v="N"/>
    <s v="N"/>
    <s v="N"/>
    <s v="N"/>
    <s v="N"/>
    <n v="14"/>
    <n v="9"/>
    <n v="3"/>
    <n v="10"/>
    <n v="3"/>
    <n v="6"/>
    <n v="15"/>
    <n v="16"/>
    <n v="10"/>
    <n v="12"/>
    <n v="8"/>
    <n v="17"/>
    <n v="123"/>
    <n v="0"/>
    <n v="0"/>
    <n v="0"/>
    <n v="0"/>
    <n v="0"/>
    <n v="0"/>
    <n v="0"/>
    <n v="0"/>
    <n v="0"/>
    <n v="0"/>
    <n v="0"/>
    <n v="0"/>
    <n v="0"/>
    <n v="6576.4000000000033"/>
    <n v="0"/>
    <n v="-6576.4000000000033"/>
    <n v="-1"/>
  </r>
  <r>
    <x v="67"/>
    <x v="65"/>
    <x v="78"/>
    <s v="1497750962-Molina-STAR+PLUS-MRSA Northeast"/>
    <x v="11"/>
    <s v="STAR+PLUS"/>
    <s v="MRSA Northeast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7"/>
    <x v="36"/>
    <x v="78"/>
    <s v="1295937449-Molina-STAR+PLUS-MRSA Northeast"/>
    <x v="11"/>
    <s v="STAR+PLUS"/>
    <s v="MRSA Northeast"/>
    <s v="Free-Standing"/>
    <s v="0"/>
    <s v="N"/>
    <s v="N"/>
    <s v="N"/>
    <s v="N"/>
    <s v="N"/>
    <s v="N"/>
    <s v="N"/>
    <s v="N"/>
    <s v="N"/>
    <s v="N"/>
    <s v="N"/>
    <s v="N"/>
    <n v="2"/>
    <n v="5"/>
    <n v="2"/>
    <n v="3"/>
    <n v="3"/>
    <n v="3"/>
    <n v="4"/>
    <n v="3"/>
    <n v="4"/>
    <n v="3"/>
    <n v="5"/>
    <n v="6"/>
    <n v="43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4"/>
    <x v="52"/>
    <x v="78"/>
    <s v="1417489956-Molina-STAR+PLUS-MRSA Northeast"/>
    <x v="11"/>
    <s v="STAR+PLUS"/>
    <s v="MRSA Northeast"/>
    <s v="Hospital-Based"/>
    <s v="0"/>
    <s v="N"/>
    <s v="N"/>
    <s v="N"/>
    <s v="N"/>
    <s v="N"/>
    <s v="N"/>
    <s v="N"/>
    <s v="N"/>
    <s v="N"/>
    <s v="N"/>
    <s v="N"/>
    <s v="N"/>
    <n v="7"/>
    <n v="21"/>
    <n v="8"/>
    <n v="21"/>
    <n v="4"/>
    <n v="9"/>
    <n v="6"/>
    <n v="3"/>
    <n v="8"/>
    <n v="4"/>
    <n v="3"/>
    <n v="6"/>
    <n v="10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8"/>
    <x v="66"/>
    <x v="78"/>
    <s v="1508339219-Molina-STAR+PLUS-MRSA Northeast"/>
    <x v="11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5"/>
    <n v="3"/>
    <n v="1"/>
    <n v="3"/>
    <n v="3"/>
    <n v="2"/>
    <n v="2"/>
    <n v="2"/>
    <n v="3"/>
    <n v="1"/>
    <n v="2"/>
    <n v="2"/>
    <n v="29"/>
    <n v="5"/>
    <n v="3"/>
    <n v="1"/>
    <n v="3"/>
    <n v="3"/>
    <n v="2"/>
    <n v="2"/>
    <n v="2"/>
    <n v="3"/>
    <n v="1"/>
    <n v="2"/>
    <n v="2"/>
    <n v="29"/>
    <n v="1904.0299999999993"/>
    <n v="1879.84"/>
    <n v="-24.189999999999372"/>
    <n v="-1.2704631754751438E-2"/>
  </r>
  <r>
    <x v="52"/>
    <x v="50"/>
    <x v="78"/>
    <s v="1407355860-Molina-STAR+PLUS-MRSA Northeast"/>
    <x v="11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4"/>
    <n v="3"/>
    <n v="9"/>
    <n v="8"/>
    <n v="4"/>
    <n v="7"/>
    <n v="4"/>
    <n v="3"/>
    <n v="7"/>
    <n v="7"/>
    <n v="6"/>
    <n v="7"/>
    <n v="69"/>
    <n v="4"/>
    <n v="3"/>
    <n v="9"/>
    <n v="8"/>
    <n v="4"/>
    <n v="7"/>
    <n v="4"/>
    <n v="3"/>
    <n v="7"/>
    <n v="7"/>
    <n v="6"/>
    <n v="7"/>
    <n v="69"/>
    <n v="5090.7899999999972"/>
    <n v="4472.7299999999996"/>
    <n v="-618.05999999999767"/>
    <n v="-0.12140748292504661"/>
  </r>
  <r>
    <x v="90"/>
    <x v="87"/>
    <x v="78"/>
    <s v="1639678030-Molina-STAR+PLUS-MRSA Northeast"/>
    <x v="11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12"/>
    <n v="11"/>
    <n v="8"/>
    <n v="6"/>
    <n v="15"/>
    <n v="16"/>
    <n v="15"/>
    <n v="8"/>
    <n v="18"/>
    <n v="8"/>
    <n v="9"/>
    <n v="10"/>
    <n v="136"/>
    <n v="12"/>
    <n v="11"/>
    <n v="8"/>
    <n v="6"/>
    <n v="15"/>
    <n v="16"/>
    <n v="15"/>
    <n v="8"/>
    <n v="18"/>
    <n v="8"/>
    <n v="9"/>
    <n v="10"/>
    <n v="136"/>
    <n v="4927.2099999999982"/>
    <n v="8815.82"/>
    <n v="3888.6100000000015"/>
    <n v="0.78921133866833415"/>
  </r>
  <r>
    <x v="1"/>
    <x v="1"/>
    <x v="78"/>
    <s v="1033641105-Molina-STAR+PLUS-MRSA Northeast"/>
    <x v="11"/>
    <s v="STAR+PLUS"/>
    <s v="MRSA Northeast"/>
    <s v="Free-Standing"/>
    <s v="0"/>
    <s v="Y"/>
    <s v="Y"/>
    <s v="Y"/>
    <s v="Y"/>
    <s v="Y"/>
    <s v="Y"/>
    <s v="Y"/>
    <s v="Y"/>
    <s v="Y"/>
    <s v="Y"/>
    <s v="Y"/>
    <s v="Y"/>
    <n v="14"/>
    <n v="13"/>
    <n v="8"/>
    <n v="4"/>
    <n v="11"/>
    <n v="7"/>
    <n v="9"/>
    <n v="12"/>
    <n v="9"/>
    <n v="10"/>
    <n v="12"/>
    <n v="6"/>
    <n v="115"/>
    <n v="14"/>
    <n v="13"/>
    <n v="8"/>
    <n v="4"/>
    <n v="11"/>
    <n v="7"/>
    <n v="9"/>
    <n v="12"/>
    <n v="9"/>
    <n v="10"/>
    <n v="12"/>
    <n v="6"/>
    <n v="115"/>
    <n v="629.73000000000047"/>
    <n v="12511.96"/>
    <n v="11882.23"/>
    <n v="18.868769155034684"/>
  </r>
  <r>
    <x v="148"/>
    <x v="139"/>
    <x v="78"/>
    <s v="1952800310-Molina-STAR+PLUS-MRSA Northeast"/>
    <x v="11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13"/>
    <n v="11"/>
    <n v="9"/>
    <n v="3"/>
    <n v="10"/>
    <n v="8"/>
    <n v="6"/>
    <n v="8"/>
    <n v="11"/>
    <n v="8"/>
    <n v="11"/>
    <n v="11"/>
    <n v="109"/>
    <n v="13"/>
    <n v="11"/>
    <n v="9"/>
    <n v="3"/>
    <n v="10"/>
    <n v="8"/>
    <n v="6"/>
    <n v="8"/>
    <n v="11"/>
    <n v="8"/>
    <n v="11"/>
    <n v="11"/>
    <n v="109"/>
    <n v="15279.230000000003"/>
    <n v="7065.62"/>
    <n v="-8213.6100000000042"/>
    <n v="-0.53756701090303649"/>
  </r>
  <r>
    <x v="119"/>
    <x v="113"/>
    <x v="78"/>
    <s v="1811256696-Molina-STAR+PLUS-MRSA Northeast"/>
    <x v="11"/>
    <s v="STAR+PLUS"/>
    <s v="MRSA Northeast"/>
    <s v="Hospital-Based"/>
    <s v="0"/>
    <s v="N"/>
    <s v="N"/>
    <s v="N"/>
    <s v="N"/>
    <s v="N"/>
    <s v="N"/>
    <s v="N"/>
    <s v="N"/>
    <s v="N"/>
    <s v="N"/>
    <s v="N"/>
    <s v="N"/>
    <n v="1"/>
    <n v="1"/>
    <n v="0"/>
    <n v="1"/>
    <n v="1"/>
    <n v="0"/>
    <n v="1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3"/>
    <x v="30"/>
    <x v="78"/>
    <s v="1932608452-Molina-STAR+PLUS-MRSA Northeast"/>
    <x v="11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5"/>
    <n v="7"/>
    <n v="6"/>
    <n v="8"/>
    <n v="4"/>
    <n v="11"/>
    <n v="8"/>
    <n v="3"/>
    <n v="8"/>
    <n v="7"/>
    <n v="1"/>
    <n v="12"/>
    <n v="80"/>
    <n v="5"/>
    <n v="7"/>
    <n v="6"/>
    <n v="8"/>
    <n v="4"/>
    <n v="11"/>
    <n v="8"/>
    <n v="3"/>
    <n v="8"/>
    <n v="7"/>
    <n v="1"/>
    <n v="12"/>
    <n v="80"/>
    <n v="1191.21"/>
    <n v="5185.78"/>
    <n v="3994.5699999999997"/>
    <n v="3.3533717816338005"/>
  </r>
  <r>
    <x v="31"/>
    <x v="30"/>
    <x v="78"/>
    <s v="1205335726-Molina-STAR+PLUS-MRSA Northeast"/>
    <x v="11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21"/>
    <n v="17"/>
    <n v="20"/>
    <n v="9"/>
    <n v="14"/>
    <n v="10"/>
    <n v="7"/>
    <n v="9"/>
    <n v="12"/>
    <n v="10"/>
    <n v="10"/>
    <n v="10"/>
    <n v="149"/>
    <n v="21"/>
    <n v="17"/>
    <n v="20"/>
    <n v="9"/>
    <n v="14"/>
    <n v="10"/>
    <n v="7"/>
    <n v="9"/>
    <n v="12"/>
    <n v="10"/>
    <n v="10"/>
    <n v="10"/>
    <n v="149"/>
    <n v="7844.1099999999988"/>
    <n v="9658.51"/>
    <n v="1814.4000000000015"/>
    <n v="0.2313073121106157"/>
  </r>
  <r>
    <x v="38"/>
    <x v="30"/>
    <x v="78"/>
    <s v="1306345764-Molina-STAR+PLUS-MRSA Northeast"/>
    <x v="11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7"/>
    <n v="16"/>
    <n v="19"/>
    <n v="11"/>
    <n v="14"/>
    <n v="21"/>
    <n v="14"/>
    <n v="8"/>
    <n v="18"/>
    <n v="13"/>
    <n v="10"/>
    <n v="10"/>
    <n v="161"/>
    <n v="7"/>
    <n v="16"/>
    <n v="19"/>
    <n v="11"/>
    <n v="14"/>
    <n v="21"/>
    <n v="14"/>
    <n v="8"/>
    <n v="18"/>
    <n v="13"/>
    <n v="10"/>
    <n v="10"/>
    <n v="161"/>
    <n v="3966.4200000000005"/>
    <n v="10436.379999999999"/>
    <n v="6469.9599999999991"/>
    <n v="1.6311837878994151"/>
  </r>
  <r>
    <x v="116"/>
    <x v="3"/>
    <x v="78"/>
    <s v="1770082299-Molina-STAR+PLUS-MRSA Northeast"/>
    <x v="11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11"/>
    <n v="21"/>
    <n v="22"/>
    <n v="24"/>
    <n v="15"/>
    <n v="20"/>
    <n v="26"/>
    <n v="20"/>
    <n v="12"/>
    <n v="24"/>
    <n v="13"/>
    <n v="19"/>
    <n v="227"/>
    <n v="11"/>
    <n v="21"/>
    <n v="22"/>
    <n v="24"/>
    <n v="15"/>
    <n v="20"/>
    <n v="26"/>
    <n v="20"/>
    <n v="12"/>
    <n v="24"/>
    <n v="13"/>
    <n v="19"/>
    <n v="227"/>
    <n v="5749.1000000000022"/>
    <n v="14714.64"/>
    <n v="8965.5399999999972"/>
    <n v="1.5594684385382049"/>
  </r>
  <r>
    <x v="124"/>
    <x v="117"/>
    <x v="85"/>
    <s v="1831674209-Molina-STAR+PLUS-Tarrant"/>
    <x v="11"/>
    <s v="STAR+PLUS"/>
    <s v="Tarrant"/>
    <s v="Hospital-Based"/>
    <s v="0"/>
    <s v="N"/>
    <s v="N"/>
    <s v="N"/>
    <s v="N"/>
    <s v="N"/>
    <s v="N"/>
    <s v="N"/>
    <s v="N"/>
    <s v="N"/>
    <s v="N"/>
    <s v="N"/>
    <s v="N"/>
    <n v="10"/>
    <n v="8"/>
    <n v="12"/>
    <n v="8"/>
    <n v="9"/>
    <n v="2"/>
    <n v="10"/>
    <n v="5"/>
    <n v="8"/>
    <n v="7"/>
    <n v="6"/>
    <n v="8"/>
    <n v="93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9"/>
    <x v="19"/>
    <x v="86"/>
    <s v="1124012935-Parkland-STAR-Dallas"/>
    <x v="15"/>
    <s v="STAR"/>
    <s v="Dallas"/>
    <s v="Free-Standing"/>
    <s v="0"/>
    <s v="Y"/>
    <s v="Y"/>
    <s v="Y"/>
    <s v="Y"/>
    <s v="Y"/>
    <s v="Y"/>
    <s v="Y"/>
    <s v="Y"/>
    <s v="Y"/>
    <s v="Y"/>
    <s v="Y"/>
    <s v="Y"/>
    <n v="108"/>
    <n v="109"/>
    <n v="111"/>
    <n v="105"/>
    <n v="86"/>
    <n v="91"/>
    <n v="108"/>
    <n v="91"/>
    <n v="96"/>
    <n v="74"/>
    <n v="65"/>
    <n v="108"/>
    <n v="1152"/>
    <n v="108"/>
    <n v="109"/>
    <n v="111"/>
    <n v="105"/>
    <n v="86"/>
    <n v="91"/>
    <n v="108"/>
    <n v="91"/>
    <n v="96"/>
    <n v="74"/>
    <n v="65"/>
    <n v="108"/>
    <n v="1152"/>
    <n v="22799.64"/>
    <n v="125337.16"/>
    <n v="102537.52"/>
    <n v="4.4973306596069067"/>
  </r>
  <r>
    <x v="117"/>
    <x v="111"/>
    <x v="86"/>
    <s v="1790723468-Parkland-STAR-Dallas"/>
    <x v="15"/>
    <s v="STAR"/>
    <s v="Dallas"/>
    <s v="Free-Standing"/>
    <s v="0"/>
    <s v="Y"/>
    <s v="Y"/>
    <s v="Y"/>
    <s v="Y"/>
    <s v="Y"/>
    <s v="Y"/>
    <s v="Y"/>
    <s v="Y"/>
    <s v="Y"/>
    <s v="Y"/>
    <s v="Y"/>
    <s v="Y"/>
    <n v="496"/>
    <n v="490"/>
    <n v="581"/>
    <n v="516"/>
    <n v="500"/>
    <n v="431"/>
    <n v="519"/>
    <n v="499"/>
    <n v="500"/>
    <n v="373"/>
    <n v="319"/>
    <n v="482"/>
    <n v="5706"/>
    <n v="496"/>
    <n v="490"/>
    <n v="581"/>
    <n v="516"/>
    <n v="500"/>
    <n v="431"/>
    <n v="519"/>
    <n v="499"/>
    <n v="500"/>
    <n v="373"/>
    <n v="319"/>
    <n v="482"/>
    <n v="5706"/>
    <n v="290272.07999999984"/>
    <n v="620810.63"/>
    <n v="330538.55000000016"/>
    <n v="1.1387197487267819"/>
  </r>
  <r>
    <x v="18"/>
    <x v="18"/>
    <x v="86"/>
    <s v="1114370632-Parkland-STAR-Dallas"/>
    <x v="15"/>
    <s v="STAR"/>
    <s v="Dallas"/>
    <s v="Hospital-Based"/>
    <s v="0"/>
    <s v="N"/>
    <s v="N"/>
    <s v="N"/>
    <s v="N"/>
    <s v="N"/>
    <s v="N"/>
    <s v="N"/>
    <s v="N"/>
    <s v="N"/>
    <s v="N"/>
    <s v="N"/>
    <s v="N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"/>
    <x v="27"/>
    <x v="36"/>
    <s v="1184057598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12"/>
    <n v="8"/>
    <n v="6"/>
    <n v="21"/>
    <n v="14"/>
    <n v="16"/>
    <n v="7"/>
    <n v="10"/>
    <n v="5"/>
    <n v="14"/>
    <n v="5"/>
    <n v="9"/>
    <n v="127"/>
    <n v="12"/>
    <n v="8"/>
    <n v="6"/>
    <n v="21"/>
    <n v="14"/>
    <n v="16"/>
    <n v="7"/>
    <n v="10"/>
    <n v="5"/>
    <n v="14"/>
    <n v="5"/>
    <n v="9"/>
    <n v="127"/>
    <n v="11048.979999999996"/>
    <n v="8232.42"/>
    <n v="-2816.5599999999959"/>
    <n v="-0.25491583838508142"/>
  </r>
  <r>
    <x v="29"/>
    <x v="28"/>
    <x v="36"/>
    <s v="1184941346-Superior-STAR-MRSA West"/>
    <x v="6"/>
    <s v="STAR"/>
    <s v="MRSA West"/>
    <s v="Free-Standing"/>
    <s v="0"/>
    <s v="Y"/>
    <s v="Y"/>
    <s v="Y"/>
    <s v="Y"/>
    <s v="Y"/>
    <s v="Y"/>
    <s v="Y"/>
    <s v="Y"/>
    <s v="Y"/>
    <s v="Y"/>
    <s v="Y"/>
    <s v="Y"/>
    <n v="58"/>
    <n v="78"/>
    <n v="76"/>
    <n v="57"/>
    <n v="83"/>
    <n v="59"/>
    <n v="33"/>
    <n v="80"/>
    <n v="61"/>
    <n v="51"/>
    <n v="37"/>
    <n v="59"/>
    <n v="732"/>
    <n v="58"/>
    <n v="78"/>
    <n v="76"/>
    <n v="57"/>
    <n v="83"/>
    <n v="59"/>
    <n v="33"/>
    <n v="80"/>
    <n v="61"/>
    <n v="51"/>
    <n v="37"/>
    <n v="59"/>
    <n v="732"/>
    <n v="108364.86999999992"/>
    <n v="79641.320000000007"/>
    <n v="-28723.549999999916"/>
    <n v="-0.26506329957300678"/>
  </r>
  <r>
    <x v="30"/>
    <x v="29"/>
    <x v="38"/>
    <s v="1205263134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0"/>
    <n v="1"/>
    <n v="1"/>
    <n v="1"/>
    <n v="2"/>
    <n v="2"/>
    <n v="0"/>
    <n v="2"/>
    <n v="0"/>
    <n v="0"/>
    <n v="0"/>
    <n v="0"/>
    <n v="9"/>
    <n v="0"/>
    <n v="1"/>
    <n v="1"/>
    <n v="1"/>
    <n v="2"/>
    <n v="2"/>
    <n v="0"/>
    <n v="2"/>
    <n v="0"/>
    <n v="0"/>
    <n v="0"/>
    <n v="0"/>
    <n v="9"/>
    <n v="2219.42"/>
    <n v="583.4"/>
    <n v="-1636.02"/>
    <n v="-0.73713853168845911"/>
  </r>
  <r>
    <x v="31"/>
    <x v="30"/>
    <x v="35"/>
    <s v="1205335726-Superior-STAR-MRSA Northeast"/>
    <x v="6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177"/>
    <n v="234"/>
    <n v="207"/>
    <n v="261"/>
    <n v="203"/>
    <n v="165"/>
    <n v="192"/>
    <n v="209"/>
    <n v="193"/>
    <n v="137"/>
    <n v="147"/>
    <n v="215"/>
    <n v="2340"/>
    <n v="177"/>
    <n v="234"/>
    <n v="207"/>
    <n v="261"/>
    <n v="203"/>
    <n v="165"/>
    <n v="192"/>
    <n v="209"/>
    <n v="193"/>
    <n v="137"/>
    <n v="147"/>
    <n v="215"/>
    <n v="2340"/>
    <n v="129457.71"/>
    <n v="151683.97"/>
    <n v="22226.259999999995"/>
    <n v="0.17168741823101918"/>
  </r>
  <r>
    <x v="158"/>
    <x v="146"/>
    <x v="79"/>
    <s v="1215983598-Superior-STAR-Nueces"/>
    <x v="6"/>
    <s v="STAR"/>
    <s v="Nueces"/>
    <s v="Hospital-Based"/>
    <s v="0"/>
    <s v="Y"/>
    <s v="Y"/>
    <s v="Y"/>
    <s v="Y"/>
    <s v="Y"/>
    <s v="Y"/>
    <s v="Y"/>
    <s v="Y"/>
    <s v="Y"/>
    <s v="Y"/>
    <s v="Y"/>
    <s v="Y"/>
    <n v="8"/>
    <n v="13"/>
    <n v="2"/>
    <n v="9"/>
    <n v="12"/>
    <n v="6"/>
    <n v="11"/>
    <n v="7"/>
    <n v="8"/>
    <n v="12"/>
    <n v="7"/>
    <n v="5"/>
    <n v="100"/>
    <n v="8"/>
    <n v="13"/>
    <n v="2"/>
    <n v="9"/>
    <n v="12"/>
    <n v="6"/>
    <n v="11"/>
    <n v="7"/>
    <n v="8"/>
    <n v="12"/>
    <n v="7"/>
    <n v="5"/>
    <n v="100"/>
    <n v="10024.820000000002"/>
    <n v="6482.22"/>
    <n v="-3542.6000000000013"/>
    <n v="-0.35338290363318253"/>
  </r>
  <r>
    <x v="32"/>
    <x v="31"/>
    <x v="36"/>
    <s v="1225095441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13"/>
    <n v="13"/>
    <n v="20"/>
    <n v="13"/>
    <n v="14"/>
    <n v="14"/>
    <n v="17"/>
    <n v="18"/>
    <n v="12"/>
    <n v="10"/>
    <n v="6"/>
    <n v="16"/>
    <n v="166"/>
    <n v="13"/>
    <n v="13"/>
    <n v="20"/>
    <n v="13"/>
    <n v="14"/>
    <n v="14"/>
    <n v="17"/>
    <n v="18"/>
    <n v="12"/>
    <n v="10"/>
    <n v="6"/>
    <n v="16"/>
    <n v="166"/>
    <n v="28971.25"/>
    <n v="10760.49"/>
    <n v="-18210.760000000002"/>
    <n v="-0.62858040298571871"/>
  </r>
  <r>
    <x v="33"/>
    <x v="32"/>
    <x v="32"/>
    <s v="1235234576-Superior-STAR-Travis"/>
    <x v="6"/>
    <s v="STAR"/>
    <s v="Travis"/>
    <s v="Hospital-Based"/>
    <s v="0"/>
    <s v="Y"/>
    <s v="Y"/>
    <s v="Y"/>
    <s v="Y"/>
    <s v="Y"/>
    <s v="Y"/>
    <s v="Y"/>
    <s v="Y"/>
    <s v="Y"/>
    <s v="Y"/>
    <s v="Y"/>
    <s v="Y"/>
    <n v="230"/>
    <n v="227"/>
    <n v="219"/>
    <n v="179"/>
    <n v="181"/>
    <n v="223"/>
    <n v="269"/>
    <n v="223"/>
    <n v="236"/>
    <n v="213"/>
    <n v="143"/>
    <n v="240"/>
    <n v="2583"/>
    <n v="230"/>
    <n v="227"/>
    <n v="219"/>
    <n v="179"/>
    <n v="181"/>
    <n v="223"/>
    <n v="269"/>
    <n v="223"/>
    <n v="236"/>
    <n v="213"/>
    <n v="143"/>
    <n v="240"/>
    <n v="2583"/>
    <n v="268073.56999999995"/>
    <n v="167435.76"/>
    <n v="-100637.80999999994"/>
    <n v="-0.37541116045121481"/>
  </r>
  <r>
    <x v="34"/>
    <x v="33"/>
    <x v="36"/>
    <s v="1255370474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15.839999999993"/>
    <n v="0"/>
    <n v="-18715.839999999993"/>
    <n v="-1"/>
  </r>
  <r>
    <x v="35"/>
    <x v="34"/>
    <x v="36"/>
    <s v="1255429155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26"/>
    <n v="26"/>
    <n v="38"/>
    <n v="39"/>
    <n v="24"/>
    <n v="24"/>
    <n v="16"/>
    <n v="8"/>
    <n v="11"/>
    <n v="14"/>
    <n v="23"/>
    <n v="20"/>
    <n v="269"/>
    <n v="26"/>
    <n v="26"/>
    <n v="38"/>
    <n v="39"/>
    <n v="24"/>
    <n v="24"/>
    <n v="16"/>
    <n v="8"/>
    <n v="11"/>
    <n v="14"/>
    <n v="23"/>
    <n v="20"/>
    <n v="269"/>
    <n v="18378.579999999998"/>
    <n v="17437.169999999998"/>
    <n v="-941.40999999999985"/>
    <n v="-5.1223217462937828E-2"/>
  </r>
  <r>
    <x v="37"/>
    <x v="36"/>
    <x v="35"/>
    <s v="1295937449-Superior-STAR-MRSA Northeast"/>
    <x v="6"/>
    <s v="STAR"/>
    <s v="MRSA Northeast"/>
    <s v="Free-Standing"/>
    <s v="0"/>
    <s v="Y"/>
    <s v="Y"/>
    <s v="Y"/>
    <s v="Y"/>
    <s v="Y"/>
    <s v="Y"/>
    <s v="Y"/>
    <s v="Y"/>
    <s v="Y"/>
    <s v="Y"/>
    <s v="Y"/>
    <s v="Y"/>
    <n v="79"/>
    <n v="94"/>
    <n v="114"/>
    <n v="92"/>
    <n v="109"/>
    <n v="75"/>
    <n v="106"/>
    <n v="92"/>
    <n v="100"/>
    <n v="79"/>
    <n v="78"/>
    <n v="131"/>
    <n v="1149"/>
    <n v="79"/>
    <n v="94"/>
    <n v="114"/>
    <n v="92"/>
    <n v="109"/>
    <n v="75"/>
    <n v="106"/>
    <n v="92"/>
    <n v="100"/>
    <n v="79"/>
    <n v="78"/>
    <n v="131"/>
    <n v="1149"/>
    <n v="111943.22999999995"/>
    <n v="125010.76"/>
    <n v="13067.530000000042"/>
    <n v="0.11673354431527523"/>
  </r>
  <r>
    <x v="111"/>
    <x v="108"/>
    <x v="38"/>
    <s v="1730480393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39"/>
    <n v="48"/>
    <n v="40"/>
    <n v="30"/>
    <n v="38"/>
    <n v="31"/>
    <n v="41"/>
    <n v="44"/>
    <n v="32"/>
    <n v="36"/>
    <n v="30"/>
    <n v="38"/>
    <n v="447"/>
    <n v="39"/>
    <n v="48"/>
    <n v="40"/>
    <n v="30"/>
    <n v="38"/>
    <n v="31"/>
    <n v="41"/>
    <n v="44"/>
    <n v="32"/>
    <n v="36"/>
    <n v="30"/>
    <n v="38"/>
    <n v="447"/>
    <n v="33931.279999999999"/>
    <n v="28975.53"/>
    <n v="-4955.75"/>
    <n v="-0.14605255092056652"/>
  </r>
  <r>
    <x v="112"/>
    <x v="92"/>
    <x v="38"/>
    <s v="1730557026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188"/>
    <n v="183"/>
    <n v="151"/>
    <n v="119"/>
    <n v="179"/>
    <n v="185"/>
    <n v="127"/>
    <n v="162"/>
    <n v="194"/>
    <n v="190"/>
    <n v="128"/>
    <n v="187"/>
    <n v="1993"/>
    <n v="188"/>
    <n v="183"/>
    <n v="151"/>
    <n v="119"/>
    <n v="179"/>
    <n v="185"/>
    <n v="127"/>
    <n v="162"/>
    <n v="194"/>
    <n v="190"/>
    <n v="128"/>
    <n v="187"/>
    <n v="1993"/>
    <n v="171737.66999999995"/>
    <n v="129190.66"/>
    <n v="-42547.009999999951"/>
    <n v="-0.24774419031072195"/>
  </r>
  <r>
    <x v="114"/>
    <x v="109"/>
    <x v="32"/>
    <s v="1730695594-Superior-STAR-Travis"/>
    <x v="6"/>
    <s v="STAR"/>
    <s v="Travis"/>
    <s v="Hospital-Based"/>
    <s v="0"/>
    <s v="Y"/>
    <s v="Y"/>
    <s v="Y"/>
    <s v="Y"/>
    <s v="Y"/>
    <s v="Y"/>
    <s v="Y"/>
    <s v="Y"/>
    <s v="Y"/>
    <s v="Y"/>
    <s v="Y"/>
    <s v="Y"/>
    <n v="58"/>
    <n v="62"/>
    <n v="66"/>
    <n v="30"/>
    <n v="37"/>
    <n v="17"/>
    <n v="19"/>
    <n v="28"/>
    <n v="38"/>
    <n v="33"/>
    <n v="28"/>
    <n v="35"/>
    <n v="451"/>
    <n v="58"/>
    <n v="62"/>
    <n v="66"/>
    <n v="30"/>
    <n v="37"/>
    <n v="17"/>
    <n v="19"/>
    <n v="28"/>
    <n v="38"/>
    <n v="33"/>
    <n v="28"/>
    <n v="35"/>
    <n v="451"/>
    <n v="41339.869999999995"/>
    <n v="29234.82"/>
    <n v="-12105.049999999996"/>
    <n v="-0.2928178051841962"/>
  </r>
  <r>
    <x v="115"/>
    <x v="110"/>
    <x v="36"/>
    <s v="1740358803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107"/>
    <n v="123"/>
    <n v="121"/>
    <n v="129"/>
    <n v="153"/>
    <n v="113"/>
    <n v="122"/>
    <n v="91"/>
    <n v="73"/>
    <n v="102"/>
    <n v="78"/>
    <n v="104"/>
    <n v="1316"/>
    <n v="107"/>
    <n v="123"/>
    <n v="121"/>
    <n v="129"/>
    <n v="153"/>
    <n v="113"/>
    <n v="122"/>
    <n v="91"/>
    <n v="73"/>
    <n v="102"/>
    <n v="78"/>
    <n v="104"/>
    <n v="1316"/>
    <n v="102536.15999999997"/>
    <n v="85306.02"/>
    <n v="-17230.13999999997"/>
    <n v="-0.16803964572108002"/>
  </r>
  <r>
    <x v="116"/>
    <x v="3"/>
    <x v="35"/>
    <s v="1770082299-Superior-STAR-MRSA Northeast"/>
    <x v="6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183"/>
    <n v="172"/>
    <n v="251"/>
    <n v="180"/>
    <n v="188"/>
    <n v="180"/>
    <n v="191"/>
    <n v="191"/>
    <n v="142"/>
    <n v="180"/>
    <n v="159"/>
    <n v="224"/>
    <n v="2241"/>
    <n v="183"/>
    <n v="172"/>
    <n v="251"/>
    <n v="180"/>
    <n v="188"/>
    <n v="180"/>
    <n v="191"/>
    <n v="191"/>
    <n v="142"/>
    <n v="180"/>
    <n v="159"/>
    <n v="224"/>
    <n v="2241"/>
    <n v="95011.330000000016"/>
    <n v="145266.57"/>
    <n v="50255.239999999991"/>
    <n v="0.52893944332744292"/>
  </r>
  <r>
    <x v="118"/>
    <x v="112"/>
    <x v="87"/>
    <s v="1811135080-Superior-STAR-El Paso"/>
    <x v="6"/>
    <s v="STAR"/>
    <s v="El Paso"/>
    <s v="Hospital-Based"/>
    <s v="0"/>
    <s v="Y"/>
    <s v="Y"/>
    <s v="Y"/>
    <s v="Y"/>
    <s v="Y"/>
    <s v="Y"/>
    <s v="Y"/>
    <s v="Y"/>
    <s v="Y"/>
    <s v="Y"/>
    <s v="Y"/>
    <s v="Y"/>
    <n v="17"/>
    <n v="52"/>
    <n v="60"/>
    <n v="62"/>
    <n v="44"/>
    <n v="44"/>
    <n v="49"/>
    <n v="37"/>
    <n v="51"/>
    <n v="38"/>
    <n v="40"/>
    <n v="47"/>
    <n v="541"/>
    <n v="17"/>
    <n v="52"/>
    <n v="60"/>
    <n v="62"/>
    <n v="44"/>
    <n v="44"/>
    <n v="49"/>
    <n v="37"/>
    <n v="51"/>
    <n v="38"/>
    <n v="40"/>
    <n v="47"/>
    <n v="541"/>
    <n v="7704.0600000000059"/>
    <n v="35068.81"/>
    <n v="27364.749999999993"/>
    <n v="3.5519907685038761"/>
  </r>
  <r>
    <x v="119"/>
    <x v="113"/>
    <x v="35"/>
    <s v="1811256696-Superior-STAR-MRSA Northeast"/>
    <x v="6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69"/>
    <n v="74"/>
    <n v="74"/>
    <n v="62"/>
    <n v="50"/>
    <n v="57"/>
    <n v="80"/>
    <n v="55"/>
    <n v="84"/>
    <n v="33"/>
    <n v="35"/>
    <n v="81"/>
    <n v="754"/>
    <n v="69"/>
    <n v="74"/>
    <n v="74"/>
    <n v="62"/>
    <n v="50"/>
    <n v="57"/>
    <n v="80"/>
    <n v="55"/>
    <n v="84"/>
    <n v="33"/>
    <n v="35"/>
    <n v="81"/>
    <n v="754"/>
    <n v="54362.379999999983"/>
    <n v="48875.94"/>
    <n v="-5486.4399999999805"/>
    <n v="-0.10092346950225473"/>
  </r>
  <r>
    <x v="120"/>
    <x v="114"/>
    <x v="37"/>
    <s v="1811987027-Superior-STAR-Lubbock"/>
    <x v="6"/>
    <s v="STAR"/>
    <s v="Lubbock"/>
    <s v="Hospital-Based"/>
    <s v="0"/>
    <s v="Y"/>
    <s v="Y"/>
    <s v="Y"/>
    <s v="Y"/>
    <s v="Y"/>
    <s v="Y"/>
    <s v="Y"/>
    <s v="Y"/>
    <s v="Y"/>
    <s v="Y"/>
    <s v="Y"/>
    <s v="Y"/>
    <n v="425"/>
    <n v="456"/>
    <n v="561"/>
    <n v="500"/>
    <n v="426"/>
    <n v="430"/>
    <n v="458"/>
    <n v="370"/>
    <n v="422"/>
    <n v="305"/>
    <n v="297"/>
    <n v="428"/>
    <n v="5078"/>
    <n v="425"/>
    <n v="456"/>
    <n v="561"/>
    <n v="500"/>
    <n v="426"/>
    <n v="430"/>
    <n v="458"/>
    <n v="370"/>
    <n v="422"/>
    <n v="305"/>
    <n v="297"/>
    <n v="428"/>
    <n v="5078"/>
    <n v="242207.55999999997"/>
    <n v="329167.17"/>
    <n v="86959.610000000015"/>
    <n v="0.35902929702111702"/>
  </r>
  <r>
    <x v="121"/>
    <x v="115"/>
    <x v="38"/>
    <s v="1821399767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2"/>
    <n v="0"/>
    <n v="2"/>
    <n v="4"/>
    <n v="2"/>
    <n v="3"/>
    <n v="2"/>
    <n v="3"/>
    <n v="1"/>
    <n v="19"/>
    <n v="0"/>
    <n v="0"/>
    <n v="0"/>
    <n v="2"/>
    <n v="0"/>
    <n v="2"/>
    <n v="4"/>
    <n v="2"/>
    <n v="3"/>
    <n v="2"/>
    <n v="3"/>
    <n v="1"/>
    <n v="19"/>
    <n v="3292.4300000000007"/>
    <n v="1231.6199999999999"/>
    <n v="-2060.8100000000009"/>
    <n v="-0.62592370984348955"/>
  </r>
  <r>
    <x v="122"/>
    <x v="92"/>
    <x v="38"/>
    <s v="1821422551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2"/>
    <n v="2"/>
    <n v="2"/>
    <n v="0"/>
    <n v="4"/>
    <n v="4"/>
    <n v="0"/>
    <n v="4"/>
    <n v="0"/>
    <n v="1"/>
    <n v="1"/>
    <n v="1"/>
    <n v="21"/>
    <n v="2"/>
    <n v="2"/>
    <n v="2"/>
    <n v="0"/>
    <n v="4"/>
    <n v="4"/>
    <n v="0"/>
    <n v="4"/>
    <n v="0"/>
    <n v="1"/>
    <n v="1"/>
    <n v="1"/>
    <n v="21"/>
    <n v="20780.82"/>
    <n v="1361.27"/>
    <n v="-19419.55"/>
    <n v="-0.93449392276146948"/>
  </r>
  <r>
    <x v="82"/>
    <x v="79"/>
    <x v="49"/>
    <s v="1558313171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5"/>
    <n v="8"/>
    <n v="3"/>
    <n v="8"/>
    <n v="5"/>
    <n v="7"/>
    <n v="8"/>
    <n v="5"/>
    <n v="11"/>
    <n v="8"/>
    <n v="9"/>
    <n v="9"/>
    <n v="86"/>
    <n v="5"/>
    <n v="8"/>
    <n v="3"/>
    <n v="8"/>
    <n v="5"/>
    <n v="7"/>
    <n v="8"/>
    <n v="5"/>
    <n v="11"/>
    <n v="8"/>
    <n v="9"/>
    <n v="9"/>
    <n v="86"/>
    <n v="11484.369999999997"/>
    <n v="5574.71"/>
    <n v="-5909.6599999999971"/>
    <n v="-0.51458286349185878"/>
  </r>
  <r>
    <x v="83"/>
    <x v="80"/>
    <x v="51"/>
    <s v="1558474999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6"/>
    <n v="7"/>
    <n v="5"/>
    <n v="3"/>
    <n v="5"/>
    <n v="10"/>
    <n v="7"/>
    <n v="8"/>
    <n v="7"/>
    <n v="9"/>
    <n v="5"/>
    <n v="7"/>
    <n v="79"/>
    <n v="6"/>
    <n v="7"/>
    <n v="5"/>
    <n v="3"/>
    <n v="5"/>
    <n v="10"/>
    <n v="7"/>
    <n v="8"/>
    <n v="7"/>
    <n v="9"/>
    <n v="5"/>
    <n v="7"/>
    <n v="79"/>
    <n v="37162.44999999999"/>
    <n v="5120.95"/>
    <n v="-32041.499999999989"/>
    <n v="-0.86220095822530529"/>
  </r>
  <r>
    <x v="84"/>
    <x v="81"/>
    <x v="49"/>
    <s v="1578729653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8"/>
    <n v="9"/>
    <n v="7"/>
    <n v="4"/>
    <n v="4"/>
    <n v="7"/>
    <n v="10"/>
    <n v="9"/>
    <n v="3"/>
    <n v="4"/>
    <n v="7"/>
    <n v="7"/>
    <n v="79"/>
    <n v="8"/>
    <n v="9"/>
    <n v="7"/>
    <n v="4"/>
    <n v="4"/>
    <n v="7"/>
    <n v="10"/>
    <n v="9"/>
    <n v="3"/>
    <n v="4"/>
    <n v="7"/>
    <n v="7"/>
    <n v="79"/>
    <n v="3338.2299999999991"/>
    <n v="5120.95"/>
    <n v="1782.7200000000007"/>
    <n v="0.53403150771516683"/>
  </r>
  <r>
    <x v="85"/>
    <x v="82"/>
    <x v="49"/>
    <s v="1588672448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7"/>
    <n v="13"/>
    <n v="14"/>
    <n v="7"/>
    <n v="11"/>
    <n v="15"/>
    <n v="9"/>
    <n v="8"/>
    <n v="14"/>
    <n v="19"/>
    <n v="11"/>
    <n v="11"/>
    <n v="139"/>
    <n v="7"/>
    <n v="13"/>
    <n v="14"/>
    <n v="7"/>
    <n v="11"/>
    <n v="15"/>
    <n v="9"/>
    <n v="8"/>
    <n v="14"/>
    <n v="19"/>
    <n v="11"/>
    <n v="11"/>
    <n v="139"/>
    <n v="12071.539999999999"/>
    <n v="9010.2900000000009"/>
    <n v="-3061.2499999999982"/>
    <n v="-0.25359233370390177"/>
  </r>
  <r>
    <x v="86"/>
    <x v="83"/>
    <x v="49"/>
    <s v="1619233368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"/>
    <n v="2"/>
    <n v="2"/>
    <n v="0"/>
    <n v="1"/>
    <n v="1"/>
    <n v="0"/>
    <n v="0"/>
    <n v="2"/>
    <n v="1"/>
    <n v="0"/>
    <n v="0"/>
    <n v="10"/>
    <n v="1"/>
    <n v="2"/>
    <n v="2"/>
    <n v="0"/>
    <n v="1"/>
    <n v="1"/>
    <n v="0"/>
    <n v="0"/>
    <n v="2"/>
    <n v="1"/>
    <n v="0"/>
    <n v="0"/>
    <n v="10"/>
    <n v="680.24"/>
    <n v="648.22"/>
    <n v="-32.019999999999982"/>
    <n v="-4.7071621780548016E-2"/>
  </r>
  <r>
    <x v="87"/>
    <x v="84"/>
    <x v="49"/>
    <s v="1619968054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4"/>
    <n v="6"/>
    <n v="4"/>
    <n v="3"/>
    <n v="5"/>
    <n v="1"/>
    <n v="2"/>
    <n v="1"/>
    <n v="5"/>
    <n v="2"/>
    <n v="5"/>
    <n v="2"/>
    <n v="40"/>
    <n v="4"/>
    <n v="6"/>
    <n v="4"/>
    <n v="3"/>
    <n v="5"/>
    <n v="1"/>
    <n v="2"/>
    <n v="1"/>
    <n v="5"/>
    <n v="2"/>
    <n v="5"/>
    <n v="2"/>
    <n v="40"/>
    <n v="2269.66"/>
    <n v="2592.89"/>
    <n v="323.23"/>
    <n v="0.14241340112615988"/>
  </r>
  <r>
    <x v="88"/>
    <x v="85"/>
    <x v="51"/>
    <s v="1629215041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5"/>
    <n v="7"/>
    <n v="2"/>
    <n v="3"/>
    <n v="4"/>
    <n v="3"/>
    <n v="4"/>
    <n v="2"/>
    <n v="2"/>
    <n v="5"/>
    <n v="5"/>
    <n v="4"/>
    <n v="46"/>
    <n v="5"/>
    <n v="7"/>
    <n v="2"/>
    <n v="3"/>
    <n v="4"/>
    <n v="3"/>
    <n v="4"/>
    <n v="2"/>
    <n v="2"/>
    <n v="5"/>
    <n v="5"/>
    <n v="4"/>
    <n v="46"/>
    <n v="3310.57"/>
    <n v="2981.82"/>
    <n v="-328.75"/>
    <n v="-9.9303141150919622E-2"/>
  </r>
  <r>
    <x v="89"/>
    <x v="86"/>
    <x v="51"/>
    <s v="1639511207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8"/>
    <n v="13"/>
    <n v="10"/>
    <n v="3"/>
    <n v="3"/>
    <n v="6"/>
    <n v="1"/>
    <n v="4"/>
    <n v="2"/>
    <n v="1"/>
    <n v="2"/>
    <n v="2"/>
    <n v="55"/>
    <n v="8"/>
    <n v="13"/>
    <n v="10"/>
    <n v="3"/>
    <n v="3"/>
    <n v="6"/>
    <n v="1"/>
    <n v="4"/>
    <n v="2"/>
    <n v="1"/>
    <n v="2"/>
    <n v="2"/>
    <n v="55"/>
    <n v="1370.4599999999994"/>
    <n v="3565.22"/>
    <n v="2194.7600000000002"/>
    <n v="1.6014768763772758"/>
  </r>
  <r>
    <x v="92"/>
    <x v="89"/>
    <x v="51"/>
    <s v="1639735335-Superior-STAR+PLUS-MRSA Central"/>
    <x v="6"/>
    <s v="STAR+PLUS"/>
    <s v="MRSA Central"/>
    <s v="Free-Standing"/>
    <s v="0"/>
    <s v="Y"/>
    <s v="Y"/>
    <s v="Y"/>
    <s v="Y"/>
    <s v="Y"/>
    <s v="Y"/>
    <s v="Y"/>
    <s v="Y"/>
    <s v="Y"/>
    <s v="Y"/>
    <s v="Y"/>
    <s v="Y"/>
    <n v="18"/>
    <n v="26"/>
    <n v="19"/>
    <n v="17"/>
    <n v="21"/>
    <n v="16"/>
    <n v="21"/>
    <n v="12"/>
    <n v="10"/>
    <n v="19"/>
    <n v="19"/>
    <n v="23"/>
    <n v="221"/>
    <n v="18"/>
    <n v="26"/>
    <n v="19"/>
    <n v="17"/>
    <n v="21"/>
    <n v="16"/>
    <n v="21"/>
    <n v="12"/>
    <n v="10"/>
    <n v="19"/>
    <n v="19"/>
    <n v="23"/>
    <n v="221"/>
    <n v="17682.839999999993"/>
    <n v="24044.720000000001"/>
    <n v="6361.8800000000083"/>
    <n v="0.35977704938799487"/>
  </r>
  <r>
    <x v="93"/>
    <x v="90"/>
    <x v="50"/>
    <s v="1659360279-Superior-STAR+PLUS-Lubbock"/>
    <x v="6"/>
    <s v="STAR+PLUS"/>
    <s v="Lubbock"/>
    <s v="Hospital-Based"/>
    <s v="0"/>
    <s v="Y"/>
    <s v="Y"/>
    <s v="Y"/>
    <s v="Y"/>
    <s v="Y"/>
    <s v="Y"/>
    <s v="Y"/>
    <s v="Y"/>
    <s v="Y"/>
    <s v="Y"/>
    <s v="Y"/>
    <s v="Y"/>
    <n v="10"/>
    <n v="13"/>
    <n v="6"/>
    <n v="7"/>
    <n v="13"/>
    <n v="7"/>
    <n v="9"/>
    <n v="9"/>
    <n v="7"/>
    <n v="4"/>
    <n v="6"/>
    <n v="8"/>
    <n v="99"/>
    <n v="10"/>
    <n v="13"/>
    <n v="6"/>
    <n v="7"/>
    <n v="13"/>
    <n v="7"/>
    <n v="9"/>
    <n v="9"/>
    <n v="7"/>
    <n v="4"/>
    <n v="6"/>
    <n v="8"/>
    <n v="99"/>
    <n v="7573.9999999999982"/>
    <n v="6417.4"/>
    <n v="-1156.5999999999985"/>
    <n v="-0.15270662793768139"/>
  </r>
  <r>
    <x v="94"/>
    <x v="91"/>
    <x v="49"/>
    <s v="1659722197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0"/>
    <n v="2"/>
    <n v="2"/>
    <n v="1"/>
    <n v="9"/>
    <n v="3"/>
    <n v="11"/>
    <n v="0"/>
    <n v="2"/>
    <n v="0"/>
    <n v="0"/>
    <n v="4"/>
    <n v="34"/>
    <n v="0"/>
    <n v="2"/>
    <n v="2"/>
    <n v="1"/>
    <n v="9"/>
    <n v="3"/>
    <n v="11"/>
    <n v="0"/>
    <n v="2"/>
    <n v="0"/>
    <n v="0"/>
    <n v="4"/>
    <n v="34"/>
    <n v="1931.1600000000003"/>
    <n v="2203.96"/>
    <n v="272.79999999999973"/>
    <n v="0.14126224652540426"/>
  </r>
  <r>
    <x v="95"/>
    <x v="92"/>
    <x v="51"/>
    <s v="1659770030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21"/>
    <n v="23"/>
    <n v="15"/>
    <n v="18"/>
    <n v="19"/>
    <n v="15"/>
    <n v="21"/>
    <n v="16"/>
    <n v="20"/>
    <n v="15"/>
    <n v="12"/>
    <n v="23"/>
    <n v="218"/>
    <n v="21"/>
    <n v="23"/>
    <n v="15"/>
    <n v="18"/>
    <n v="19"/>
    <n v="15"/>
    <n v="21"/>
    <n v="16"/>
    <n v="20"/>
    <n v="15"/>
    <n v="12"/>
    <n v="23"/>
    <n v="218"/>
    <n v="17149.769999999993"/>
    <n v="14131.24"/>
    <n v="-3018.5299999999934"/>
    <n v="-0.17600994065809597"/>
  </r>
  <r>
    <x v="96"/>
    <x v="93"/>
    <x v="53"/>
    <s v="1659812725-Superior-STAR+PLUS-Bexar"/>
    <x v="6"/>
    <s v="STAR+PLUS"/>
    <s v="Bexar"/>
    <s v="Hospital-Based"/>
    <s v="0"/>
    <s v="Y"/>
    <s v="Y"/>
    <s v="Y"/>
    <s v="Y"/>
    <s v="Y"/>
    <s v="Y"/>
    <s v="Y"/>
    <s v="Y"/>
    <s v="Y"/>
    <s v="Y"/>
    <s v="Y"/>
    <s v="Y"/>
    <n v="7"/>
    <n v="6"/>
    <n v="8"/>
    <n v="7"/>
    <n v="6"/>
    <n v="8"/>
    <n v="11"/>
    <n v="2"/>
    <n v="10"/>
    <n v="6"/>
    <n v="6"/>
    <n v="17"/>
    <n v="94"/>
    <n v="7"/>
    <n v="6"/>
    <n v="8"/>
    <n v="7"/>
    <n v="6"/>
    <n v="8"/>
    <n v="11"/>
    <n v="2"/>
    <n v="10"/>
    <n v="6"/>
    <n v="6"/>
    <n v="17"/>
    <n v="94"/>
    <n v="1620.6900000000003"/>
    <n v="6093.29"/>
    <n v="4472.5999999999995"/>
    <n v="2.7596887745343026"/>
  </r>
  <r>
    <x v="97"/>
    <x v="94"/>
    <x v="51"/>
    <s v="1669468617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19"/>
    <n v="18"/>
    <n v="21"/>
    <n v="18"/>
    <n v="10"/>
    <n v="22"/>
    <n v="23"/>
    <n v="20"/>
    <n v="21"/>
    <n v="15"/>
    <n v="23"/>
    <n v="23"/>
    <n v="233"/>
    <n v="19"/>
    <n v="18"/>
    <n v="21"/>
    <n v="18"/>
    <n v="10"/>
    <n v="22"/>
    <n v="23"/>
    <n v="20"/>
    <n v="21"/>
    <n v="15"/>
    <n v="23"/>
    <n v="23"/>
    <n v="233"/>
    <n v="12249.34"/>
    <n v="15103.57"/>
    <n v="2854.2299999999996"/>
    <n v="0.23301092140474503"/>
  </r>
  <r>
    <x v="58"/>
    <x v="56"/>
    <x v="81"/>
    <s v="1427334077-United-STAR-Harris"/>
    <x v="7"/>
    <s v="STAR"/>
    <s v="Harris"/>
    <s v="Hospital-Based"/>
    <s v="0"/>
    <s v="Y"/>
    <s v="Y"/>
    <s v="Y"/>
    <s v="Y"/>
    <s v="Y"/>
    <s v="Y"/>
    <s v="Y"/>
    <s v="Y"/>
    <s v="Y"/>
    <s v="Y"/>
    <s v="Y"/>
    <s v="Y"/>
    <n v="61"/>
    <n v="69"/>
    <n v="71"/>
    <n v="49"/>
    <n v="67"/>
    <n v="80"/>
    <n v="75"/>
    <n v="64"/>
    <n v="81"/>
    <n v="100"/>
    <n v="73"/>
    <n v="120"/>
    <n v="910"/>
    <n v="61"/>
    <n v="69"/>
    <n v="71"/>
    <n v="49"/>
    <n v="67"/>
    <n v="80"/>
    <n v="75"/>
    <n v="64"/>
    <n v="81"/>
    <n v="100"/>
    <n v="73"/>
    <n v="120"/>
    <n v="910"/>
    <n v="36338.47"/>
    <n v="58988.21"/>
    <n v="22649.739999999998"/>
    <n v="0.62329921980754821"/>
  </r>
  <r>
    <x v="73"/>
    <x v="71"/>
    <x v="81"/>
    <s v="1518465616-United-STAR-Harris"/>
    <x v="7"/>
    <s v="STAR"/>
    <s v="Harris"/>
    <s v="Hospital-Based"/>
    <s v="0"/>
    <s v="Y"/>
    <s v="Y"/>
    <s v="Y"/>
    <s v="Y"/>
    <s v="Y"/>
    <s v="Y"/>
    <s v="Y"/>
    <s v="Y"/>
    <s v="Y"/>
    <s v="Y"/>
    <s v="Y"/>
    <s v="Y"/>
    <n v="38"/>
    <n v="28"/>
    <n v="23"/>
    <n v="13"/>
    <n v="24"/>
    <n v="33"/>
    <n v="34"/>
    <n v="31"/>
    <n v="30"/>
    <n v="20"/>
    <n v="11"/>
    <n v="50"/>
    <n v="335"/>
    <n v="38"/>
    <n v="28"/>
    <n v="23"/>
    <n v="13"/>
    <n v="24"/>
    <n v="33"/>
    <n v="34"/>
    <n v="31"/>
    <n v="30"/>
    <n v="20"/>
    <n v="11"/>
    <n v="50"/>
    <n v="335"/>
    <n v="5619.14"/>
    <n v="21715.439999999999"/>
    <n v="16096.3"/>
    <n v="2.8645486675897018"/>
  </r>
  <r>
    <x v="149"/>
    <x v="17"/>
    <x v="81"/>
    <s v="1972830008-United-STAR-Harris"/>
    <x v="7"/>
    <s v="STAR"/>
    <s v="Harris"/>
    <s v="Hospital-Based"/>
    <s v="0"/>
    <s v="Y"/>
    <s v="Y"/>
    <s v="Y"/>
    <s v="Y"/>
    <s v="Y"/>
    <s v="Y"/>
    <s v="Y"/>
    <s v="Y"/>
    <s v="Y"/>
    <s v="Y"/>
    <s v="Y"/>
    <s v="Y"/>
    <n v="4"/>
    <n v="17"/>
    <n v="9"/>
    <n v="6"/>
    <n v="7"/>
    <n v="12"/>
    <n v="11"/>
    <n v="9"/>
    <n v="13"/>
    <n v="10"/>
    <n v="5"/>
    <n v="19"/>
    <n v="122"/>
    <n v="4"/>
    <n v="17"/>
    <n v="9"/>
    <n v="6"/>
    <n v="7"/>
    <n v="12"/>
    <n v="11"/>
    <n v="9"/>
    <n v="13"/>
    <n v="10"/>
    <n v="5"/>
    <n v="19"/>
    <n v="122"/>
    <n v="5720.9000000000024"/>
    <n v="7908.31"/>
    <n v="2187.409999999998"/>
    <n v="0.38235417504238794"/>
  </r>
  <r>
    <x v="152"/>
    <x v="142"/>
    <x v="88"/>
    <s v="1043289804-United-STAR-Hidalgo"/>
    <x v="7"/>
    <s v="STAR"/>
    <s v="Hidalgo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3"/>
    <x v="141"/>
    <x v="88"/>
    <s v="1023173507-United-STAR-Hidalgo"/>
    <x v="7"/>
    <s v="STAR"/>
    <s v="Hidalgo"/>
    <s v="Hospital-Based"/>
    <s v="0"/>
    <s v="Y"/>
    <s v="Y"/>
    <s v="Y"/>
    <s v="Y"/>
    <s v="Y"/>
    <s v="Y"/>
    <s v="Y"/>
    <s v="Y"/>
    <s v="Y"/>
    <s v="Y"/>
    <s v="Y"/>
    <s v="Y"/>
    <n v="18"/>
    <n v="22"/>
    <n v="23"/>
    <n v="23"/>
    <n v="16"/>
    <n v="20"/>
    <n v="22"/>
    <n v="24"/>
    <n v="24"/>
    <n v="10"/>
    <n v="13"/>
    <n v="22"/>
    <n v="237"/>
    <n v="18"/>
    <n v="22"/>
    <n v="23"/>
    <n v="23"/>
    <n v="16"/>
    <n v="20"/>
    <n v="22"/>
    <n v="24"/>
    <n v="24"/>
    <n v="10"/>
    <n v="13"/>
    <n v="22"/>
    <n v="237"/>
    <n v="19972.330000000005"/>
    <n v="15362.86"/>
    <n v="-4609.4700000000048"/>
    <n v="-0.23079280184134768"/>
  </r>
  <r>
    <x v="151"/>
    <x v="141"/>
    <x v="88"/>
    <s v="1366507477-United-STAR-Hidalgo"/>
    <x v="7"/>
    <s v="STAR"/>
    <s v="Hidalgo"/>
    <s v="Hospital-Based"/>
    <s v="0"/>
    <s v="Y"/>
    <s v="Y"/>
    <s v="Y"/>
    <s v="Y"/>
    <s v="Y"/>
    <s v="Y"/>
    <s v="Y"/>
    <s v="Y"/>
    <s v="Y"/>
    <s v="Y"/>
    <s v="Y"/>
    <s v="Y"/>
    <n v="12"/>
    <n v="12"/>
    <n v="8"/>
    <n v="8"/>
    <n v="16"/>
    <n v="17"/>
    <n v="11"/>
    <n v="15"/>
    <n v="11"/>
    <n v="7"/>
    <n v="12"/>
    <n v="17"/>
    <n v="146"/>
    <n v="12"/>
    <n v="12"/>
    <n v="8"/>
    <n v="8"/>
    <n v="16"/>
    <n v="17"/>
    <n v="11"/>
    <n v="15"/>
    <n v="11"/>
    <n v="7"/>
    <n v="12"/>
    <n v="17"/>
    <n v="146"/>
    <n v="12088.180000000008"/>
    <n v="9464.0400000000009"/>
    <n v="-2624.1400000000067"/>
    <n v="-0.21708313410290095"/>
  </r>
  <r>
    <x v="5"/>
    <x v="5"/>
    <x v="89"/>
    <s v="1063485548-United-STAR-Jefferson"/>
    <x v="7"/>
    <s v="STAR"/>
    <s v="Jefferson"/>
    <s v="Hospital-Based"/>
    <s v="0"/>
    <s v="Y"/>
    <s v="Y"/>
    <s v="Y"/>
    <s v="Y"/>
    <s v="Y"/>
    <s v="Y"/>
    <s v="Y"/>
    <s v="Y"/>
    <s v="Y"/>
    <s v="Y"/>
    <s v="Y"/>
    <s v="Y"/>
    <n v="7"/>
    <n v="9"/>
    <n v="3"/>
    <n v="5"/>
    <n v="4"/>
    <n v="3"/>
    <n v="6"/>
    <n v="1"/>
    <n v="1"/>
    <n v="2"/>
    <n v="7"/>
    <n v="6"/>
    <n v="54"/>
    <n v="7"/>
    <n v="9"/>
    <n v="3"/>
    <n v="5"/>
    <n v="4"/>
    <n v="3"/>
    <n v="6"/>
    <n v="1"/>
    <n v="1"/>
    <n v="2"/>
    <n v="7"/>
    <n v="6"/>
    <n v="54"/>
    <n v="5081.37"/>
    <n v="3500.4"/>
    <n v="-1580.9699999999998"/>
    <n v="-0.31113065964493825"/>
  </r>
  <r>
    <x v="77"/>
    <x v="75"/>
    <x v="89"/>
    <s v="1528030285-United-STAR-Jefferson"/>
    <x v="7"/>
    <s v="STAR"/>
    <s v="Jefferson"/>
    <s v="Hospital-Based"/>
    <s v="0"/>
    <s v="Y"/>
    <s v="Y"/>
    <s v="Y"/>
    <s v="Y"/>
    <s v="Y"/>
    <s v="Y"/>
    <s v="Y"/>
    <s v="Y"/>
    <s v="Y"/>
    <s v="Y"/>
    <s v="Y"/>
    <s v="Y"/>
    <n v="30"/>
    <n v="19"/>
    <n v="15"/>
    <n v="25"/>
    <n v="13"/>
    <n v="16"/>
    <n v="23"/>
    <n v="12"/>
    <n v="22"/>
    <n v="11"/>
    <n v="8"/>
    <n v="20"/>
    <n v="214"/>
    <n v="30"/>
    <n v="19"/>
    <n v="15"/>
    <n v="25"/>
    <n v="13"/>
    <n v="16"/>
    <n v="23"/>
    <n v="12"/>
    <n v="22"/>
    <n v="11"/>
    <n v="8"/>
    <n v="20"/>
    <n v="214"/>
    <n v="25320.020000000008"/>
    <n v="13871.95"/>
    <n v="-11448.070000000007"/>
    <n v="-0.45213510889801839"/>
  </r>
  <r>
    <x v="100"/>
    <x v="97"/>
    <x v="89"/>
    <s v="1679926992-United-STAR-Jefferson"/>
    <x v="7"/>
    <s v="STAR"/>
    <s v="Jefferson"/>
    <s v="Hospital-Based"/>
    <s v="0"/>
    <s v="Y"/>
    <s v="Y"/>
    <s v="Y"/>
    <s v="Y"/>
    <s v="Y"/>
    <s v="Y"/>
    <s v="Y"/>
    <s v="Y"/>
    <s v="Y"/>
    <s v="Y"/>
    <s v="Y"/>
    <s v="Y"/>
    <n v="31"/>
    <n v="36"/>
    <n v="34"/>
    <n v="34"/>
    <n v="32"/>
    <n v="18"/>
    <n v="23"/>
    <n v="32"/>
    <n v="34"/>
    <n v="39"/>
    <n v="39"/>
    <n v="46"/>
    <n v="398"/>
    <n v="31"/>
    <n v="36"/>
    <n v="34"/>
    <n v="34"/>
    <n v="32"/>
    <n v="18"/>
    <n v="23"/>
    <n v="32"/>
    <n v="34"/>
    <n v="39"/>
    <n v="39"/>
    <n v="46"/>
    <n v="398"/>
    <n v="9943.2499999999964"/>
    <n v="25799.24"/>
    <n v="15855.990000000005"/>
    <n v="1.5946486309808172"/>
  </r>
  <r>
    <x v="36"/>
    <x v="35"/>
    <x v="89"/>
    <s v="1285631945-United-STAR-Jefferson"/>
    <x v="7"/>
    <s v="STAR"/>
    <s v="Jefferson"/>
    <s v="Hospital-Based"/>
    <s v="0"/>
    <s v="Y"/>
    <s v="Y"/>
    <s v="Y"/>
    <s v="Y"/>
    <s v="Y"/>
    <s v="Y"/>
    <s v="Y"/>
    <s v="Y"/>
    <s v="Y"/>
    <s v="Y"/>
    <s v="Y"/>
    <s v="Y"/>
    <n v="15"/>
    <n v="19"/>
    <n v="13"/>
    <n v="10"/>
    <n v="11"/>
    <n v="12"/>
    <n v="8"/>
    <n v="5"/>
    <n v="15"/>
    <n v="12"/>
    <n v="12"/>
    <n v="13"/>
    <n v="145"/>
    <n v="15"/>
    <n v="19"/>
    <n v="13"/>
    <n v="10"/>
    <n v="11"/>
    <n v="12"/>
    <n v="8"/>
    <n v="5"/>
    <n v="15"/>
    <n v="12"/>
    <n v="12"/>
    <n v="13"/>
    <n v="145"/>
    <n v="7515.0700000000006"/>
    <n v="9399.2199999999993"/>
    <n v="1884.1499999999987"/>
    <n v="0.2507162275268226"/>
  </r>
  <r>
    <x v="39"/>
    <x v="37"/>
    <x v="84"/>
    <s v="1306484050-CHC-STAR-Jefferson"/>
    <x v="14"/>
    <s v="STAR"/>
    <s v="Jefferson"/>
    <s v="Hospital-Based"/>
    <s v="0"/>
    <s v="Y"/>
    <s v="Y"/>
    <s v="Y"/>
    <s v="Y"/>
    <s v="Y"/>
    <s v="Y"/>
    <s v="Y"/>
    <s v="Y"/>
    <s v="Y"/>
    <s v="Y"/>
    <s v="Y"/>
    <s v="Y"/>
    <n v="33"/>
    <n v="50"/>
    <n v="266"/>
    <n v="43"/>
    <n v="65"/>
    <n v="54"/>
    <n v="64"/>
    <n v="56"/>
    <n v="53"/>
    <n v="40"/>
    <n v="45"/>
    <n v="40"/>
    <n v="809"/>
    <n v="33"/>
    <n v="50"/>
    <n v="266"/>
    <n v="43"/>
    <n v="65"/>
    <n v="54"/>
    <n v="64"/>
    <n v="56"/>
    <n v="53"/>
    <n v="40"/>
    <n v="45"/>
    <n v="40"/>
    <n v="809"/>
    <n v="24586.180000000004"/>
    <n v="52441.17"/>
    <n v="27854.989999999994"/>
    <n v="1.1329531468491645"/>
  </r>
  <r>
    <x v="145"/>
    <x v="136"/>
    <x v="90"/>
    <s v="1942773874-United-STAR Kids-Harris"/>
    <x v="7"/>
    <s v="STAR Kids"/>
    <s v="Harris"/>
    <s v="Hospital-Based"/>
    <s v="0"/>
    <s v="Y"/>
    <s v="Y"/>
    <s v="Y"/>
    <s v="Y"/>
    <s v="Y"/>
    <s v="Y"/>
    <s v="Y"/>
    <s v="Y"/>
    <s v="Y"/>
    <s v="Y"/>
    <s v="Y"/>
    <s v="Y"/>
    <n v="0"/>
    <n v="0"/>
    <n v="2"/>
    <n v="2"/>
    <n v="1"/>
    <n v="0"/>
    <n v="2"/>
    <n v="0"/>
    <n v="0"/>
    <n v="0"/>
    <n v="0"/>
    <n v="1"/>
    <n v="8"/>
    <n v="0"/>
    <n v="0"/>
    <n v="2"/>
    <n v="2"/>
    <n v="1"/>
    <n v="0"/>
    <n v="2"/>
    <n v="0"/>
    <n v="0"/>
    <n v="0"/>
    <n v="0"/>
    <n v="1"/>
    <n v="8"/>
    <n v="297.80000000000007"/>
    <n v="518.58000000000004"/>
    <n v="220.77999999999997"/>
    <n v="0.74137004701141684"/>
  </r>
  <r>
    <x v="58"/>
    <x v="56"/>
    <x v="90"/>
    <s v="1427334077-United-STAR Kids-Harris"/>
    <x v="7"/>
    <s v="STAR Kids"/>
    <s v="Harris"/>
    <s v="Hospital-Based"/>
    <s v="0"/>
    <s v="Y"/>
    <s v="Y"/>
    <s v="Y"/>
    <s v="Y"/>
    <s v="Y"/>
    <s v="Y"/>
    <s v="Y"/>
    <s v="Y"/>
    <s v="Y"/>
    <s v="Y"/>
    <s v="Y"/>
    <s v="Y"/>
    <n v="3"/>
    <n v="3"/>
    <n v="5"/>
    <n v="6"/>
    <n v="4"/>
    <n v="9"/>
    <n v="8"/>
    <n v="2"/>
    <n v="2"/>
    <n v="4"/>
    <n v="4"/>
    <n v="8"/>
    <n v="58"/>
    <n v="3"/>
    <n v="3"/>
    <n v="5"/>
    <n v="6"/>
    <n v="4"/>
    <n v="9"/>
    <n v="8"/>
    <n v="2"/>
    <n v="2"/>
    <n v="4"/>
    <n v="4"/>
    <n v="8"/>
    <n v="58"/>
    <n v="3268.2600000000011"/>
    <n v="3759.69"/>
    <n v="491.42999999999893"/>
    <n v="0.15036441409190174"/>
  </r>
  <r>
    <x v="73"/>
    <x v="71"/>
    <x v="90"/>
    <s v="1518465616-United-STAR Kids-Harris"/>
    <x v="7"/>
    <s v="STAR Kids"/>
    <s v="Harris"/>
    <s v="Hospital-Based"/>
    <s v="0"/>
    <s v="Y"/>
    <s v="Y"/>
    <s v="Y"/>
    <s v="Y"/>
    <s v="Y"/>
    <s v="Y"/>
    <s v="Y"/>
    <s v="Y"/>
    <s v="Y"/>
    <s v="Y"/>
    <s v="Y"/>
    <s v="Y"/>
    <n v="2"/>
    <n v="3"/>
    <n v="2"/>
    <n v="1"/>
    <n v="4"/>
    <n v="1"/>
    <n v="3"/>
    <n v="2"/>
    <n v="5"/>
    <n v="4"/>
    <n v="3"/>
    <n v="8"/>
    <n v="38"/>
    <n v="2"/>
    <n v="3"/>
    <n v="2"/>
    <n v="1"/>
    <n v="4"/>
    <n v="1"/>
    <n v="3"/>
    <n v="2"/>
    <n v="5"/>
    <n v="4"/>
    <n v="3"/>
    <n v="8"/>
    <n v="38"/>
    <n v="504.17"/>
    <n v="2463.2399999999998"/>
    <n v="1959.0699999999997"/>
    <n v="3.8857329868893422"/>
  </r>
  <r>
    <x v="149"/>
    <x v="17"/>
    <x v="90"/>
    <s v="1972830008-United-STAR Kids-Harris"/>
    <x v="7"/>
    <s v="STAR Kids"/>
    <s v="Harris"/>
    <s v="Hospital-Based"/>
    <s v="0"/>
    <s v="Y"/>
    <s v="Y"/>
    <s v="Y"/>
    <s v="Y"/>
    <s v="Y"/>
    <s v="Y"/>
    <s v="Y"/>
    <s v="Y"/>
    <s v="Y"/>
    <s v="Y"/>
    <s v="Y"/>
    <s v="Y"/>
    <n v="0"/>
    <n v="1"/>
    <n v="2"/>
    <n v="1"/>
    <n v="0"/>
    <n v="1"/>
    <n v="0"/>
    <n v="0"/>
    <n v="1"/>
    <n v="3"/>
    <n v="0"/>
    <n v="0"/>
    <n v="9"/>
    <n v="0"/>
    <n v="1"/>
    <n v="2"/>
    <n v="1"/>
    <n v="0"/>
    <n v="1"/>
    <n v="0"/>
    <n v="0"/>
    <n v="1"/>
    <n v="3"/>
    <n v="0"/>
    <n v="0"/>
    <n v="9"/>
    <n v="513.63"/>
    <n v="583.4"/>
    <n v="69.769999999999982"/>
    <n v="0.13583708116737725"/>
  </r>
  <r>
    <x v="152"/>
    <x v="142"/>
    <x v="91"/>
    <s v="1043289804-United-STAR Kids-Hidalgo"/>
    <x v="7"/>
    <s v="STAR Kids"/>
    <s v="Hidalgo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3"/>
    <x v="141"/>
    <x v="91"/>
    <s v="1023173507-United-STAR Kids-Hidalgo"/>
    <x v="7"/>
    <s v="STAR Kids"/>
    <s v="Hidalgo"/>
    <s v="Hospital-Based"/>
    <s v="0"/>
    <s v="Y"/>
    <s v="Y"/>
    <s v="Y"/>
    <s v="Y"/>
    <s v="Y"/>
    <s v="Y"/>
    <s v="Y"/>
    <s v="Y"/>
    <s v="Y"/>
    <s v="Y"/>
    <s v="Y"/>
    <s v="Y"/>
    <n v="4"/>
    <n v="4"/>
    <n v="4"/>
    <n v="3"/>
    <n v="1"/>
    <n v="6"/>
    <n v="2"/>
    <n v="1"/>
    <n v="1"/>
    <n v="3"/>
    <n v="1"/>
    <n v="3"/>
    <n v="33"/>
    <n v="4"/>
    <n v="4"/>
    <n v="4"/>
    <n v="3"/>
    <n v="1"/>
    <n v="6"/>
    <n v="2"/>
    <n v="1"/>
    <n v="1"/>
    <n v="3"/>
    <n v="1"/>
    <n v="3"/>
    <n v="33"/>
    <n v="1304.98"/>
    <n v="2139.13"/>
    <n v="834.15000000000009"/>
    <n v="0.63920519854710423"/>
  </r>
  <r>
    <x v="151"/>
    <x v="141"/>
    <x v="91"/>
    <s v="1366507477-United-STAR Kids-Hidalgo"/>
    <x v="7"/>
    <s v="STAR Kids"/>
    <s v="Hidalgo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2"/>
    <n v="0"/>
    <n v="0"/>
    <n v="0"/>
    <n v="0"/>
    <n v="0"/>
    <n v="0"/>
    <n v="0"/>
    <n v="0"/>
    <n v="2"/>
    <n v="0"/>
    <n v="0"/>
    <n v="0"/>
    <n v="2"/>
    <n v="0"/>
    <n v="0"/>
    <n v="0"/>
    <n v="0"/>
    <n v="0"/>
    <n v="0"/>
    <n v="0"/>
    <n v="0"/>
    <n v="2"/>
    <n v="789.33999999999935"/>
    <n v="129.63999999999999"/>
    <n v="-659.69999999999936"/>
    <n v="-0.83576152228444001"/>
  </r>
  <r>
    <x v="5"/>
    <x v="5"/>
    <x v="92"/>
    <s v="1063485548-United-STAR Kids-Jefferson"/>
    <x v="7"/>
    <s v="STAR Kids"/>
    <s v="Jefferson"/>
    <s v="Hospital-Based"/>
    <s v="0"/>
    <s v="Y"/>
    <s v="Y"/>
    <s v="Y"/>
    <s v="Y"/>
    <s v="Y"/>
    <s v="Y"/>
    <s v="Y"/>
    <s v="Y"/>
    <s v="Y"/>
    <s v="Y"/>
    <s v="Y"/>
    <s v="Y"/>
    <n v="1"/>
    <n v="0"/>
    <n v="1"/>
    <n v="1"/>
    <n v="1"/>
    <n v="0"/>
    <n v="1"/>
    <n v="0"/>
    <n v="0"/>
    <n v="2"/>
    <n v="1"/>
    <n v="0"/>
    <n v="8"/>
    <n v="1"/>
    <n v="0"/>
    <n v="1"/>
    <n v="1"/>
    <n v="1"/>
    <n v="0"/>
    <n v="1"/>
    <n v="0"/>
    <n v="0"/>
    <n v="2"/>
    <n v="1"/>
    <n v="0"/>
    <n v="8"/>
    <n v="403.99"/>
    <n v="518.58000000000004"/>
    <n v="114.59000000000003"/>
    <n v="0.28364563479294047"/>
  </r>
  <r>
    <x v="77"/>
    <x v="75"/>
    <x v="92"/>
    <s v="1528030285-United-STAR Kids-Jefferson"/>
    <x v="7"/>
    <s v="STAR Kids"/>
    <s v="Jefferson"/>
    <s v="Hospital-Based"/>
    <s v="0"/>
    <s v="Y"/>
    <s v="Y"/>
    <s v="Y"/>
    <s v="Y"/>
    <s v="Y"/>
    <s v="Y"/>
    <s v="Y"/>
    <s v="Y"/>
    <s v="Y"/>
    <s v="Y"/>
    <s v="Y"/>
    <s v="Y"/>
    <n v="2"/>
    <n v="3"/>
    <n v="0"/>
    <n v="1"/>
    <n v="3"/>
    <n v="1"/>
    <n v="1"/>
    <n v="1"/>
    <n v="1"/>
    <n v="0"/>
    <n v="0"/>
    <n v="0"/>
    <n v="13"/>
    <n v="2"/>
    <n v="3"/>
    <n v="0"/>
    <n v="1"/>
    <n v="3"/>
    <n v="1"/>
    <n v="1"/>
    <n v="1"/>
    <n v="1"/>
    <n v="0"/>
    <n v="0"/>
    <n v="0"/>
    <n v="13"/>
    <n v="2045.670000000001"/>
    <n v="842.69"/>
    <n v="-1202.9800000000009"/>
    <n v="-0.58806161306564619"/>
  </r>
  <r>
    <x v="100"/>
    <x v="97"/>
    <x v="92"/>
    <s v="1679926992-United-STAR Kids-Jefferson"/>
    <x v="7"/>
    <s v="STAR Kids"/>
    <s v="Jefferson"/>
    <s v="Hospital-Based"/>
    <s v="0"/>
    <s v="Y"/>
    <s v="Y"/>
    <s v="Y"/>
    <s v="Y"/>
    <s v="Y"/>
    <s v="Y"/>
    <s v="Y"/>
    <s v="Y"/>
    <s v="Y"/>
    <s v="Y"/>
    <s v="Y"/>
    <s v="Y"/>
    <n v="0"/>
    <n v="1"/>
    <n v="1"/>
    <n v="0"/>
    <n v="1"/>
    <n v="3"/>
    <n v="2"/>
    <n v="1"/>
    <n v="3"/>
    <n v="2"/>
    <n v="2"/>
    <n v="0"/>
    <n v="16"/>
    <n v="0"/>
    <n v="1"/>
    <n v="1"/>
    <n v="0"/>
    <n v="1"/>
    <n v="3"/>
    <n v="2"/>
    <n v="1"/>
    <n v="3"/>
    <n v="2"/>
    <n v="2"/>
    <n v="0"/>
    <n v="16"/>
    <n v="798.4400000000004"/>
    <n v="1037.1600000000001"/>
    <n v="238.71999999999969"/>
    <n v="0.29898301688292117"/>
  </r>
  <r>
    <x v="36"/>
    <x v="35"/>
    <x v="92"/>
    <s v="1285631945-United-STAR Kids-Jefferson"/>
    <x v="7"/>
    <s v="STAR Kids"/>
    <s v="Jefferson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1"/>
    <n v="0"/>
    <n v="1"/>
    <n v="0"/>
    <n v="0"/>
    <n v="0"/>
    <n v="0"/>
    <n v="2"/>
    <n v="0"/>
    <n v="0"/>
    <n v="0"/>
    <n v="0"/>
    <n v="0"/>
    <n v="1"/>
    <n v="0"/>
    <n v="1"/>
    <n v="0"/>
    <n v="0"/>
    <n v="0"/>
    <n v="0"/>
    <n v="2"/>
    <n v="603.92999999999961"/>
    <n v="129.63999999999999"/>
    <n v="-474.28999999999962"/>
    <n v="-0.78533936052191466"/>
  </r>
  <r>
    <x v="39"/>
    <x v="37"/>
    <x v="92"/>
    <s v="1306484050-United-STAR Kids-Jefferson"/>
    <x v="7"/>
    <s v="STAR Kids"/>
    <s v="Jefferson"/>
    <s v="Hospital-Based"/>
    <s v="0"/>
    <s v="Y"/>
    <s v="Y"/>
    <s v="Y"/>
    <s v="Y"/>
    <s v="Y"/>
    <s v="Y"/>
    <s v="Y"/>
    <s v="Y"/>
    <s v="Y"/>
    <s v="Y"/>
    <s v="Y"/>
    <s v="Y"/>
    <n v="4"/>
    <n v="6"/>
    <n v="9"/>
    <n v="7"/>
    <n v="7"/>
    <n v="12"/>
    <n v="4"/>
    <n v="6"/>
    <n v="4"/>
    <n v="2"/>
    <n v="6"/>
    <n v="2"/>
    <n v="69"/>
    <n v="4"/>
    <n v="6"/>
    <n v="9"/>
    <n v="7"/>
    <n v="7"/>
    <n v="12"/>
    <n v="4"/>
    <n v="6"/>
    <n v="4"/>
    <n v="2"/>
    <n v="6"/>
    <n v="2"/>
    <n v="69"/>
    <n v="1843.0900000000001"/>
    <n v="4472.7299999999996"/>
    <n v="2629.6399999999994"/>
    <n v="1.4267561540673539"/>
  </r>
  <r>
    <x v="89"/>
    <x v="86"/>
    <x v="93"/>
    <s v="1639511207-United-STAR Kids-MRSA Central"/>
    <x v="7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3.48000000000008"/>
    <n v="0"/>
    <n v="-273.48000000000008"/>
    <n v="-1"/>
  </r>
  <r>
    <x v="126"/>
    <x v="119"/>
    <x v="93"/>
    <s v="1841752375-United-STAR Kids-MRSA Central"/>
    <x v="7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8.4099999999996"/>
    <n v="0"/>
    <n v="-1808.4099999999996"/>
    <n v="-1"/>
  </r>
  <r>
    <x v="17"/>
    <x v="17"/>
    <x v="93"/>
    <s v="1114255833-United-STAR Kids-MRSA Central"/>
    <x v="7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1"/>
    <n v="2"/>
    <n v="0"/>
    <n v="1"/>
    <n v="1"/>
    <n v="1"/>
    <n v="0"/>
    <n v="0"/>
    <n v="1"/>
    <n v="2"/>
    <n v="1"/>
    <n v="1"/>
    <n v="11"/>
    <n v="1"/>
    <n v="2"/>
    <n v="0"/>
    <n v="1"/>
    <n v="1"/>
    <n v="1"/>
    <n v="0"/>
    <n v="0"/>
    <n v="1"/>
    <n v="2"/>
    <n v="1"/>
    <n v="1"/>
    <n v="11"/>
    <n v="1216.0800000000002"/>
    <n v="713.04"/>
    <n v="-503.04000000000019"/>
    <n v="-0.41365699625024682"/>
  </r>
  <r>
    <x v="83"/>
    <x v="80"/>
    <x v="93"/>
    <s v="1558474999-United-STAR Kids-MRSA Central"/>
    <x v="7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1"/>
    <n v="0"/>
    <n v="0"/>
    <n v="0"/>
    <n v="0"/>
    <n v="0"/>
    <n v="1"/>
    <n v="0"/>
    <n v="0"/>
    <n v="2"/>
    <n v="0"/>
    <n v="0"/>
    <n v="0"/>
    <n v="1"/>
    <n v="0"/>
    <n v="0"/>
    <n v="0"/>
    <n v="0"/>
    <n v="0"/>
    <n v="1"/>
    <n v="0"/>
    <n v="0"/>
    <n v="2"/>
    <n v="7857.7499999999991"/>
    <n v="129.63999999999999"/>
    <n v="-7728.1099999999988"/>
    <n v="-0.98350163850975147"/>
  </r>
  <r>
    <x v="141"/>
    <x v="133"/>
    <x v="93"/>
    <s v="1932158367-United-STAR Kids-MRSA Central"/>
    <x v="7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1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127.44000000000005"/>
    <n v="64.819999999999993"/>
    <n v="-62.620000000000061"/>
    <n v="-0.49136848713119929"/>
  </r>
  <r>
    <x v="16"/>
    <x v="16"/>
    <x v="93"/>
    <s v="1114221199-United-STAR Kids-MRSA Central"/>
    <x v="7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2"/>
    <n v="1"/>
    <n v="3"/>
    <n v="6"/>
    <n v="2"/>
    <n v="7"/>
    <n v="5"/>
    <n v="7"/>
    <n v="6"/>
    <n v="4"/>
    <n v="3"/>
    <n v="2"/>
    <n v="48"/>
    <n v="2"/>
    <n v="1"/>
    <n v="3"/>
    <n v="6"/>
    <n v="2"/>
    <n v="7"/>
    <n v="5"/>
    <n v="7"/>
    <n v="6"/>
    <n v="4"/>
    <n v="3"/>
    <n v="2"/>
    <n v="48"/>
    <n v="2092.6899999999996"/>
    <n v="3111.47"/>
    <n v="1018.7800000000002"/>
    <n v="0.48682795827380088"/>
  </r>
  <r>
    <x v="95"/>
    <x v="92"/>
    <x v="93"/>
    <s v="1659770030-United-STAR Kids-MRSA Central"/>
    <x v="7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5"/>
    <n v="5"/>
    <n v="3"/>
    <n v="2"/>
    <n v="5"/>
    <n v="5"/>
    <n v="2"/>
    <n v="3"/>
    <n v="5"/>
    <n v="2"/>
    <n v="3"/>
    <n v="5"/>
    <n v="45"/>
    <n v="5"/>
    <n v="5"/>
    <n v="3"/>
    <n v="2"/>
    <n v="5"/>
    <n v="5"/>
    <n v="2"/>
    <n v="3"/>
    <n v="5"/>
    <n v="2"/>
    <n v="3"/>
    <n v="5"/>
    <n v="45"/>
    <n v="3614.829999999999"/>
    <n v="2917"/>
    <n v="-697.82999999999902"/>
    <n v="-0.19304642265334723"/>
  </r>
  <r>
    <x v="112"/>
    <x v="92"/>
    <x v="93"/>
    <s v="1730557026-United-STAR Kids-MRSA Central"/>
    <x v="7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2"/>
    <n v="5"/>
    <n v="6"/>
    <n v="1"/>
    <n v="6"/>
    <n v="8"/>
    <n v="2"/>
    <n v="7"/>
    <n v="5"/>
    <n v="7"/>
    <n v="1"/>
    <n v="6"/>
    <n v="56"/>
    <n v="2"/>
    <n v="5"/>
    <n v="6"/>
    <n v="1"/>
    <n v="6"/>
    <n v="8"/>
    <n v="2"/>
    <n v="7"/>
    <n v="5"/>
    <n v="7"/>
    <n v="1"/>
    <n v="6"/>
    <n v="56"/>
    <n v="4748.8299999999981"/>
    <n v="3630.04"/>
    <n v="-1118.7899999999981"/>
    <n v="-0.23559276706051777"/>
  </r>
  <r>
    <x v="122"/>
    <x v="92"/>
    <x v="93"/>
    <s v="1821422551-United-STAR Kids-MRSA Central"/>
    <x v="7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9.4000000000002"/>
    <n v="0"/>
    <n v="-539.4000000000002"/>
    <n v="-1"/>
  </r>
  <r>
    <x v="57"/>
    <x v="55"/>
    <x v="42"/>
    <s v="1417985086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1"/>
    <n v="343.01999999999992"/>
    <n v="64.819999999999993"/>
    <n v="-278.19999999999993"/>
    <n v="-0.81103142673896567"/>
  </r>
  <r>
    <x v="59"/>
    <x v="57"/>
    <x v="71"/>
    <s v="1437178357-Superior-STAR Kids-Lubbock"/>
    <x v="6"/>
    <s v="STAR Kids"/>
    <s v="Lubbock"/>
    <s v="Hospital-Based"/>
    <s v="0"/>
    <s v="Y"/>
    <s v="Y"/>
    <s v="Y"/>
    <s v="Y"/>
    <s v="Y"/>
    <s v="Y"/>
    <s v="Y"/>
    <s v="Y"/>
    <s v="Y"/>
    <s v="Y"/>
    <s v="Y"/>
    <s v="Y"/>
    <n v="2"/>
    <n v="0"/>
    <n v="1"/>
    <n v="0"/>
    <n v="1"/>
    <n v="3"/>
    <n v="1"/>
    <n v="0"/>
    <n v="0"/>
    <n v="0"/>
    <n v="2"/>
    <n v="2"/>
    <n v="12"/>
    <n v="2"/>
    <n v="0"/>
    <n v="1"/>
    <n v="0"/>
    <n v="1"/>
    <n v="3"/>
    <n v="1"/>
    <n v="0"/>
    <n v="0"/>
    <n v="0"/>
    <n v="2"/>
    <n v="2"/>
    <n v="12"/>
    <n v="1422.6400000000008"/>
    <n v="777.87"/>
    <n v="-644.77000000000078"/>
    <n v="-0.45322077264803495"/>
  </r>
  <r>
    <x v="60"/>
    <x v="58"/>
    <x v="42"/>
    <s v="1457307175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5"/>
    <n v="1"/>
    <n v="9"/>
    <n v="2"/>
    <n v="0"/>
    <n v="7"/>
    <n v="1"/>
    <n v="3"/>
    <n v="7"/>
    <n v="7"/>
    <n v="4"/>
    <n v="4"/>
    <n v="50"/>
    <n v="5"/>
    <n v="1"/>
    <n v="9"/>
    <n v="2"/>
    <n v="0"/>
    <n v="7"/>
    <n v="1"/>
    <n v="3"/>
    <n v="7"/>
    <n v="7"/>
    <n v="4"/>
    <n v="4"/>
    <n v="50"/>
    <n v="3105.99"/>
    <n v="3241.11"/>
    <n v="135.12000000000035"/>
    <n v="4.3503037678807838E-2"/>
  </r>
  <r>
    <x v="61"/>
    <x v="59"/>
    <x v="42"/>
    <s v="1457337800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5"/>
    <n v="2"/>
    <n v="2"/>
    <n v="3"/>
    <n v="1"/>
    <n v="0"/>
    <n v="2"/>
    <n v="1"/>
    <n v="7"/>
    <n v="0"/>
    <n v="2"/>
    <n v="6"/>
    <n v="31"/>
    <n v="5"/>
    <n v="2"/>
    <n v="2"/>
    <n v="3"/>
    <n v="1"/>
    <n v="0"/>
    <n v="2"/>
    <n v="1"/>
    <n v="7"/>
    <n v="0"/>
    <n v="2"/>
    <n v="6"/>
    <n v="31"/>
    <n v="1683.97"/>
    <n v="2009.49"/>
    <n v="325.52"/>
    <n v="0.19330510638550566"/>
  </r>
  <r>
    <x v="159"/>
    <x v="147"/>
    <x v="72"/>
    <s v="1467495184-Superior-STAR Kids-Nueces"/>
    <x v="6"/>
    <s v="STAR Kids"/>
    <s v="Nuece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1"/>
    <n v="0"/>
    <n v="1"/>
    <n v="0"/>
    <n v="0"/>
    <n v="0"/>
    <n v="0"/>
    <n v="2"/>
    <n v="0"/>
    <n v="0"/>
    <n v="0"/>
    <n v="0"/>
    <n v="0"/>
    <n v="1"/>
    <n v="0"/>
    <n v="1"/>
    <n v="0"/>
    <n v="0"/>
    <n v="0"/>
    <n v="0"/>
    <n v="2"/>
    <n v="130.98999999999998"/>
    <n v="129.63999999999999"/>
    <n v="-1.3499999999999943"/>
    <n v="-1.0306130238949496E-2"/>
  </r>
  <r>
    <x v="62"/>
    <x v="60"/>
    <x v="42"/>
    <s v="1467742254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7"/>
    <n v="5"/>
    <n v="3"/>
    <n v="7"/>
    <n v="5"/>
    <n v="2"/>
    <n v="5"/>
    <n v="4"/>
    <n v="3"/>
    <n v="9"/>
    <n v="1"/>
    <n v="2"/>
    <n v="53"/>
    <n v="7"/>
    <n v="5"/>
    <n v="3"/>
    <n v="7"/>
    <n v="5"/>
    <n v="2"/>
    <n v="5"/>
    <n v="4"/>
    <n v="3"/>
    <n v="9"/>
    <n v="1"/>
    <n v="2"/>
    <n v="53"/>
    <n v="1227.6600000000001"/>
    <n v="3435.58"/>
    <n v="2207.92"/>
    <n v="1.7984784060733428"/>
  </r>
  <r>
    <x v="63"/>
    <x v="61"/>
    <x v="42"/>
    <s v="1467799262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4"/>
    <n v="4"/>
    <n v="1"/>
    <n v="0"/>
    <n v="1"/>
    <n v="3"/>
    <n v="3"/>
    <n v="1"/>
    <n v="2"/>
    <n v="0"/>
    <n v="2"/>
    <n v="3"/>
    <n v="24"/>
    <n v="4"/>
    <n v="4"/>
    <n v="1"/>
    <n v="0"/>
    <n v="1"/>
    <n v="3"/>
    <n v="3"/>
    <n v="1"/>
    <n v="2"/>
    <n v="0"/>
    <n v="2"/>
    <n v="3"/>
    <n v="24"/>
    <n v="1096.7699999999998"/>
    <n v="1555.73"/>
    <n v="458.96000000000026"/>
    <n v="0.41846512942549519"/>
  </r>
  <r>
    <x v="64"/>
    <x v="62"/>
    <x v="42"/>
    <s v="1467879569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3"/>
    <n v="4"/>
    <n v="5"/>
    <n v="1"/>
    <n v="4"/>
    <n v="2"/>
    <n v="2"/>
    <n v="2"/>
    <n v="0"/>
    <n v="0"/>
    <n v="4"/>
    <n v="27"/>
    <n v="0"/>
    <n v="3"/>
    <n v="4"/>
    <n v="5"/>
    <n v="1"/>
    <n v="4"/>
    <n v="2"/>
    <n v="2"/>
    <n v="2"/>
    <n v="0"/>
    <n v="0"/>
    <n v="4"/>
    <n v="27"/>
    <n v="2505.06"/>
    <n v="1750.2"/>
    <n v="-754.8599999999999"/>
    <n v="-0.30133409978204112"/>
  </r>
  <r>
    <x v="65"/>
    <x v="63"/>
    <x v="42"/>
    <s v="1477930121-Superior-STAR Kids-MRSA West"/>
    <x v="6"/>
    <s v="STAR Kids"/>
    <s v="MRSA West"/>
    <s v="Hospital-Based"/>
    <s v="1"/>
    <s v="Y"/>
    <s v="Y"/>
    <s v="Y"/>
    <s v="Y"/>
    <s v="Y"/>
    <s v="Y"/>
    <s v="Y"/>
    <s v="Y"/>
    <s v="Y"/>
    <s v="Y"/>
    <s v="Y"/>
    <s v="Y"/>
    <n v="6"/>
    <n v="1"/>
    <n v="2"/>
    <n v="1"/>
    <n v="2"/>
    <n v="0"/>
    <n v="2"/>
    <n v="2"/>
    <n v="0"/>
    <n v="0"/>
    <n v="0"/>
    <n v="0"/>
    <n v="16"/>
    <n v="0"/>
    <n v="0"/>
    <n v="0"/>
    <n v="0"/>
    <n v="0"/>
    <n v="0"/>
    <n v="0"/>
    <n v="0"/>
    <n v="0"/>
    <n v="0"/>
    <n v="0"/>
    <n v="0"/>
    <n v="0"/>
    <n v="95.200000000000031"/>
    <n v="0"/>
    <n v="-95.200000000000031"/>
    <n v="-1"/>
  </r>
  <r>
    <x v="157"/>
    <x v="92"/>
    <x v="72"/>
    <s v="1487088118-Superior-STAR Kids-Nueces"/>
    <x v="6"/>
    <s v="STAR Kids"/>
    <s v="Nueces"/>
    <s v="Hospital-Based"/>
    <s v="0"/>
    <s v="Y"/>
    <s v="Y"/>
    <s v="Y"/>
    <s v="Y"/>
    <s v="Y"/>
    <s v="Y"/>
    <s v="Y"/>
    <s v="Y"/>
    <s v="Y"/>
    <s v="Y"/>
    <s v="Y"/>
    <s v="Y"/>
    <n v="1"/>
    <n v="2"/>
    <n v="4"/>
    <n v="3"/>
    <n v="2"/>
    <n v="4"/>
    <n v="4"/>
    <n v="4"/>
    <n v="4"/>
    <n v="3"/>
    <n v="5"/>
    <n v="7"/>
    <n v="43"/>
    <n v="1"/>
    <n v="2"/>
    <n v="4"/>
    <n v="3"/>
    <n v="2"/>
    <n v="4"/>
    <n v="4"/>
    <n v="4"/>
    <n v="4"/>
    <n v="3"/>
    <n v="5"/>
    <n v="7"/>
    <n v="43"/>
    <n v="798.18000000000029"/>
    <n v="2787.35"/>
    <n v="1989.1699999999996"/>
    <n v="2.4921321005287016"/>
  </r>
  <r>
    <x v="155"/>
    <x v="144"/>
    <x v="72"/>
    <s v="1497153589-Superior-STAR Kids-Nueces"/>
    <x v="6"/>
    <s v="STAR Kids"/>
    <s v="Nueces"/>
    <s v="Hospital-Based"/>
    <s v="0"/>
    <s v="Y"/>
    <s v="Y"/>
    <s v="Y"/>
    <s v="Y"/>
    <s v="Y"/>
    <s v="Y"/>
    <s v="Y"/>
    <s v="Y"/>
    <s v="Y"/>
    <s v="Y"/>
    <s v="Y"/>
    <s v="Y"/>
    <n v="2"/>
    <n v="1"/>
    <n v="1"/>
    <n v="3"/>
    <n v="3"/>
    <n v="5"/>
    <n v="3"/>
    <n v="2"/>
    <n v="6"/>
    <n v="5"/>
    <n v="6"/>
    <n v="2"/>
    <n v="39"/>
    <n v="2"/>
    <n v="1"/>
    <n v="1"/>
    <n v="3"/>
    <n v="3"/>
    <n v="5"/>
    <n v="3"/>
    <n v="2"/>
    <n v="6"/>
    <n v="5"/>
    <n v="6"/>
    <n v="2"/>
    <n v="39"/>
    <n v="1990.2100000000016"/>
    <n v="2528.0700000000002"/>
    <n v="537.85999999999854"/>
    <n v="0.270252887886202"/>
  </r>
  <r>
    <x v="69"/>
    <x v="67"/>
    <x v="71"/>
    <s v="1508855313-Superior-STAR Kids-Lubbock"/>
    <x v="6"/>
    <s v="STAR Kids"/>
    <s v="Lubbock"/>
    <s v="Hospital-Based"/>
    <s v="0"/>
    <s v="Y"/>
    <s v="Y"/>
    <s v="Y"/>
    <s v="Y"/>
    <s v="Y"/>
    <s v="Y"/>
    <s v="Y"/>
    <s v="Y"/>
    <s v="Y"/>
    <s v="Y"/>
    <s v="Y"/>
    <s v="Y"/>
    <n v="12"/>
    <n v="9"/>
    <n v="14"/>
    <n v="3"/>
    <n v="1"/>
    <n v="5"/>
    <n v="4"/>
    <n v="5"/>
    <n v="5"/>
    <n v="2"/>
    <n v="2"/>
    <n v="3"/>
    <n v="65"/>
    <n v="12"/>
    <n v="9"/>
    <n v="14"/>
    <n v="3"/>
    <n v="1"/>
    <n v="5"/>
    <n v="4"/>
    <n v="5"/>
    <n v="5"/>
    <n v="2"/>
    <n v="2"/>
    <n v="3"/>
    <n v="65"/>
    <n v="3051.2400000000002"/>
    <n v="4213.4399999999996"/>
    <n v="1162.1999999999994"/>
    <n v="0.3808943249301921"/>
  </r>
  <r>
    <x v="70"/>
    <x v="68"/>
    <x v="42"/>
    <s v="1518032879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2"/>
    <n v="0"/>
    <n v="0"/>
    <n v="0"/>
    <n v="0"/>
    <n v="1"/>
    <n v="0"/>
    <n v="3"/>
    <n v="0"/>
    <n v="0"/>
    <n v="0"/>
    <n v="0"/>
    <n v="0"/>
    <n v="2"/>
    <n v="0"/>
    <n v="0"/>
    <n v="0"/>
    <n v="0"/>
    <n v="1"/>
    <n v="0"/>
    <n v="3"/>
    <n v="450.29000000000025"/>
    <n v="194.47"/>
    <n v="-255.82000000000025"/>
    <n v="-0.5681227653290104"/>
  </r>
  <r>
    <x v="71"/>
    <x v="69"/>
    <x v="42"/>
    <s v="1518216902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2"/>
    <n v="0"/>
    <n v="0"/>
    <n v="1"/>
    <n v="1"/>
    <n v="0"/>
    <n v="2"/>
    <n v="0"/>
    <n v="0"/>
    <n v="0"/>
    <n v="6"/>
    <n v="0"/>
    <n v="0"/>
    <n v="2"/>
    <n v="0"/>
    <n v="0"/>
    <n v="1"/>
    <n v="1"/>
    <n v="0"/>
    <n v="2"/>
    <n v="0"/>
    <n v="0"/>
    <n v="0"/>
    <n v="6"/>
    <n v="97.259999999999991"/>
    <n v="388.93"/>
    <n v="291.67"/>
    <n v="2.9988690108986229"/>
  </r>
  <r>
    <x v="72"/>
    <x v="70"/>
    <x v="42"/>
    <s v="1518411644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1"/>
    <n v="0"/>
    <n v="1"/>
    <n v="0"/>
    <n v="1"/>
    <n v="0"/>
    <n v="0"/>
    <n v="0"/>
    <n v="0"/>
    <n v="0"/>
    <n v="3"/>
    <n v="0"/>
    <n v="0"/>
    <n v="1"/>
    <n v="0"/>
    <n v="1"/>
    <n v="0"/>
    <n v="1"/>
    <n v="0"/>
    <n v="0"/>
    <n v="0"/>
    <n v="0"/>
    <n v="0"/>
    <n v="3"/>
    <n v="400.66000000000008"/>
    <n v="194.47"/>
    <n v="-206.19000000000008"/>
    <n v="-0.5146258673189239"/>
  </r>
  <r>
    <x v="75"/>
    <x v="73"/>
    <x v="42"/>
    <s v="1518976836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"/>
    <n v="5"/>
    <n v="4"/>
    <n v="2"/>
    <n v="1"/>
    <n v="2"/>
    <n v="1"/>
    <n v="5"/>
    <n v="3"/>
    <n v="3"/>
    <n v="2"/>
    <n v="2"/>
    <n v="31"/>
    <n v="1"/>
    <n v="5"/>
    <n v="4"/>
    <n v="2"/>
    <n v="1"/>
    <n v="2"/>
    <n v="1"/>
    <n v="5"/>
    <n v="3"/>
    <n v="3"/>
    <n v="2"/>
    <n v="2"/>
    <n v="31"/>
    <n v="1531.1100000000004"/>
    <n v="2009.49"/>
    <n v="478.37999999999965"/>
    <n v="0.31243999451378379"/>
  </r>
  <r>
    <x v="76"/>
    <x v="74"/>
    <x v="42"/>
    <s v="1528015815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9"/>
    <n v="2"/>
    <n v="0"/>
    <n v="2"/>
    <n v="3"/>
    <n v="4"/>
    <n v="2"/>
    <n v="8"/>
    <n v="5"/>
    <n v="3"/>
    <n v="3"/>
    <n v="3"/>
    <n v="44"/>
    <n v="9"/>
    <n v="2"/>
    <n v="0"/>
    <n v="2"/>
    <n v="3"/>
    <n v="4"/>
    <n v="2"/>
    <n v="8"/>
    <n v="5"/>
    <n v="3"/>
    <n v="3"/>
    <n v="3"/>
    <n v="44"/>
    <n v="3954.7799999999979"/>
    <n v="2852.18"/>
    <n v="-1102.5999999999981"/>
    <n v="-0.27880185497044052"/>
  </r>
  <r>
    <x v="78"/>
    <x v="76"/>
    <x v="42"/>
    <s v="1528557410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2"/>
    <n v="0"/>
    <n v="0"/>
    <n v="1"/>
    <n v="1"/>
    <n v="0"/>
    <n v="2"/>
    <n v="3"/>
    <n v="5"/>
    <n v="14"/>
    <n v="0"/>
    <n v="0"/>
    <n v="0"/>
    <n v="2"/>
    <n v="0"/>
    <n v="0"/>
    <n v="1"/>
    <n v="1"/>
    <n v="0"/>
    <n v="2"/>
    <n v="3"/>
    <n v="5"/>
    <n v="14"/>
    <n v="257.85999999999984"/>
    <n v="907.51"/>
    <n v="649.65000000000009"/>
    <n v="2.5193903668657431"/>
  </r>
  <r>
    <x v="79"/>
    <x v="77"/>
    <x v="42"/>
    <s v="1538123617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1"/>
    <n v="4"/>
    <n v="3"/>
    <n v="0"/>
    <n v="0"/>
    <n v="2"/>
    <n v="0"/>
    <n v="10"/>
    <n v="0"/>
    <n v="0"/>
    <n v="0"/>
    <n v="0"/>
    <n v="0"/>
    <n v="1"/>
    <n v="4"/>
    <n v="3"/>
    <n v="0"/>
    <n v="0"/>
    <n v="2"/>
    <n v="0"/>
    <n v="10"/>
    <n v="0"/>
    <n v="648.22"/>
    <n v="648.22"/>
    <n v="0"/>
  </r>
  <r>
    <x v="80"/>
    <x v="78"/>
    <x v="42"/>
    <s v="1538150370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1"/>
    <n v="503.7600000000001"/>
    <n v="64.819999999999993"/>
    <n v="-438.94000000000011"/>
    <n v="-0.87132761632523426"/>
  </r>
  <r>
    <x v="81"/>
    <x v="28"/>
    <x v="42"/>
    <s v="1538486790-Superior-STAR Kids-MRSA West"/>
    <x v="6"/>
    <s v="STAR Kids"/>
    <s v="MRSA West"/>
    <s v="Free-Standing"/>
    <s v="0"/>
    <s v="Y"/>
    <s v="Y"/>
    <s v="Y"/>
    <s v="Y"/>
    <s v="Y"/>
    <s v="Y"/>
    <s v="Y"/>
    <s v="Y"/>
    <s v="Y"/>
    <s v="Y"/>
    <s v="Y"/>
    <s v="Y"/>
    <n v="2"/>
    <n v="1"/>
    <n v="0"/>
    <n v="3"/>
    <n v="0"/>
    <n v="1"/>
    <n v="0"/>
    <n v="0"/>
    <n v="0"/>
    <n v="0"/>
    <n v="2"/>
    <n v="0"/>
    <n v="9"/>
    <n v="2"/>
    <n v="1"/>
    <n v="0"/>
    <n v="3"/>
    <n v="0"/>
    <n v="1"/>
    <n v="0"/>
    <n v="0"/>
    <n v="0"/>
    <n v="0"/>
    <n v="2"/>
    <n v="0"/>
    <n v="9"/>
    <n v="1348.5800000000004"/>
    <n v="979.2"/>
    <n v="-369.38000000000034"/>
    <n v="-0.27390292010855882"/>
  </r>
  <r>
    <x v="82"/>
    <x v="79"/>
    <x v="42"/>
    <s v="1558313171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3"/>
    <n v="0"/>
    <n v="1"/>
    <n v="2"/>
    <n v="1"/>
    <n v="1"/>
    <n v="2"/>
    <n v="1"/>
    <n v="0"/>
    <n v="11"/>
    <n v="0"/>
    <n v="0"/>
    <n v="0"/>
    <n v="3"/>
    <n v="0"/>
    <n v="1"/>
    <n v="2"/>
    <n v="1"/>
    <n v="1"/>
    <n v="2"/>
    <n v="1"/>
    <n v="0"/>
    <n v="11"/>
    <n v="3006.8399999999992"/>
    <n v="713.04"/>
    <n v="-2293.7999999999993"/>
    <n v="-0.7628606776549467"/>
  </r>
  <r>
    <x v="84"/>
    <x v="81"/>
    <x v="42"/>
    <s v="1578729653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4"/>
    <n v="4"/>
    <n v="4"/>
    <n v="2"/>
    <n v="1"/>
    <n v="2"/>
    <n v="4"/>
    <n v="2"/>
    <n v="0"/>
    <n v="0"/>
    <n v="3"/>
    <n v="2"/>
    <n v="28"/>
    <n v="4"/>
    <n v="4"/>
    <n v="4"/>
    <n v="2"/>
    <n v="1"/>
    <n v="2"/>
    <n v="4"/>
    <n v="2"/>
    <n v="0"/>
    <n v="0"/>
    <n v="3"/>
    <n v="2"/>
    <n v="28"/>
    <n v="850.74000000000012"/>
    <n v="1815.02"/>
    <n v="964.27999999999986"/>
    <n v="1.1334602816371626"/>
  </r>
  <r>
    <x v="85"/>
    <x v="82"/>
    <x v="42"/>
    <s v="1588672448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"/>
    <n v="0"/>
    <n v="2"/>
    <n v="1"/>
    <n v="2"/>
    <n v="0"/>
    <n v="2"/>
    <n v="0"/>
    <n v="0"/>
    <n v="0"/>
    <n v="1"/>
    <n v="2"/>
    <n v="11"/>
    <n v="1"/>
    <n v="0"/>
    <n v="2"/>
    <n v="1"/>
    <n v="2"/>
    <n v="0"/>
    <n v="2"/>
    <n v="0"/>
    <n v="0"/>
    <n v="0"/>
    <n v="1"/>
    <n v="2"/>
    <n v="11"/>
    <n v="3177.3799999999992"/>
    <n v="713.04"/>
    <n v="-2464.3399999999992"/>
    <n v="-0.77558869257060847"/>
  </r>
  <r>
    <x v="86"/>
    <x v="83"/>
    <x v="42"/>
    <s v="1619233368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2"/>
    <n v="0"/>
    <n v="0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2"/>
    <n v="146.76000000000002"/>
    <n v="129.63999999999999"/>
    <n v="-17.120000000000033"/>
    <n v="-0.11665303897519781"/>
  </r>
  <r>
    <x v="87"/>
    <x v="84"/>
    <x v="42"/>
    <s v="1619968054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1"/>
    <n v="0"/>
    <n v="1"/>
    <n v="0"/>
    <n v="2"/>
    <n v="0"/>
    <n v="0"/>
    <n v="0"/>
    <n v="2"/>
    <n v="0"/>
    <n v="2"/>
    <n v="8"/>
    <n v="0"/>
    <n v="1"/>
    <n v="0"/>
    <n v="1"/>
    <n v="0"/>
    <n v="2"/>
    <n v="0"/>
    <n v="0"/>
    <n v="0"/>
    <n v="2"/>
    <n v="0"/>
    <n v="2"/>
    <n v="8"/>
    <n v="547.43000000000006"/>
    <n v="518.58000000000004"/>
    <n v="-28.850000000000023"/>
    <n v="-5.2700801929013788E-2"/>
  </r>
  <r>
    <x v="113"/>
    <x v="18"/>
    <x v="86"/>
    <s v="1730635202-Parkland-STAR-Dallas"/>
    <x v="15"/>
    <s v="STAR"/>
    <s v="Dallas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6"/>
    <x v="86"/>
    <s v="1063630937-Parkland-STAR-Dallas"/>
    <x v="15"/>
    <s v="STAR"/>
    <s v="Dallas"/>
    <s v="Free-Standing"/>
    <s v="0"/>
    <s v="Y"/>
    <s v="Y"/>
    <s v="Y"/>
    <s v="Y"/>
    <s v="Y"/>
    <s v="Y"/>
    <s v="Y"/>
    <s v="Y"/>
    <s v="Y"/>
    <s v="Y"/>
    <s v="Y"/>
    <s v="Y"/>
    <n v="47"/>
    <n v="36"/>
    <n v="39"/>
    <n v="42"/>
    <n v="27"/>
    <n v="23"/>
    <n v="34"/>
    <n v="17"/>
    <n v="23"/>
    <n v="18"/>
    <n v="13"/>
    <n v="32"/>
    <n v="351"/>
    <n v="47"/>
    <n v="36"/>
    <n v="39"/>
    <n v="42"/>
    <n v="27"/>
    <n v="23"/>
    <n v="34"/>
    <n v="17"/>
    <n v="23"/>
    <n v="18"/>
    <n v="13"/>
    <n v="32"/>
    <n v="351"/>
    <n v="37029.540000000008"/>
    <n v="38188.67"/>
    <n v="1159.1299999999901"/>
    <n v="3.1302846322152258E-2"/>
  </r>
  <r>
    <x v="38"/>
    <x v="30"/>
    <x v="35"/>
    <s v="1306345764-Superior-STAR-MRSA Northeast"/>
    <x v="6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31"/>
    <n v="35"/>
    <n v="40"/>
    <n v="34"/>
    <n v="60"/>
    <n v="48"/>
    <n v="56"/>
    <n v="49"/>
    <n v="54"/>
    <n v="42"/>
    <n v="39"/>
    <n v="46"/>
    <n v="534"/>
    <n v="31"/>
    <n v="35"/>
    <n v="40"/>
    <n v="34"/>
    <n v="60"/>
    <n v="48"/>
    <n v="56"/>
    <n v="49"/>
    <n v="54"/>
    <n v="42"/>
    <n v="39"/>
    <n v="46"/>
    <n v="534"/>
    <n v="65961.350000000006"/>
    <n v="34615.06"/>
    <n v="-31346.290000000008"/>
    <n v="-0.47522208080944378"/>
  </r>
  <r>
    <x v="40"/>
    <x v="38"/>
    <x v="36"/>
    <s v="1306849633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171"/>
    <n v="170"/>
    <n v="217"/>
    <n v="196"/>
    <n v="165"/>
    <n v="191"/>
    <n v="181"/>
    <n v="155"/>
    <n v="179"/>
    <n v="127"/>
    <n v="106"/>
    <n v="215"/>
    <n v="2073"/>
    <n v="171"/>
    <n v="170"/>
    <n v="217"/>
    <n v="196"/>
    <n v="165"/>
    <n v="191"/>
    <n v="181"/>
    <n v="155"/>
    <n v="179"/>
    <n v="127"/>
    <n v="106"/>
    <n v="215"/>
    <n v="2073"/>
    <n v="156885.95000000001"/>
    <n v="134376.44"/>
    <n v="-22509.510000000009"/>
    <n v="-0.1434769015326102"/>
  </r>
  <r>
    <x v="41"/>
    <x v="39"/>
    <x v="37"/>
    <s v="1306970439-Superior-STAR-Lubbock"/>
    <x v="6"/>
    <s v="STAR"/>
    <s v="Lubbock"/>
    <s v="Hospital-Based"/>
    <s v="0"/>
    <s v="Y"/>
    <s v="Y"/>
    <s v="Y"/>
    <s v="Y"/>
    <s v="Y"/>
    <s v="Y"/>
    <s v="Y"/>
    <s v="Y"/>
    <s v="Y"/>
    <s v="Y"/>
    <s v="Y"/>
    <s v="Y"/>
    <n v="21"/>
    <n v="29"/>
    <n v="28"/>
    <n v="23"/>
    <n v="19"/>
    <n v="18"/>
    <n v="27"/>
    <n v="27"/>
    <n v="8"/>
    <n v="15"/>
    <n v="11"/>
    <n v="18"/>
    <n v="244"/>
    <n v="21"/>
    <n v="29"/>
    <n v="28"/>
    <n v="23"/>
    <n v="19"/>
    <n v="18"/>
    <n v="27"/>
    <n v="27"/>
    <n v="8"/>
    <n v="15"/>
    <n v="11"/>
    <n v="18"/>
    <n v="244"/>
    <n v="20183.64"/>
    <n v="15816.62"/>
    <n v="-4367.0199999999986"/>
    <n v="-0.21636434260618989"/>
  </r>
  <r>
    <x v="42"/>
    <x v="40"/>
    <x v="36"/>
    <s v="1316962103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233"/>
    <n v="264"/>
    <n v="288"/>
    <n v="200"/>
    <n v="240"/>
    <n v="226"/>
    <n v="249"/>
    <n v="253"/>
    <n v="238"/>
    <n v="132"/>
    <n v="118"/>
    <n v="259"/>
    <n v="2700"/>
    <n v="233"/>
    <n v="264"/>
    <n v="288"/>
    <n v="200"/>
    <n v="240"/>
    <n v="226"/>
    <n v="249"/>
    <n v="253"/>
    <n v="238"/>
    <n v="132"/>
    <n v="118"/>
    <n v="259"/>
    <n v="2700"/>
    <n v="222994.51000000007"/>
    <n v="175019.96"/>
    <n v="-47974.550000000076"/>
    <n v="-0.2151378076527537"/>
  </r>
  <r>
    <x v="43"/>
    <x v="41"/>
    <x v="36"/>
    <s v="1336537661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367"/>
    <n v="385"/>
    <n v="441"/>
    <n v="409"/>
    <n v="348"/>
    <n v="347"/>
    <n v="398"/>
    <n v="292"/>
    <n v="287"/>
    <n v="185"/>
    <n v="187"/>
    <n v="302"/>
    <n v="3948"/>
    <n v="367"/>
    <n v="385"/>
    <n v="441"/>
    <n v="409"/>
    <n v="348"/>
    <n v="347"/>
    <n v="398"/>
    <n v="292"/>
    <n v="287"/>
    <n v="185"/>
    <n v="187"/>
    <n v="302"/>
    <n v="3948"/>
    <n v="168824.74000000002"/>
    <n v="255918.07"/>
    <n v="87093.329999999987"/>
    <n v="0.51588013699887814"/>
  </r>
  <r>
    <x v="44"/>
    <x v="42"/>
    <x v="36"/>
    <s v="1336547587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24"/>
    <n v="8"/>
    <n v="23"/>
    <n v="13"/>
    <n v="8"/>
    <n v="11"/>
    <n v="6"/>
    <n v="15"/>
    <n v="14"/>
    <n v="12"/>
    <n v="4"/>
    <n v="12"/>
    <n v="150"/>
    <n v="24"/>
    <n v="8"/>
    <n v="23"/>
    <n v="13"/>
    <n v="8"/>
    <n v="11"/>
    <n v="6"/>
    <n v="15"/>
    <n v="14"/>
    <n v="12"/>
    <n v="4"/>
    <n v="12"/>
    <n v="150"/>
    <n v="13944.35"/>
    <n v="9723.33"/>
    <n v="-4221.0200000000004"/>
    <n v="-0.30270467967312931"/>
  </r>
  <r>
    <x v="45"/>
    <x v="43"/>
    <x v="36"/>
    <s v="1336560382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47"/>
    <n v="44"/>
    <n v="48"/>
    <n v="79"/>
    <n v="41"/>
    <n v="59"/>
    <n v="44"/>
    <n v="42"/>
    <n v="46"/>
    <n v="57"/>
    <n v="39"/>
    <n v="68"/>
    <n v="614"/>
    <n v="47"/>
    <n v="44"/>
    <n v="48"/>
    <n v="79"/>
    <n v="41"/>
    <n v="59"/>
    <n v="44"/>
    <n v="42"/>
    <n v="46"/>
    <n v="57"/>
    <n v="39"/>
    <n v="68"/>
    <n v="614"/>
    <n v="33598.120000000017"/>
    <n v="39800.839999999997"/>
    <n v="6202.7199999999793"/>
    <n v="0.18461509155869366"/>
  </r>
  <r>
    <x v="46"/>
    <x v="44"/>
    <x v="38"/>
    <s v="1336590462-Superior-STAR-MRSA Central"/>
    <x v="6"/>
    <s v="STAR"/>
    <s v="MRSA Central"/>
    <s v="Free-Standing"/>
    <s v="0"/>
    <s v="Y"/>
    <s v="Y"/>
    <s v="Y"/>
    <s v="Y"/>
    <s v="Y"/>
    <s v="Y"/>
    <s v="Y"/>
    <s v="Y"/>
    <s v="Y"/>
    <s v="Y"/>
    <s v="Y"/>
    <s v="Y"/>
    <n v="394"/>
    <n v="382"/>
    <n v="394"/>
    <n v="358"/>
    <n v="349"/>
    <n v="284"/>
    <n v="367"/>
    <n v="309"/>
    <n v="350"/>
    <n v="259"/>
    <n v="224"/>
    <n v="316"/>
    <n v="3986"/>
    <n v="394"/>
    <n v="382"/>
    <n v="394"/>
    <n v="358"/>
    <n v="349"/>
    <n v="284"/>
    <n v="367"/>
    <n v="309"/>
    <n v="350"/>
    <n v="259"/>
    <n v="224"/>
    <n v="316"/>
    <n v="3986"/>
    <n v="644229.99999999953"/>
    <n v="433675.29"/>
    <n v="-210554.70999999956"/>
    <n v="-0.32683158188845551"/>
  </r>
  <r>
    <x v="47"/>
    <x v="45"/>
    <x v="37"/>
    <s v="1356308423-Superior-STAR-Lubbock"/>
    <x v="6"/>
    <s v="STAR"/>
    <s v="Lubbock"/>
    <s v="Hospital-Based"/>
    <s v="0"/>
    <s v="Y"/>
    <s v="Y"/>
    <s v="Y"/>
    <s v="Y"/>
    <s v="Y"/>
    <s v="Y"/>
    <s v="Y"/>
    <s v="Y"/>
    <s v="Y"/>
    <s v="Y"/>
    <s v="Y"/>
    <s v="Y"/>
    <n v="157"/>
    <n v="135"/>
    <n v="159"/>
    <n v="173"/>
    <n v="164"/>
    <n v="226"/>
    <n v="160"/>
    <n v="209"/>
    <n v="159"/>
    <n v="94"/>
    <n v="114"/>
    <n v="199"/>
    <n v="1949"/>
    <n v="157"/>
    <n v="135"/>
    <n v="159"/>
    <n v="173"/>
    <n v="164"/>
    <n v="226"/>
    <n v="160"/>
    <n v="209"/>
    <n v="159"/>
    <n v="94"/>
    <n v="114"/>
    <n v="199"/>
    <n v="1949"/>
    <n v="144607.20000000007"/>
    <n v="126338.48"/>
    <n v="-18268.720000000074"/>
    <n v="-0.12633340525229772"/>
  </r>
  <r>
    <x v="48"/>
    <x v="46"/>
    <x v="36"/>
    <s v="1356607824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96"/>
    <n v="99"/>
    <n v="107"/>
    <n v="90"/>
    <n v="91"/>
    <n v="90"/>
    <n v="74"/>
    <n v="103"/>
    <n v="73"/>
    <n v="56"/>
    <n v="47"/>
    <n v="106"/>
    <n v="1032"/>
    <n v="96"/>
    <n v="99"/>
    <n v="107"/>
    <n v="90"/>
    <n v="91"/>
    <n v="90"/>
    <n v="74"/>
    <n v="103"/>
    <n v="73"/>
    <n v="56"/>
    <n v="47"/>
    <n v="106"/>
    <n v="1032"/>
    <n v="93525.719999999972"/>
    <n v="66896.52"/>
    <n v="-26629.199999999968"/>
    <n v="-0.28472595559809616"/>
  </r>
  <r>
    <x v="123"/>
    <x v="116"/>
    <x v="36"/>
    <s v="1821484320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120"/>
    <n v="73"/>
    <n v="103"/>
    <n v="112"/>
    <n v="92"/>
    <n v="111"/>
    <n v="85"/>
    <n v="82"/>
    <n v="53"/>
    <n v="45"/>
    <n v="28"/>
    <n v="69"/>
    <n v="973"/>
    <n v="120"/>
    <n v="73"/>
    <n v="103"/>
    <n v="112"/>
    <n v="92"/>
    <n v="111"/>
    <n v="85"/>
    <n v="82"/>
    <n v="53"/>
    <n v="45"/>
    <n v="28"/>
    <n v="69"/>
    <n v="973"/>
    <n v="23705.399999999998"/>
    <n v="63072.01"/>
    <n v="39366.61"/>
    <n v="1.660660018392434"/>
  </r>
  <r>
    <x v="156"/>
    <x v="145"/>
    <x v="79"/>
    <s v="1831567122-Superior-STAR-Nueces"/>
    <x v="6"/>
    <s v="STAR"/>
    <s v="Nueces"/>
    <s v="Hospital-Based"/>
    <s v="0"/>
    <s v="Y"/>
    <s v="Y"/>
    <s v="Y"/>
    <s v="Y"/>
    <s v="Y"/>
    <s v="Y"/>
    <s v="Y"/>
    <s v="Y"/>
    <s v="Y"/>
    <s v="Y"/>
    <s v="Y"/>
    <s v="Y"/>
    <n v="9"/>
    <n v="8"/>
    <n v="2"/>
    <n v="7"/>
    <n v="2"/>
    <n v="5"/>
    <n v="10"/>
    <n v="15"/>
    <n v="5"/>
    <n v="8"/>
    <n v="8"/>
    <n v="6"/>
    <n v="85"/>
    <n v="9"/>
    <n v="8"/>
    <n v="2"/>
    <n v="7"/>
    <n v="2"/>
    <n v="5"/>
    <n v="10"/>
    <n v="15"/>
    <n v="5"/>
    <n v="8"/>
    <n v="8"/>
    <n v="6"/>
    <n v="85"/>
    <n v="11218.04"/>
    <n v="5509.89"/>
    <n v="-5708.1500000000005"/>
    <n v="-0.50883665952341051"/>
  </r>
  <r>
    <x v="125"/>
    <x v="118"/>
    <x v="37"/>
    <s v="1841497153-Superior-STAR-Lubbock"/>
    <x v="6"/>
    <s v="STAR"/>
    <s v="Lubbock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994.620000000024"/>
    <n v="0"/>
    <n v="-85994.620000000024"/>
    <n v="-1"/>
  </r>
  <r>
    <x v="126"/>
    <x v="119"/>
    <x v="38"/>
    <s v="1841752375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202"/>
    <n v="209"/>
    <n v="215"/>
    <n v="208"/>
    <n v="172"/>
    <n v="178"/>
    <n v="185"/>
    <n v="157"/>
    <n v="155"/>
    <n v="166"/>
    <n v="140"/>
    <n v="174"/>
    <n v="2161"/>
    <n v="202"/>
    <n v="209"/>
    <n v="215"/>
    <n v="208"/>
    <n v="172"/>
    <n v="178"/>
    <n v="185"/>
    <n v="157"/>
    <n v="155"/>
    <n v="166"/>
    <n v="140"/>
    <n v="174"/>
    <n v="2161"/>
    <n v="66160.270000000019"/>
    <n v="140080.79"/>
    <n v="73920.51999999999"/>
    <n v="1.1172947147887995"/>
  </r>
  <r>
    <x v="127"/>
    <x v="120"/>
    <x v="36"/>
    <s v="1851695316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205"/>
    <n v="163"/>
    <n v="234"/>
    <n v="269"/>
    <n v="224"/>
    <n v="174"/>
    <n v="204"/>
    <n v="194"/>
    <n v="170"/>
    <n v="139"/>
    <n v="77"/>
    <n v="202"/>
    <n v="2255"/>
    <n v="205"/>
    <n v="163"/>
    <n v="234"/>
    <n v="269"/>
    <n v="224"/>
    <n v="174"/>
    <n v="204"/>
    <n v="194"/>
    <n v="170"/>
    <n v="139"/>
    <n v="77"/>
    <n v="202"/>
    <n v="2255"/>
    <n v="63892.78"/>
    <n v="146174.07999999999"/>
    <n v="82281.299999999988"/>
    <n v="1.2878027846025792"/>
  </r>
  <r>
    <x v="128"/>
    <x v="3"/>
    <x v="35"/>
    <s v="1861991226-Superior-STAR-MRSA Northeast"/>
    <x v="6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727"/>
    <n v="779"/>
    <n v="868"/>
    <n v="773"/>
    <n v="915"/>
    <n v="845"/>
    <n v="947"/>
    <n v="819"/>
    <n v="792"/>
    <n v="661"/>
    <n v="684"/>
    <n v="741"/>
    <n v="9551"/>
    <n v="727"/>
    <n v="779"/>
    <n v="868"/>
    <n v="773"/>
    <n v="915"/>
    <n v="845"/>
    <n v="947"/>
    <n v="819"/>
    <n v="792"/>
    <n v="661"/>
    <n v="684"/>
    <n v="741"/>
    <n v="9551"/>
    <n v="689510.47000000032"/>
    <n v="619116.9"/>
    <n v="-70393.570000000298"/>
    <n v="-0.10209209731071997"/>
  </r>
  <r>
    <x v="129"/>
    <x v="121"/>
    <x v="32"/>
    <s v="1871512228-Superior-STAR-Travis"/>
    <x v="6"/>
    <s v="STAR"/>
    <s v="Travis"/>
    <s v="Hospital-Based"/>
    <s v="0"/>
    <s v="Y"/>
    <s v="Y"/>
    <s v="Y"/>
    <s v="Y"/>
    <s v="Y"/>
    <s v="Y"/>
    <s v="Y"/>
    <s v="Y"/>
    <s v="Y"/>
    <s v="Y"/>
    <s v="Y"/>
    <s v="Y"/>
    <n v="3"/>
    <n v="9"/>
    <n v="6"/>
    <n v="7"/>
    <n v="7"/>
    <n v="4"/>
    <n v="10"/>
    <n v="8"/>
    <n v="5"/>
    <n v="10"/>
    <n v="5"/>
    <n v="12"/>
    <n v="86"/>
    <n v="3"/>
    <n v="9"/>
    <n v="6"/>
    <n v="7"/>
    <n v="7"/>
    <n v="4"/>
    <n v="10"/>
    <n v="8"/>
    <n v="5"/>
    <n v="10"/>
    <n v="5"/>
    <n v="12"/>
    <n v="86"/>
    <n v="11047.159999999996"/>
    <n v="5574.71"/>
    <n v="-5472.4499999999962"/>
    <n v="-0.49537166113281583"/>
  </r>
  <r>
    <x v="130"/>
    <x v="122"/>
    <x v="36"/>
    <s v="1871590653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139"/>
    <n v="159"/>
    <n v="165"/>
    <n v="193"/>
    <n v="130"/>
    <n v="133"/>
    <n v="147"/>
    <n v="151"/>
    <n v="126"/>
    <n v="90"/>
    <n v="97"/>
    <n v="144"/>
    <n v="1674"/>
    <n v="139"/>
    <n v="159"/>
    <n v="165"/>
    <n v="193"/>
    <n v="130"/>
    <n v="133"/>
    <n v="147"/>
    <n v="151"/>
    <n v="126"/>
    <n v="90"/>
    <n v="97"/>
    <n v="144"/>
    <n v="1674"/>
    <n v="76105.490000000034"/>
    <n v="108512.38"/>
    <n v="32406.88999999997"/>
    <n v="0.42581540438147047"/>
  </r>
  <r>
    <x v="131"/>
    <x v="123"/>
    <x v="36"/>
    <s v="1881911030-Superior-STAR-MRSA West"/>
    <x v="6"/>
    <s v="STAR"/>
    <s v="MRSA West"/>
    <s v="Free-Standing"/>
    <s v="0"/>
    <s v="Y"/>
    <s v="Y"/>
    <s v="Y"/>
    <s v="Y"/>
    <s v="Y"/>
    <s v="Y"/>
    <s v="Y"/>
    <s v="Y"/>
    <s v="Y"/>
    <s v="Y"/>
    <s v="Y"/>
    <s v="Y"/>
    <n v="94"/>
    <n v="100"/>
    <n v="73"/>
    <n v="116"/>
    <n v="75"/>
    <n v="73"/>
    <n v="53"/>
    <n v="83"/>
    <n v="107"/>
    <n v="44"/>
    <n v="47"/>
    <n v="95"/>
    <n v="960"/>
    <n v="94"/>
    <n v="100"/>
    <n v="73"/>
    <n v="116"/>
    <n v="75"/>
    <n v="73"/>
    <n v="53"/>
    <n v="83"/>
    <n v="107"/>
    <n v="44"/>
    <n v="47"/>
    <n v="95"/>
    <n v="960"/>
    <n v="129666.72000000006"/>
    <n v="104447.64"/>
    <n v="-25219.08000000006"/>
    <n v="-0.19449153954075532"/>
  </r>
  <r>
    <x v="39"/>
    <x v="37"/>
    <x v="89"/>
    <s v="1306484050-United-STAR-Jefferson"/>
    <x v="7"/>
    <s v="STAR"/>
    <s v="Jefferson"/>
    <s v="Hospital-Based"/>
    <s v="0"/>
    <s v="Y"/>
    <s v="Y"/>
    <s v="Y"/>
    <s v="Y"/>
    <s v="Y"/>
    <s v="Y"/>
    <s v="Y"/>
    <s v="Y"/>
    <s v="Y"/>
    <s v="Y"/>
    <s v="Y"/>
    <s v="Y"/>
    <n v="59"/>
    <n v="74"/>
    <n v="70"/>
    <n v="79"/>
    <n v="100"/>
    <n v="101"/>
    <n v="100"/>
    <n v="96"/>
    <n v="90"/>
    <n v="96"/>
    <n v="77"/>
    <n v="74"/>
    <n v="1016"/>
    <n v="59"/>
    <n v="74"/>
    <n v="70"/>
    <n v="79"/>
    <n v="100"/>
    <n v="101"/>
    <n v="100"/>
    <n v="96"/>
    <n v="90"/>
    <n v="96"/>
    <n v="77"/>
    <n v="74"/>
    <n v="1016"/>
    <n v="22804.349999999995"/>
    <n v="65859.360000000001"/>
    <n v="43055.010000000009"/>
    <n v="1.888017417729513"/>
  </r>
  <r>
    <x v="154"/>
    <x v="143"/>
    <x v="94"/>
    <s v="1144262957-United-STAR-Nueces"/>
    <x v="7"/>
    <s v="STAR"/>
    <s v="Nueces"/>
    <s v="Free-Standing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5"/>
    <x v="144"/>
    <x v="94"/>
    <s v="1497153589-United-STAR-Nueces"/>
    <x v="7"/>
    <s v="STAR"/>
    <s v="Nueces"/>
    <s v="Hospital-Based"/>
    <s v="0"/>
    <s v="Y"/>
    <s v="Y"/>
    <s v="Y"/>
    <s v="Y"/>
    <s v="Y"/>
    <s v="Y"/>
    <s v="Y"/>
    <s v="Y"/>
    <s v="Y"/>
    <s v="Y"/>
    <s v="Y"/>
    <s v="Y"/>
    <n v="18"/>
    <n v="18"/>
    <n v="9"/>
    <n v="8"/>
    <n v="17"/>
    <n v="21"/>
    <n v="17"/>
    <n v="30"/>
    <n v="14"/>
    <n v="20"/>
    <n v="18"/>
    <n v="11"/>
    <n v="201"/>
    <n v="18"/>
    <n v="18"/>
    <n v="9"/>
    <n v="8"/>
    <n v="17"/>
    <n v="21"/>
    <n v="17"/>
    <n v="30"/>
    <n v="14"/>
    <n v="20"/>
    <n v="18"/>
    <n v="11"/>
    <n v="201"/>
    <n v="8272.11"/>
    <n v="13029.26"/>
    <n v="4757.1499999999996"/>
    <n v="0.57508301993082767"/>
  </r>
  <r>
    <x v="156"/>
    <x v="145"/>
    <x v="94"/>
    <s v="1831567122-United-STAR-Nueces"/>
    <x v="7"/>
    <s v="STAR"/>
    <s v="Nuece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1"/>
    <n v="0"/>
    <n v="1"/>
    <n v="2"/>
    <n v="0"/>
    <n v="0"/>
    <n v="1"/>
    <n v="0"/>
    <n v="5"/>
    <n v="0"/>
    <n v="0"/>
    <n v="0"/>
    <n v="0"/>
    <n v="1"/>
    <n v="0"/>
    <n v="1"/>
    <n v="2"/>
    <n v="0"/>
    <n v="0"/>
    <n v="1"/>
    <n v="0"/>
    <n v="5"/>
    <n v="1605.4599999999994"/>
    <n v="324.11"/>
    <n v="-1281.3499999999995"/>
    <n v="-0.79812016493715199"/>
  </r>
  <r>
    <x v="157"/>
    <x v="92"/>
    <x v="94"/>
    <s v="1487088118-United-STAR-Nueces"/>
    <x v="7"/>
    <s v="STAR"/>
    <s v="Nueces"/>
    <s v="Hospital-Based"/>
    <s v="0"/>
    <s v="Y"/>
    <s v="Y"/>
    <s v="Y"/>
    <s v="Y"/>
    <s v="Y"/>
    <s v="Y"/>
    <s v="Y"/>
    <s v="Y"/>
    <s v="Y"/>
    <s v="Y"/>
    <s v="Y"/>
    <s v="Y"/>
    <n v="3"/>
    <n v="6"/>
    <n v="6"/>
    <n v="3"/>
    <n v="5"/>
    <n v="21"/>
    <n v="12"/>
    <n v="7"/>
    <n v="12"/>
    <n v="9"/>
    <n v="5"/>
    <n v="3"/>
    <n v="92"/>
    <n v="3"/>
    <n v="6"/>
    <n v="6"/>
    <n v="3"/>
    <n v="5"/>
    <n v="21"/>
    <n v="12"/>
    <n v="7"/>
    <n v="12"/>
    <n v="9"/>
    <n v="5"/>
    <n v="3"/>
    <n v="92"/>
    <n v="3330.5600000000004"/>
    <n v="5963.64"/>
    <n v="2633.08"/>
    <n v="0.79058176402767089"/>
  </r>
  <r>
    <x v="158"/>
    <x v="146"/>
    <x v="94"/>
    <s v="1215983598-United-STAR-Nueces"/>
    <x v="7"/>
    <s v="STAR"/>
    <s v="Nueces"/>
    <s v="Hospital-Based"/>
    <s v="0"/>
    <s v="Y"/>
    <s v="Y"/>
    <s v="Y"/>
    <s v="Y"/>
    <s v="Y"/>
    <s v="Y"/>
    <s v="Y"/>
    <s v="Y"/>
    <s v="Y"/>
    <s v="Y"/>
    <s v="Y"/>
    <s v="Y"/>
    <n v="2"/>
    <n v="1"/>
    <n v="1"/>
    <n v="1"/>
    <n v="3"/>
    <n v="4"/>
    <n v="0"/>
    <n v="3"/>
    <n v="0"/>
    <n v="0"/>
    <n v="2"/>
    <n v="0"/>
    <n v="17"/>
    <n v="2"/>
    <n v="1"/>
    <n v="1"/>
    <n v="1"/>
    <n v="3"/>
    <n v="4"/>
    <n v="0"/>
    <n v="3"/>
    <n v="0"/>
    <n v="0"/>
    <n v="2"/>
    <n v="0"/>
    <n v="17"/>
    <n v="1433.4699999999998"/>
    <n v="1101.98"/>
    <n v="-331.48999999999978"/>
    <n v="-0.23125004360049378"/>
  </r>
  <r>
    <x v="159"/>
    <x v="147"/>
    <x v="94"/>
    <s v="1467495184-United-STAR-Nueces"/>
    <x v="7"/>
    <s v="STAR"/>
    <s v="Nueces"/>
    <s v="Hospital-Based"/>
    <s v="0"/>
    <s v="Y"/>
    <s v="Y"/>
    <s v="Y"/>
    <s v="Y"/>
    <s v="Y"/>
    <s v="Y"/>
    <s v="Y"/>
    <s v="Y"/>
    <s v="Y"/>
    <s v="Y"/>
    <s v="Y"/>
    <s v="Y"/>
    <n v="1"/>
    <n v="1"/>
    <n v="4"/>
    <n v="2"/>
    <n v="0"/>
    <n v="0"/>
    <n v="1"/>
    <n v="0"/>
    <n v="1"/>
    <n v="0"/>
    <n v="3"/>
    <n v="1"/>
    <n v="14"/>
    <n v="1"/>
    <n v="1"/>
    <n v="4"/>
    <n v="2"/>
    <n v="0"/>
    <n v="0"/>
    <n v="1"/>
    <n v="0"/>
    <n v="1"/>
    <n v="0"/>
    <n v="3"/>
    <n v="1"/>
    <n v="14"/>
    <n v="561.6999999999997"/>
    <n v="907.51"/>
    <n v="345.81000000000029"/>
    <n v="0.61564892291258766"/>
  </r>
  <r>
    <x v="149"/>
    <x v="17"/>
    <x v="95"/>
    <s v="1972830008-United-STAR+PLUS-Harris"/>
    <x v="7"/>
    <s v="STAR+PLUS"/>
    <s v="Harris"/>
    <s v="Hospital-Based"/>
    <s v="0"/>
    <s v="Y"/>
    <s v="Y"/>
    <s v="Y"/>
    <s v="Y"/>
    <s v="Y"/>
    <s v="Y"/>
    <s v="Y"/>
    <s v="Y"/>
    <s v="Y"/>
    <s v="Y"/>
    <s v="Y"/>
    <s v="Y"/>
    <n v="5"/>
    <n v="3"/>
    <n v="0"/>
    <n v="5"/>
    <n v="3"/>
    <n v="1"/>
    <n v="4"/>
    <n v="2"/>
    <n v="1"/>
    <n v="4"/>
    <n v="7"/>
    <n v="5"/>
    <n v="40"/>
    <n v="5"/>
    <n v="3"/>
    <n v="0"/>
    <n v="5"/>
    <n v="3"/>
    <n v="1"/>
    <n v="4"/>
    <n v="2"/>
    <n v="1"/>
    <n v="4"/>
    <n v="7"/>
    <n v="5"/>
    <n v="40"/>
    <n v="39424.400000000016"/>
    <n v="2592.89"/>
    <n v="-36831.510000000017"/>
    <n v="-0.93423133896774591"/>
  </r>
  <r>
    <x v="5"/>
    <x v="5"/>
    <x v="39"/>
    <s v="1063485548-United-STAR+PLUS-Jefferson"/>
    <x v="7"/>
    <s v="STAR+PLUS"/>
    <s v="Jefferson"/>
    <s v="Hospital-Based"/>
    <s v="0"/>
    <s v="Y"/>
    <s v="Y"/>
    <s v="Y"/>
    <s v="Y"/>
    <s v="Y"/>
    <s v="Y"/>
    <s v="Y"/>
    <s v="Y"/>
    <s v="Y"/>
    <s v="Y"/>
    <s v="Y"/>
    <s v="Y"/>
    <n v="1"/>
    <n v="0"/>
    <n v="0"/>
    <n v="0"/>
    <n v="1"/>
    <n v="4"/>
    <n v="1"/>
    <n v="0"/>
    <n v="2"/>
    <n v="1"/>
    <n v="2"/>
    <n v="1"/>
    <n v="13"/>
    <n v="1"/>
    <n v="0"/>
    <n v="0"/>
    <n v="0"/>
    <n v="1"/>
    <n v="4"/>
    <n v="1"/>
    <n v="0"/>
    <n v="2"/>
    <n v="1"/>
    <n v="2"/>
    <n v="1"/>
    <n v="13"/>
    <n v="3599.9900000000007"/>
    <n v="842.69"/>
    <n v="-2757.3000000000006"/>
    <n v="-0.76591879421887288"/>
  </r>
  <r>
    <x v="77"/>
    <x v="75"/>
    <x v="39"/>
    <s v="1528030285-United-STAR+PLUS-Jefferson"/>
    <x v="7"/>
    <s v="STAR+PLUS"/>
    <s v="Jefferson"/>
    <s v="Hospital-Based"/>
    <s v="0"/>
    <s v="Y"/>
    <s v="Y"/>
    <s v="Y"/>
    <s v="Y"/>
    <s v="Y"/>
    <s v="Y"/>
    <s v="Y"/>
    <s v="Y"/>
    <s v="Y"/>
    <s v="Y"/>
    <s v="Y"/>
    <s v="Y"/>
    <n v="3"/>
    <n v="5"/>
    <n v="3"/>
    <n v="2"/>
    <n v="4"/>
    <n v="3"/>
    <n v="9"/>
    <n v="7"/>
    <n v="6"/>
    <n v="4"/>
    <n v="5"/>
    <n v="8"/>
    <n v="59"/>
    <n v="3"/>
    <n v="5"/>
    <n v="3"/>
    <n v="2"/>
    <n v="4"/>
    <n v="3"/>
    <n v="9"/>
    <n v="7"/>
    <n v="6"/>
    <n v="4"/>
    <n v="5"/>
    <n v="8"/>
    <n v="59"/>
    <n v="18018.650000000005"/>
    <n v="3824.51"/>
    <n v="-14194.140000000005"/>
    <n v="-0.78774713976907262"/>
  </r>
  <r>
    <x v="100"/>
    <x v="97"/>
    <x v="39"/>
    <s v="1679926992-United-STAR+PLUS-Jefferson"/>
    <x v="7"/>
    <s v="STAR+PLUS"/>
    <s v="Jefferson"/>
    <s v="Hospital-Based"/>
    <s v="0"/>
    <s v="Y"/>
    <s v="Y"/>
    <s v="Y"/>
    <s v="Y"/>
    <s v="Y"/>
    <s v="Y"/>
    <s v="Y"/>
    <s v="Y"/>
    <s v="Y"/>
    <s v="Y"/>
    <s v="Y"/>
    <s v="Y"/>
    <n v="38"/>
    <n v="38"/>
    <n v="33"/>
    <n v="29"/>
    <n v="36"/>
    <n v="27"/>
    <n v="30"/>
    <n v="35"/>
    <n v="30"/>
    <n v="26"/>
    <n v="28"/>
    <n v="30"/>
    <n v="380"/>
    <n v="38"/>
    <n v="38"/>
    <n v="33"/>
    <n v="29"/>
    <n v="36"/>
    <n v="27"/>
    <n v="30"/>
    <n v="35"/>
    <n v="30"/>
    <n v="26"/>
    <n v="28"/>
    <n v="30"/>
    <n v="380"/>
    <n v="7061.68"/>
    <n v="24632.44"/>
    <n v="17570.759999999998"/>
    <n v="2.4881841148281993"/>
  </r>
  <r>
    <x v="12"/>
    <x v="12"/>
    <x v="93"/>
    <s v="1093263501-United-STAR Kids-MRSA Central"/>
    <x v="7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9"/>
    <n v="2"/>
    <n v="9"/>
    <n v="4"/>
    <n v="2"/>
    <n v="2"/>
    <n v="6"/>
    <n v="3"/>
    <n v="2"/>
    <n v="4"/>
    <n v="2"/>
    <n v="1"/>
    <n v="46"/>
    <n v="9"/>
    <n v="2"/>
    <n v="9"/>
    <n v="4"/>
    <n v="2"/>
    <n v="2"/>
    <n v="6"/>
    <n v="3"/>
    <n v="2"/>
    <n v="4"/>
    <n v="2"/>
    <n v="1"/>
    <n v="46"/>
    <n v="2416.9400000000005"/>
    <n v="2981.82"/>
    <n v="564.87999999999965"/>
    <n v="0.23371701407564918"/>
  </r>
  <r>
    <x v="46"/>
    <x v="44"/>
    <x v="93"/>
    <s v="1336590462-United-STAR Kids-MRSA Central"/>
    <x v="7"/>
    <s v="STAR Kids"/>
    <s v="MRSA Central"/>
    <s v="Free-Standing"/>
    <s v="0"/>
    <s v="Y"/>
    <s v="Y"/>
    <s v="Y"/>
    <s v="Y"/>
    <s v="Y"/>
    <s v="Y"/>
    <s v="Y"/>
    <s v="Y"/>
    <s v="Y"/>
    <s v="Y"/>
    <s v="Y"/>
    <s v="Y"/>
    <n v="9"/>
    <n v="18"/>
    <n v="12"/>
    <n v="11"/>
    <n v="13"/>
    <n v="8"/>
    <n v="12"/>
    <n v="9"/>
    <n v="8"/>
    <n v="11"/>
    <n v="15"/>
    <n v="15"/>
    <n v="141"/>
    <n v="9"/>
    <n v="18"/>
    <n v="12"/>
    <n v="11"/>
    <n v="13"/>
    <n v="8"/>
    <n v="12"/>
    <n v="9"/>
    <n v="8"/>
    <n v="11"/>
    <n v="15"/>
    <n v="15"/>
    <n v="141"/>
    <n v="17894.810000000005"/>
    <n v="15340.75"/>
    <n v="-2554.0600000000049"/>
    <n v="-0.14272629885424903"/>
  </r>
  <r>
    <x v="110"/>
    <x v="107"/>
    <x v="93"/>
    <s v="1720540255-United-STAR Kids-MRSA Central"/>
    <x v="7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1"/>
    <n v="1"/>
    <n v="0"/>
    <n v="0"/>
    <n v="0"/>
    <n v="1"/>
    <n v="3"/>
    <n v="0"/>
    <n v="0"/>
    <n v="0"/>
    <n v="0"/>
    <n v="0"/>
    <n v="0"/>
    <n v="1"/>
    <n v="1"/>
    <n v="0"/>
    <n v="0"/>
    <n v="0"/>
    <n v="1"/>
    <n v="3"/>
    <n v="1450.68"/>
    <n v="194.47"/>
    <n v="-1256.21"/>
    <n v="-0.86594562549976561"/>
  </r>
  <r>
    <x v="150"/>
    <x v="140"/>
    <x v="93"/>
    <s v="1992748693-United-STAR Kids-MRSA Central"/>
    <x v="7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9"/>
    <n v="4"/>
    <n v="14"/>
    <n v="13"/>
    <n v="10"/>
    <n v="12"/>
    <n v="7"/>
    <n v="7"/>
    <n v="6"/>
    <n v="7"/>
    <n v="8"/>
    <n v="11"/>
    <n v="108"/>
    <n v="9"/>
    <n v="4"/>
    <n v="14"/>
    <n v="13"/>
    <n v="10"/>
    <n v="12"/>
    <n v="7"/>
    <n v="7"/>
    <n v="6"/>
    <n v="7"/>
    <n v="8"/>
    <n v="11"/>
    <n v="108"/>
    <n v="4486.1499999999978"/>
    <n v="7000.8"/>
    <n v="2514.6500000000024"/>
    <n v="0.56053631733223441"/>
  </r>
  <r>
    <x v="92"/>
    <x v="89"/>
    <x v="93"/>
    <s v="1639735335-United-STAR Kids-MRSA Central"/>
    <x v="7"/>
    <s v="STAR Kids"/>
    <s v="MRSA Central"/>
    <s v="Free-Standing"/>
    <s v="0"/>
    <s v="N"/>
    <s v="N"/>
    <s v="N"/>
    <s v="N"/>
    <s v="N"/>
    <s v="N"/>
    <s v="N"/>
    <s v="N"/>
    <s v="N"/>
    <s v="N"/>
    <s v="N"/>
    <s v="N"/>
    <n v="10"/>
    <n v="9"/>
    <n v="4"/>
    <n v="5"/>
    <n v="2"/>
    <n v="2"/>
    <n v="0"/>
    <n v="0"/>
    <n v="0"/>
    <n v="0"/>
    <n v="0"/>
    <n v="0"/>
    <n v="32"/>
    <n v="0"/>
    <n v="0"/>
    <n v="0"/>
    <n v="0"/>
    <n v="0"/>
    <n v="0"/>
    <n v="0"/>
    <n v="0"/>
    <n v="0"/>
    <n v="0"/>
    <n v="0"/>
    <n v="0"/>
    <n v="0"/>
    <n v="3727.2999999999988"/>
    <n v="0"/>
    <n v="-3727.2999999999988"/>
    <n v="-1"/>
  </r>
  <r>
    <x v="105"/>
    <x v="102"/>
    <x v="93"/>
    <s v="1699947408-United-STAR Kids-MRSA Central"/>
    <x v="7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1"/>
    <n v="0"/>
    <n v="1"/>
    <n v="0"/>
    <n v="0"/>
    <n v="2"/>
    <n v="0"/>
    <n v="0"/>
    <n v="0"/>
    <n v="0"/>
    <n v="0"/>
    <n v="0"/>
    <n v="0"/>
    <n v="1"/>
    <n v="0"/>
    <n v="1"/>
    <n v="0"/>
    <n v="0"/>
    <n v="2"/>
    <n v="51.839999999999975"/>
    <n v="129.63999999999999"/>
    <n v="77.800000000000011"/>
    <n v="1.5007716049382724"/>
  </r>
  <r>
    <x v="97"/>
    <x v="94"/>
    <x v="93"/>
    <s v="1669468617-United-STAR Kids-MRSA Central"/>
    <x v="7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8"/>
    <n v="4"/>
    <n v="2"/>
    <n v="5"/>
    <n v="5"/>
    <n v="7"/>
    <n v="7"/>
    <n v="7"/>
    <n v="6"/>
    <n v="1"/>
    <n v="4"/>
    <n v="8"/>
    <n v="64"/>
    <n v="8"/>
    <n v="4"/>
    <n v="2"/>
    <n v="5"/>
    <n v="5"/>
    <n v="7"/>
    <n v="7"/>
    <n v="7"/>
    <n v="6"/>
    <n v="1"/>
    <n v="4"/>
    <n v="8"/>
    <n v="64"/>
    <n v="2568.360000000001"/>
    <n v="4148.62"/>
    <n v="1580.2599999999989"/>
    <n v="0.61527978943761708"/>
  </r>
  <r>
    <x v="30"/>
    <x v="29"/>
    <x v="93"/>
    <s v="1205263134-United-STAR Kids-MRSA Central"/>
    <x v="7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.839999999999975"/>
    <n v="0"/>
    <n v="-51.839999999999975"/>
    <n v="-1"/>
  </r>
  <r>
    <x v="104"/>
    <x v="101"/>
    <x v="93"/>
    <s v="1699076257-United-STAR Kids-MRSA Central"/>
    <x v="7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8.8"/>
    <n v="0"/>
    <n v="-1438.8"/>
    <n v="-1"/>
  </r>
  <r>
    <x v="111"/>
    <x v="108"/>
    <x v="93"/>
    <s v="1730480393-United-STAR Kids-MRSA Central"/>
    <x v="7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5.48000000000036"/>
    <n v="0"/>
    <n v="-915.48000000000036"/>
    <n v="-1"/>
  </r>
  <r>
    <x v="121"/>
    <x v="115"/>
    <x v="93"/>
    <s v="1821399767-United-STAR Kids-MRSA Central"/>
    <x v="7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.760000000000005"/>
    <n v="0"/>
    <n v="-77.760000000000005"/>
    <n v="-1"/>
  </r>
  <r>
    <x v="74"/>
    <x v="72"/>
    <x v="93"/>
    <s v="1518900778-United-STAR Kids-MRSA Central"/>
    <x v="7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5"/>
    <x v="127"/>
    <x v="93"/>
    <s v="1902107568-United-STAR Kids-MRSA Central"/>
    <x v="7"/>
    <s v="STAR Kid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1.43999999999994"/>
    <n v="0"/>
    <n v="-901.43999999999994"/>
    <n v="-1"/>
  </r>
  <r>
    <x v="136"/>
    <x v="128"/>
    <x v="93"/>
    <s v="1902384951-United-STAR Kids-MRSA Central"/>
    <x v="7"/>
    <s v="STAR Kids"/>
    <s v="MRSA Central"/>
    <s v="Free-Standing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"/>
    <x v="41"/>
    <s v="1043719560-United-STAR Kids-MRSA Northeast"/>
    <x v="7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2"/>
    <n v="3"/>
    <n v="2"/>
    <n v="1"/>
    <n v="3"/>
    <n v="0"/>
    <n v="3"/>
    <n v="0"/>
    <n v="0"/>
    <n v="2"/>
    <n v="0"/>
    <n v="1"/>
    <n v="17"/>
    <n v="2"/>
    <n v="3"/>
    <n v="2"/>
    <n v="1"/>
    <n v="3"/>
    <n v="0"/>
    <n v="3"/>
    <n v="0"/>
    <n v="0"/>
    <n v="2"/>
    <n v="0"/>
    <n v="1"/>
    <n v="17"/>
    <n v="618.3599999999999"/>
    <n v="1101.98"/>
    <n v="483.62000000000012"/>
    <n v="0.78210104146451942"/>
  </r>
  <r>
    <x v="66"/>
    <x v="64"/>
    <x v="41"/>
    <s v="1497254858-United-STAR Kids-MRSA Northeast"/>
    <x v="7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5"/>
    <n v="9"/>
    <n v="18"/>
    <n v="18"/>
    <n v="19"/>
    <n v="16"/>
    <n v="20"/>
    <n v="19"/>
    <n v="15"/>
    <n v="12"/>
    <n v="15"/>
    <n v="12"/>
    <n v="178"/>
    <n v="5"/>
    <n v="9"/>
    <n v="18"/>
    <n v="18"/>
    <n v="19"/>
    <n v="16"/>
    <n v="20"/>
    <n v="19"/>
    <n v="15"/>
    <n v="12"/>
    <n v="15"/>
    <n v="12"/>
    <n v="178"/>
    <n v="7881.6300000000028"/>
    <n v="11538.35"/>
    <n v="3656.7199999999975"/>
    <n v="0.46395479107747967"/>
  </r>
  <r>
    <x v="128"/>
    <x v="3"/>
    <x v="41"/>
    <s v="1861991226-United-STAR Kids-MRSA Northeast"/>
    <x v="7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2"/>
    <n v="8"/>
    <n v="9"/>
    <n v="7"/>
    <n v="11"/>
    <n v="13"/>
    <n v="22"/>
    <n v="14"/>
    <n v="13"/>
    <n v="10"/>
    <n v="7"/>
    <n v="8"/>
    <n v="124"/>
    <n v="2"/>
    <n v="8"/>
    <n v="9"/>
    <n v="7"/>
    <n v="11"/>
    <n v="13"/>
    <n v="22"/>
    <n v="14"/>
    <n v="13"/>
    <n v="10"/>
    <n v="7"/>
    <n v="8"/>
    <n v="124"/>
    <n v="19380.000000000004"/>
    <n v="8037.95"/>
    <n v="-11342.050000000003"/>
    <n v="-0.58524509803921576"/>
  </r>
  <r>
    <x v="2"/>
    <x v="2"/>
    <x v="41"/>
    <s v="1033687900-United-STAR Kids-MRSA Northeast"/>
    <x v="7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13"/>
    <n v="4"/>
    <n v="3"/>
    <n v="3"/>
    <n v="1"/>
    <n v="3"/>
    <n v="3"/>
    <n v="3"/>
    <n v="3"/>
    <n v="2"/>
    <n v="5"/>
    <n v="7"/>
    <n v="50"/>
    <n v="13"/>
    <n v="4"/>
    <n v="3"/>
    <n v="3"/>
    <n v="1"/>
    <n v="3"/>
    <n v="3"/>
    <n v="3"/>
    <n v="3"/>
    <n v="2"/>
    <n v="5"/>
    <n v="7"/>
    <n v="50"/>
    <n v="3017.5000000000023"/>
    <n v="3241.11"/>
    <n v="223.60999999999785"/>
    <n v="7.4104391052194754E-2"/>
  </r>
  <r>
    <x v="67"/>
    <x v="65"/>
    <x v="41"/>
    <s v="1497750962-United-STAR Kids-MRSA Northeast"/>
    <x v="7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0"/>
    <n v="1"/>
    <n v="1"/>
    <n v="0"/>
    <n v="0"/>
    <n v="0"/>
    <n v="2"/>
    <n v="0"/>
    <n v="0"/>
    <n v="1"/>
    <n v="2"/>
    <n v="1"/>
    <n v="8"/>
    <n v="0"/>
    <n v="1"/>
    <n v="1"/>
    <n v="0"/>
    <n v="0"/>
    <n v="0"/>
    <n v="2"/>
    <n v="0"/>
    <n v="0"/>
    <n v="1"/>
    <n v="2"/>
    <n v="1"/>
    <n v="8"/>
    <n v="377.31999999999988"/>
    <n v="518.58000000000004"/>
    <n v="141.26000000000016"/>
    <n v="0.37437718647302082"/>
  </r>
  <r>
    <x v="37"/>
    <x v="36"/>
    <x v="41"/>
    <s v="1295937449-United-STAR Kids-MRSA Northeast"/>
    <x v="7"/>
    <s v="STAR Kids"/>
    <s v="MRSA Northeast"/>
    <s v="Free-Standing"/>
    <s v="0"/>
    <s v="Y"/>
    <s v="Y"/>
    <s v="Y"/>
    <s v="Y"/>
    <s v="Y"/>
    <s v="Y"/>
    <s v="Y"/>
    <s v="Y"/>
    <s v="Y"/>
    <s v="Y"/>
    <s v="Y"/>
    <s v="Y"/>
    <n v="6"/>
    <n v="6"/>
    <n v="5"/>
    <n v="6"/>
    <n v="7"/>
    <n v="6"/>
    <n v="7"/>
    <n v="7"/>
    <n v="5"/>
    <n v="3"/>
    <n v="3"/>
    <n v="2"/>
    <n v="63"/>
    <n v="6"/>
    <n v="6"/>
    <n v="5"/>
    <n v="6"/>
    <n v="7"/>
    <n v="6"/>
    <n v="7"/>
    <n v="7"/>
    <n v="5"/>
    <n v="3"/>
    <n v="3"/>
    <n v="2"/>
    <n v="63"/>
    <n v="3114.76"/>
    <n v="6854.38"/>
    <n v="3739.62"/>
    <n v="1.2006125672603987"/>
  </r>
  <r>
    <x v="54"/>
    <x v="52"/>
    <x v="41"/>
    <s v="1417489956-United-STAR Kids-MRSA Northeast"/>
    <x v="7"/>
    <s v="STAR Kids"/>
    <s v="MRSA Northeast"/>
    <s v="Hospital-Based"/>
    <s v="0"/>
    <s v="N"/>
    <s v="N"/>
    <s v="N"/>
    <s v="N"/>
    <s v="N"/>
    <s v="N"/>
    <s v="N"/>
    <s v="N"/>
    <s v="N"/>
    <s v="N"/>
    <s v="N"/>
    <s v="N"/>
    <n v="2"/>
    <n v="1"/>
    <n v="5"/>
    <n v="5"/>
    <n v="4"/>
    <n v="1"/>
    <n v="7"/>
    <n v="2"/>
    <n v="7"/>
    <n v="4"/>
    <n v="2"/>
    <n v="7"/>
    <n v="47"/>
    <n v="0"/>
    <n v="0"/>
    <n v="0"/>
    <n v="0"/>
    <n v="0"/>
    <n v="0"/>
    <n v="0"/>
    <n v="0"/>
    <n v="0"/>
    <n v="0"/>
    <n v="0"/>
    <n v="0"/>
    <n v="0"/>
    <n v="2896.3200000000015"/>
    <n v="0"/>
    <n v="-2896.3200000000015"/>
    <n v="-1"/>
  </r>
  <r>
    <x v="68"/>
    <x v="66"/>
    <x v="41"/>
    <s v="1508339219-United-STAR Kids-MRSA Northeast"/>
    <x v="7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1"/>
    <n v="872.05999999999938"/>
    <n v="64.819999999999993"/>
    <n v="-807.23999999999933"/>
    <n v="-0.92567025204687736"/>
  </r>
  <r>
    <x v="52"/>
    <x v="50"/>
    <x v="41"/>
    <s v="1407355860-United-STAR Kids-MRSA Northeast"/>
    <x v="7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6"/>
    <n v="4"/>
    <n v="9"/>
    <n v="5"/>
    <n v="7"/>
    <n v="11"/>
    <n v="4"/>
    <n v="6"/>
    <n v="4"/>
    <n v="5"/>
    <n v="5"/>
    <n v="2"/>
    <n v="68"/>
    <n v="6"/>
    <n v="4"/>
    <n v="9"/>
    <n v="5"/>
    <n v="7"/>
    <n v="11"/>
    <n v="4"/>
    <n v="6"/>
    <n v="4"/>
    <n v="5"/>
    <n v="5"/>
    <n v="2"/>
    <n v="68"/>
    <n v="2331.8300000000008"/>
    <n v="4407.91"/>
    <n v="2076.079999999999"/>
    <n v="0.89032219329882467"/>
  </r>
  <r>
    <x v="91"/>
    <x v="88"/>
    <x v="43"/>
    <s v="1639697949-Superior-STAR Kids-Travis"/>
    <x v="6"/>
    <s v="STAR Kids"/>
    <s v="Travi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1"/>
    <n v="0"/>
    <n v="0"/>
    <n v="0"/>
    <n v="0"/>
    <n v="0"/>
    <n v="1"/>
    <n v="0"/>
    <n v="0"/>
    <n v="2"/>
    <n v="0"/>
    <n v="0"/>
    <n v="0"/>
    <n v="1"/>
    <n v="0"/>
    <n v="0"/>
    <n v="0"/>
    <n v="0"/>
    <n v="0"/>
    <n v="1"/>
    <n v="0"/>
    <n v="0"/>
    <n v="2"/>
    <n v="156.64999999999992"/>
    <n v="129.63999999999999"/>
    <n v="-27.009999999999934"/>
    <n v="-0.17242259814873889"/>
  </r>
  <r>
    <x v="93"/>
    <x v="90"/>
    <x v="71"/>
    <s v="1659360279-Superior-STAR Kids-Lubbock"/>
    <x v="6"/>
    <s v="STAR Kids"/>
    <s v="Lubbock"/>
    <s v="Hospital-Based"/>
    <s v="0"/>
    <s v="Y"/>
    <s v="Y"/>
    <s v="Y"/>
    <s v="Y"/>
    <s v="Y"/>
    <s v="Y"/>
    <s v="Y"/>
    <s v="Y"/>
    <s v="Y"/>
    <s v="Y"/>
    <s v="Y"/>
    <s v="Y"/>
    <n v="2"/>
    <n v="2"/>
    <n v="0"/>
    <n v="0"/>
    <n v="1"/>
    <n v="2"/>
    <n v="1"/>
    <n v="1"/>
    <n v="2"/>
    <n v="0"/>
    <n v="2"/>
    <n v="4"/>
    <n v="17"/>
    <n v="2"/>
    <n v="2"/>
    <n v="0"/>
    <n v="0"/>
    <n v="1"/>
    <n v="2"/>
    <n v="1"/>
    <n v="1"/>
    <n v="2"/>
    <n v="0"/>
    <n v="2"/>
    <n v="4"/>
    <n v="17"/>
    <n v="2474.7799999999997"/>
    <n v="1101.98"/>
    <n v="-1372.7999999999997"/>
    <n v="-0.55471597475331136"/>
  </r>
  <r>
    <x v="94"/>
    <x v="91"/>
    <x v="42"/>
    <s v="1659722197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2"/>
    <n v="2"/>
    <n v="1"/>
    <n v="3"/>
    <n v="1"/>
    <n v="2"/>
    <n v="3"/>
    <n v="1"/>
    <n v="0"/>
    <n v="1"/>
    <n v="2"/>
    <n v="0"/>
    <n v="18"/>
    <n v="2"/>
    <n v="2"/>
    <n v="1"/>
    <n v="3"/>
    <n v="1"/>
    <n v="2"/>
    <n v="3"/>
    <n v="1"/>
    <n v="0"/>
    <n v="1"/>
    <n v="2"/>
    <n v="0"/>
    <n v="18"/>
    <n v="470.10000000000031"/>
    <n v="1166.8"/>
    <n v="696.69999999999959"/>
    <n v="1.4820251010423295"/>
  </r>
  <r>
    <x v="96"/>
    <x v="93"/>
    <x v="44"/>
    <s v="1659812725-Superior-STAR Kids-Bexar"/>
    <x v="6"/>
    <s v="STAR Kids"/>
    <s v="Bexar"/>
    <s v="Hospital-Based"/>
    <s v="0"/>
    <s v="Y"/>
    <s v="Y"/>
    <s v="Y"/>
    <s v="Y"/>
    <s v="Y"/>
    <s v="Y"/>
    <s v="Y"/>
    <s v="Y"/>
    <s v="Y"/>
    <s v="Y"/>
    <s v="Y"/>
    <s v="Y"/>
    <n v="1"/>
    <n v="3"/>
    <n v="0"/>
    <n v="0"/>
    <n v="4"/>
    <n v="2"/>
    <n v="0"/>
    <n v="3"/>
    <n v="2"/>
    <n v="1"/>
    <n v="0"/>
    <n v="1"/>
    <n v="17"/>
    <n v="1"/>
    <n v="3"/>
    <n v="0"/>
    <n v="0"/>
    <n v="4"/>
    <n v="2"/>
    <n v="0"/>
    <n v="3"/>
    <n v="2"/>
    <n v="1"/>
    <n v="0"/>
    <n v="1"/>
    <n v="17"/>
    <n v="416.41000000000031"/>
    <n v="1101.98"/>
    <n v="685.56999999999971"/>
    <n v="1.6463821714175912"/>
  </r>
  <r>
    <x v="98"/>
    <x v="95"/>
    <x v="42"/>
    <s v="1679560866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1"/>
    <n v="0"/>
    <n v="1"/>
    <n v="0"/>
    <n v="0"/>
    <n v="2"/>
    <n v="0"/>
    <n v="0"/>
    <n v="0"/>
    <n v="0"/>
    <n v="0"/>
    <n v="0"/>
    <n v="0"/>
    <n v="1"/>
    <n v="0"/>
    <n v="1"/>
    <n v="0"/>
    <n v="0"/>
    <n v="2"/>
    <n v="410.61000000000013"/>
    <n v="129.63999999999999"/>
    <n v="-280.97000000000014"/>
    <n v="-0.6842746158154942"/>
  </r>
  <r>
    <x v="101"/>
    <x v="98"/>
    <x v="42"/>
    <s v="1679992911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"/>
    <n v="1"/>
    <n v="0"/>
    <n v="0"/>
    <n v="0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2"/>
    <n v="45.539999999999985"/>
    <n v="129.63999999999999"/>
    <n v="84.1"/>
    <n v="1.8467281510759777"/>
  </r>
  <r>
    <x v="102"/>
    <x v="99"/>
    <x v="42"/>
    <s v="1689659765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5"/>
    <n v="4"/>
    <n v="1"/>
    <n v="2"/>
    <n v="1"/>
    <n v="3"/>
    <n v="3"/>
    <n v="9"/>
    <n v="10"/>
    <n v="1"/>
    <n v="0"/>
    <n v="6"/>
    <n v="45"/>
    <n v="5"/>
    <n v="4"/>
    <n v="1"/>
    <n v="2"/>
    <n v="1"/>
    <n v="3"/>
    <n v="3"/>
    <n v="9"/>
    <n v="10"/>
    <n v="1"/>
    <n v="0"/>
    <n v="6"/>
    <n v="45"/>
    <n v="3742.5499999999975"/>
    <n v="2917"/>
    <n v="-825.54999999999745"/>
    <n v="-0.22058489532537923"/>
  </r>
  <r>
    <x v="103"/>
    <x v="100"/>
    <x v="71"/>
    <s v="1689872020-Superior-STAR Kids-Lubbock"/>
    <x v="6"/>
    <s v="STAR Kids"/>
    <s v="Lubbock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35000000000008"/>
    <n v="0"/>
    <n v="-329.35000000000008"/>
    <n v="-1"/>
  </r>
  <r>
    <x v="106"/>
    <x v="103"/>
    <x v="43"/>
    <s v="1700392602-Superior-STAR Kids-Travis"/>
    <x v="6"/>
    <s v="STAR Kids"/>
    <s v="Travis"/>
    <s v="Hospital-Based"/>
    <s v="0"/>
    <s v="Y"/>
    <s v="Y"/>
    <s v="Y"/>
    <s v="Y"/>
    <s v="Y"/>
    <s v="Y"/>
    <s v="Y"/>
    <s v="Y"/>
    <s v="Y"/>
    <s v="Y"/>
    <s v="Y"/>
    <s v="Y"/>
    <n v="1"/>
    <n v="4"/>
    <n v="2"/>
    <n v="0"/>
    <n v="1"/>
    <n v="1"/>
    <n v="1"/>
    <n v="1"/>
    <n v="1"/>
    <n v="2"/>
    <n v="0"/>
    <n v="2"/>
    <n v="16"/>
    <n v="1"/>
    <n v="4"/>
    <n v="2"/>
    <n v="0"/>
    <n v="1"/>
    <n v="1"/>
    <n v="1"/>
    <n v="1"/>
    <n v="1"/>
    <n v="2"/>
    <n v="0"/>
    <n v="2"/>
    <n v="16"/>
    <n v="480.38999999999982"/>
    <n v="1037.1600000000001"/>
    <n v="556.77000000000021"/>
    <n v="1.1589958158995826"/>
  </r>
  <r>
    <x v="108"/>
    <x v="105"/>
    <x v="42"/>
    <s v="1710974225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2"/>
    <n v="0"/>
    <n v="1"/>
    <n v="0"/>
    <n v="0"/>
    <n v="1"/>
    <n v="4"/>
    <n v="0"/>
    <n v="0"/>
    <n v="0"/>
    <n v="0"/>
    <n v="0"/>
    <n v="0"/>
    <n v="2"/>
    <n v="0"/>
    <n v="1"/>
    <n v="0"/>
    <n v="0"/>
    <n v="1"/>
    <n v="4"/>
    <n v="1489.4400000000005"/>
    <n v="259.29000000000002"/>
    <n v="-1230.1500000000005"/>
    <n v="-0.8259144376409927"/>
  </r>
  <r>
    <x v="109"/>
    <x v="106"/>
    <x v="42"/>
    <s v="1720404924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2"/>
    <n v="2"/>
    <n v="424.5300000000002"/>
    <n v="129.63999999999999"/>
    <n v="-294.89000000000021"/>
    <n v="-0.69462699926978089"/>
  </r>
  <r>
    <x v="114"/>
    <x v="109"/>
    <x v="43"/>
    <s v="1730695594-Superior-STAR Kids-Travis"/>
    <x v="6"/>
    <s v="STAR Kids"/>
    <s v="Travis"/>
    <s v="Hospital-Based"/>
    <s v="0"/>
    <s v="Y"/>
    <s v="Y"/>
    <s v="Y"/>
    <s v="Y"/>
    <s v="Y"/>
    <s v="Y"/>
    <s v="Y"/>
    <s v="Y"/>
    <s v="Y"/>
    <s v="Y"/>
    <s v="Y"/>
    <s v="Y"/>
    <n v="2"/>
    <n v="4"/>
    <n v="0"/>
    <n v="0"/>
    <n v="0"/>
    <n v="0"/>
    <n v="0"/>
    <n v="0"/>
    <n v="0"/>
    <n v="2"/>
    <n v="1"/>
    <n v="1"/>
    <n v="10"/>
    <n v="2"/>
    <n v="4"/>
    <n v="0"/>
    <n v="0"/>
    <n v="0"/>
    <n v="0"/>
    <n v="0"/>
    <n v="0"/>
    <n v="0"/>
    <n v="2"/>
    <n v="1"/>
    <n v="1"/>
    <n v="10"/>
    <n v="838.76000000000056"/>
    <n v="648.22"/>
    <n v="-190.54000000000053"/>
    <n v="-0.22716867757165388"/>
  </r>
  <r>
    <x v="115"/>
    <x v="110"/>
    <x v="42"/>
    <s v="1740358803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4"/>
    <n v="3"/>
    <n v="5"/>
    <n v="3"/>
    <n v="5"/>
    <n v="3"/>
    <n v="3"/>
    <n v="1"/>
    <n v="2"/>
    <n v="0"/>
    <n v="3"/>
    <n v="5"/>
    <n v="37"/>
    <n v="4"/>
    <n v="3"/>
    <n v="5"/>
    <n v="3"/>
    <n v="5"/>
    <n v="3"/>
    <n v="3"/>
    <n v="1"/>
    <n v="2"/>
    <n v="0"/>
    <n v="3"/>
    <n v="5"/>
    <n v="37"/>
    <n v="2312.6799999999998"/>
    <n v="2398.42"/>
    <n v="85.740000000000236"/>
    <n v="3.7073871006797411E-2"/>
  </r>
  <r>
    <x v="118"/>
    <x v="112"/>
    <x v="96"/>
    <s v="1811135080-Superior-STAR Kids-El Paso"/>
    <x v="6"/>
    <s v="STAR Kids"/>
    <s v="El Paso"/>
    <s v="Hospital-Based"/>
    <s v="0"/>
    <s v="Y"/>
    <s v="Y"/>
    <s v="Y"/>
    <s v="Y"/>
    <s v="Y"/>
    <s v="Y"/>
    <s v="Y"/>
    <s v="Y"/>
    <s v="Y"/>
    <s v="Y"/>
    <s v="Y"/>
    <s v="Y"/>
    <n v="1"/>
    <n v="0"/>
    <n v="6"/>
    <n v="1"/>
    <n v="1"/>
    <n v="2"/>
    <n v="2"/>
    <n v="0"/>
    <n v="3"/>
    <n v="0"/>
    <n v="1"/>
    <n v="3"/>
    <n v="20"/>
    <n v="1"/>
    <n v="0"/>
    <n v="6"/>
    <n v="1"/>
    <n v="1"/>
    <n v="2"/>
    <n v="2"/>
    <n v="0"/>
    <n v="3"/>
    <n v="0"/>
    <n v="1"/>
    <n v="3"/>
    <n v="20"/>
    <n v="807.95000000000016"/>
    <n v="1296.44"/>
    <n v="488.4899999999999"/>
    <n v="0.60460424531220969"/>
  </r>
  <r>
    <x v="120"/>
    <x v="114"/>
    <x v="71"/>
    <s v="1811987027-Superior-STAR Kids-Lubbock"/>
    <x v="6"/>
    <s v="STAR Kids"/>
    <s v="Lubbock"/>
    <s v="Hospital-Based"/>
    <s v="0"/>
    <s v="Y"/>
    <s v="Y"/>
    <s v="Y"/>
    <s v="Y"/>
    <s v="Y"/>
    <s v="Y"/>
    <s v="Y"/>
    <s v="Y"/>
    <s v="Y"/>
    <s v="Y"/>
    <s v="Y"/>
    <s v="Y"/>
    <n v="14"/>
    <n v="11"/>
    <n v="8"/>
    <n v="10"/>
    <n v="12"/>
    <n v="10"/>
    <n v="13"/>
    <n v="18"/>
    <n v="11"/>
    <n v="11"/>
    <n v="3"/>
    <n v="11"/>
    <n v="132"/>
    <n v="14"/>
    <n v="11"/>
    <n v="8"/>
    <n v="10"/>
    <n v="12"/>
    <n v="10"/>
    <n v="13"/>
    <n v="18"/>
    <n v="11"/>
    <n v="11"/>
    <n v="3"/>
    <n v="11"/>
    <n v="132"/>
    <n v="4802.2700000000023"/>
    <n v="8556.5300000000007"/>
    <n v="3754.2599999999984"/>
    <n v="0.78176778898312604"/>
  </r>
  <r>
    <x v="123"/>
    <x v="116"/>
    <x v="42"/>
    <s v="1821484320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2"/>
    <n v="3"/>
    <n v="0"/>
    <n v="3"/>
    <n v="3"/>
    <n v="2"/>
    <n v="2"/>
    <n v="2"/>
    <n v="0"/>
    <n v="0"/>
    <n v="1"/>
    <n v="2"/>
    <n v="20"/>
    <n v="2"/>
    <n v="3"/>
    <n v="0"/>
    <n v="3"/>
    <n v="3"/>
    <n v="2"/>
    <n v="2"/>
    <n v="2"/>
    <n v="0"/>
    <n v="0"/>
    <n v="1"/>
    <n v="2"/>
    <n v="20"/>
    <n v="485.94000000000011"/>
    <n v="1296.44"/>
    <n v="810.5"/>
    <n v="1.6679013870025101"/>
  </r>
  <r>
    <x v="156"/>
    <x v="145"/>
    <x v="72"/>
    <s v="1831567122-Superior-STAR Kids-Nueces"/>
    <x v="6"/>
    <s v="STAR Kids"/>
    <s v="Nuece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1"/>
    <n v="1"/>
    <n v="2"/>
    <n v="0"/>
    <n v="4"/>
    <n v="0"/>
    <n v="1"/>
    <n v="0"/>
    <n v="1"/>
    <n v="10"/>
    <n v="0"/>
    <n v="0"/>
    <n v="0"/>
    <n v="1"/>
    <n v="1"/>
    <n v="2"/>
    <n v="0"/>
    <n v="4"/>
    <n v="0"/>
    <n v="1"/>
    <n v="0"/>
    <n v="1"/>
    <n v="10"/>
    <n v="381.85000000000014"/>
    <n v="648.22"/>
    <n v="266.36999999999989"/>
    <n v="0.69757758282047866"/>
  </r>
  <r>
    <x v="125"/>
    <x v="118"/>
    <x v="71"/>
    <s v="1841497153-Superior-STAR Kids-Lubbock"/>
    <x v="6"/>
    <s v="STAR Kids"/>
    <s v="Lubbock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3.4899999999996"/>
    <n v="0"/>
    <n v="-1683.4899999999996"/>
    <n v="-1"/>
  </r>
  <r>
    <x v="127"/>
    <x v="120"/>
    <x v="42"/>
    <s v="1851695316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3"/>
    <n v="6"/>
    <n v="5"/>
    <n v="7"/>
    <n v="6"/>
    <n v="4"/>
    <n v="8"/>
    <n v="5"/>
    <n v="15"/>
    <n v="2"/>
    <n v="3"/>
    <n v="9"/>
    <n v="73"/>
    <n v="3"/>
    <n v="6"/>
    <n v="5"/>
    <n v="7"/>
    <n v="6"/>
    <n v="4"/>
    <n v="8"/>
    <n v="5"/>
    <n v="15"/>
    <n v="2"/>
    <n v="3"/>
    <n v="9"/>
    <n v="73"/>
    <n v="1402.1300000000003"/>
    <n v="4732.0200000000004"/>
    <n v="3329.8900000000003"/>
    <n v="2.374879647393608"/>
  </r>
  <r>
    <x v="129"/>
    <x v="121"/>
    <x v="43"/>
    <s v="1871512228-Superior-STAR Kids-Travis"/>
    <x v="6"/>
    <s v="STAR Kids"/>
    <s v="Travis"/>
    <s v="Hospital-Based"/>
    <s v="0"/>
    <s v="Y"/>
    <s v="Y"/>
    <s v="Y"/>
    <s v="Y"/>
    <s v="Y"/>
    <s v="Y"/>
    <s v="Y"/>
    <s v="Y"/>
    <s v="Y"/>
    <s v="Y"/>
    <s v="Y"/>
    <s v="Y"/>
    <n v="0"/>
    <n v="1"/>
    <n v="0"/>
    <n v="1"/>
    <n v="0"/>
    <n v="0"/>
    <n v="0"/>
    <n v="1"/>
    <n v="0"/>
    <n v="0"/>
    <n v="0"/>
    <n v="0"/>
    <n v="3"/>
    <n v="0"/>
    <n v="1"/>
    <n v="0"/>
    <n v="1"/>
    <n v="0"/>
    <n v="0"/>
    <n v="0"/>
    <n v="1"/>
    <n v="0"/>
    <n v="0"/>
    <n v="0"/>
    <n v="0"/>
    <n v="3"/>
    <n v="217.03999999999988"/>
    <n v="194.47"/>
    <n v="-22.569999999999879"/>
    <n v="-0.10399004791743408"/>
  </r>
  <r>
    <x v="130"/>
    <x v="122"/>
    <x v="42"/>
    <s v="1871590653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2"/>
    <n v="6"/>
    <n v="2"/>
    <n v="3"/>
    <n v="4"/>
    <n v="0"/>
    <n v="0"/>
    <n v="2"/>
    <n v="6"/>
    <n v="25"/>
    <n v="0"/>
    <n v="0"/>
    <n v="0"/>
    <n v="2"/>
    <n v="6"/>
    <n v="2"/>
    <n v="3"/>
    <n v="4"/>
    <n v="0"/>
    <n v="0"/>
    <n v="2"/>
    <n v="6"/>
    <n v="25"/>
    <n v="1693.8600000000001"/>
    <n v="1620.56"/>
    <n v="-73.300000000000182"/>
    <n v="-4.3273942356511268E-2"/>
  </r>
  <r>
    <x v="131"/>
    <x v="123"/>
    <x v="42"/>
    <s v="1881911030-Superior-STAR Kids-MRSA West"/>
    <x v="6"/>
    <s v="STAR Kids"/>
    <s v="MRSA West"/>
    <s v="Free-Standing"/>
    <s v="0"/>
    <s v="Y"/>
    <s v="Y"/>
    <s v="Y"/>
    <s v="Y"/>
    <s v="Y"/>
    <s v="Y"/>
    <s v="Y"/>
    <s v="Y"/>
    <s v="Y"/>
    <s v="Y"/>
    <s v="Y"/>
    <s v="Y"/>
    <n v="1"/>
    <n v="1"/>
    <n v="3"/>
    <n v="5"/>
    <n v="1"/>
    <n v="5"/>
    <n v="4"/>
    <n v="3"/>
    <n v="3"/>
    <n v="2"/>
    <n v="5"/>
    <n v="6"/>
    <n v="39"/>
    <n v="1"/>
    <n v="1"/>
    <n v="3"/>
    <n v="5"/>
    <n v="1"/>
    <n v="5"/>
    <n v="4"/>
    <n v="3"/>
    <n v="3"/>
    <n v="2"/>
    <n v="5"/>
    <n v="6"/>
    <n v="39"/>
    <n v="2939.349999999999"/>
    <n v="4243.1899999999996"/>
    <n v="1303.8400000000006"/>
    <n v="0.44358106384064538"/>
  </r>
  <r>
    <x v="132"/>
    <x v="124"/>
    <x v="42"/>
    <s v="1891124640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9"/>
    <n v="22"/>
    <n v="18"/>
    <n v="7"/>
    <n v="18"/>
    <n v="17"/>
    <n v="17"/>
    <n v="10"/>
    <n v="20"/>
    <n v="19"/>
    <n v="24"/>
    <n v="30"/>
    <n v="221"/>
    <n v="19"/>
    <n v="22"/>
    <n v="18"/>
    <n v="7"/>
    <n v="18"/>
    <n v="17"/>
    <n v="17"/>
    <n v="10"/>
    <n v="20"/>
    <n v="19"/>
    <n v="24"/>
    <n v="30"/>
    <n v="221"/>
    <n v="6281.4100000000008"/>
    <n v="14325.71"/>
    <n v="8044.2999999999984"/>
    <n v="1.2806519555322766"/>
  </r>
  <r>
    <x v="133"/>
    <x v="125"/>
    <x v="42"/>
    <s v="1891126959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1"/>
    <n v="0"/>
    <n v="0"/>
    <n v="1"/>
    <n v="2"/>
    <n v="1"/>
    <n v="1"/>
    <n v="2"/>
    <n v="0"/>
    <n v="4"/>
    <n v="2"/>
    <n v="2"/>
    <n v="16"/>
    <n v="1"/>
    <n v="0"/>
    <n v="0"/>
    <n v="1"/>
    <n v="2"/>
    <n v="1"/>
    <n v="1"/>
    <n v="2"/>
    <n v="0"/>
    <n v="4"/>
    <n v="2"/>
    <n v="2"/>
    <n v="16"/>
    <n v="301.43999999999994"/>
    <n v="1037.1600000000001"/>
    <n v="735.72000000000014"/>
    <n v="2.4406847133757972"/>
  </r>
  <r>
    <x v="134"/>
    <x v="126"/>
    <x v="42"/>
    <s v="1891737920-Superior-STAR Kids-MRSA West"/>
    <x v="6"/>
    <s v="STAR Kids"/>
    <s v="MRSA West"/>
    <s v="Hospital-Based"/>
    <s v="0"/>
    <s v="Y"/>
    <s v="Y"/>
    <s v="Y"/>
    <s v="Y"/>
    <s v="Y"/>
    <s v="Y"/>
    <s v="Y"/>
    <s v="Y"/>
    <s v="Y"/>
    <s v="Y"/>
    <s v="Y"/>
    <s v="Y"/>
    <n v="6"/>
    <n v="4"/>
    <n v="2"/>
    <n v="2"/>
    <n v="1"/>
    <n v="0"/>
    <n v="1"/>
    <n v="0"/>
    <n v="0"/>
    <n v="0"/>
    <n v="0"/>
    <n v="0"/>
    <n v="16"/>
    <n v="6"/>
    <n v="4"/>
    <n v="2"/>
    <n v="2"/>
    <n v="1"/>
    <n v="0"/>
    <n v="1"/>
    <n v="0"/>
    <n v="0"/>
    <n v="0"/>
    <n v="0"/>
    <n v="0"/>
    <n v="16"/>
    <n v="257.85999999999984"/>
    <n v="1037.1600000000001"/>
    <n v="779.30000000000018"/>
    <n v="3.0221825796944102"/>
  </r>
  <r>
    <x v="46"/>
    <x v="44"/>
    <x v="31"/>
    <s v="1336590462-S&amp;W-STAR-MRSA Central"/>
    <x v="5"/>
    <s v="STAR"/>
    <s v="MRSA Central"/>
    <s v="Free-Standing"/>
    <s v="0"/>
    <s v="Y"/>
    <s v="Y"/>
    <s v="Y"/>
    <s v="Y"/>
    <s v="Y"/>
    <s v="Y"/>
    <s v="Y"/>
    <s v="Y"/>
    <s v="Y"/>
    <s v="Y"/>
    <s v="Y"/>
    <s v="Y"/>
    <n v="155"/>
    <n v="103"/>
    <n v="146"/>
    <n v="205"/>
    <n v="141"/>
    <n v="128"/>
    <n v="121"/>
    <n v="75"/>
    <n v="88"/>
    <n v="75"/>
    <n v="72"/>
    <n v="88"/>
    <n v="1397"/>
    <n v="155"/>
    <n v="103"/>
    <n v="146"/>
    <n v="205"/>
    <n v="141"/>
    <n v="128"/>
    <n v="121"/>
    <n v="75"/>
    <n v="88"/>
    <n v="75"/>
    <n v="72"/>
    <n v="88"/>
    <n v="1397"/>
    <n v="405352.86999999994"/>
    <n v="151993.07"/>
    <n v="-253359.79999999993"/>
    <n v="-0.62503516997424979"/>
  </r>
  <r>
    <x v="110"/>
    <x v="107"/>
    <x v="31"/>
    <s v="1720540255-S&amp;W-STAR-MRSA Central"/>
    <x v="5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15"/>
    <n v="21"/>
    <n v="21"/>
    <n v="23"/>
    <n v="18"/>
    <n v="14"/>
    <n v="32"/>
    <n v="22"/>
    <n v="14"/>
    <n v="15"/>
    <n v="18"/>
    <n v="14"/>
    <n v="227"/>
    <n v="15"/>
    <n v="21"/>
    <n v="21"/>
    <n v="23"/>
    <n v="18"/>
    <n v="14"/>
    <n v="32"/>
    <n v="22"/>
    <n v="14"/>
    <n v="15"/>
    <n v="18"/>
    <n v="14"/>
    <n v="227"/>
    <n v="33681.499999999993"/>
    <n v="14714.64"/>
    <n v="-18966.859999999993"/>
    <n v="-0.56312397013197146"/>
  </r>
  <r>
    <x v="150"/>
    <x v="140"/>
    <x v="31"/>
    <s v="1992748693-S&amp;W-STAR-MRSA Central"/>
    <x v="5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61"/>
    <n v="73"/>
    <n v="62"/>
    <n v="46"/>
    <n v="71"/>
    <n v="66"/>
    <n v="62"/>
    <n v="43"/>
    <n v="58"/>
    <n v="27"/>
    <n v="44"/>
    <n v="46"/>
    <n v="659"/>
    <n v="61"/>
    <n v="73"/>
    <n v="62"/>
    <n v="46"/>
    <n v="71"/>
    <n v="66"/>
    <n v="62"/>
    <n v="43"/>
    <n v="58"/>
    <n v="27"/>
    <n v="44"/>
    <n v="46"/>
    <n v="659"/>
    <n v="102324.67000000006"/>
    <n v="42717.83"/>
    <n v="-59606.840000000055"/>
    <n v="-0.58252657936741958"/>
  </r>
  <r>
    <x v="92"/>
    <x v="89"/>
    <x v="31"/>
    <s v="1639735335-S&amp;W-STAR-MRSA Central"/>
    <x v="5"/>
    <s v="STAR"/>
    <s v="MRSA Central"/>
    <s v="Free-Standing"/>
    <s v="0"/>
    <s v="Y"/>
    <s v="Y"/>
    <s v="Y"/>
    <s v="Y"/>
    <s v="Y"/>
    <s v="Y"/>
    <s v="Y"/>
    <s v="Y"/>
    <s v="Y"/>
    <s v="Y"/>
    <s v="Y"/>
    <s v="Y"/>
    <n v="103"/>
    <n v="73"/>
    <n v="98"/>
    <n v="67"/>
    <n v="2"/>
    <n v="33"/>
    <n v="57"/>
    <n v="90"/>
    <n v="81"/>
    <n v="72"/>
    <n v="71"/>
    <n v="86"/>
    <n v="833"/>
    <n v="103"/>
    <n v="73"/>
    <n v="98"/>
    <n v="67"/>
    <n v="2"/>
    <n v="33"/>
    <n v="57"/>
    <n v="90"/>
    <n v="81"/>
    <n v="72"/>
    <n v="71"/>
    <n v="86"/>
    <n v="833"/>
    <n v="85083.289999999964"/>
    <n v="90630.080000000002"/>
    <n v="5546.7900000000373"/>
    <n v="6.5192471988330961E-2"/>
  </r>
  <r>
    <x v="105"/>
    <x v="102"/>
    <x v="31"/>
    <s v="1699947408-S&amp;W-STAR-MRSA Central"/>
    <x v="5"/>
    <s v="STAR"/>
    <s v="MRSA Central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7"/>
    <x v="94"/>
    <x v="31"/>
    <s v="1669468617-S&amp;W-STAR-MRSA Central"/>
    <x v="5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31"/>
    <n v="39"/>
    <n v="32"/>
    <n v="21"/>
    <n v="27"/>
    <n v="29"/>
    <n v="53"/>
    <n v="29"/>
    <n v="30"/>
    <n v="31"/>
    <n v="23"/>
    <n v="42"/>
    <n v="387"/>
    <n v="31"/>
    <n v="39"/>
    <n v="32"/>
    <n v="21"/>
    <n v="27"/>
    <n v="29"/>
    <n v="53"/>
    <n v="29"/>
    <n v="30"/>
    <n v="31"/>
    <n v="23"/>
    <n v="42"/>
    <n v="387"/>
    <n v="59064.79"/>
    <n v="25086.19"/>
    <n v="-33978.600000000006"/>
    <n v="-0.57527674270915052"/>
  </r>
  <r>
    <x v="30"/>
    <x v="29"/>
    <x v="31"/>
    <s v="1205263134-S&amp;W-STAR-MRSA Central"/>
    <x v="5"/>
    <s v="STAR"/>
    <s v="MRSA Central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4"/>
    <x v="101"/>
    <x v="31"/>
    <s v="1699076257-S&amp;W-STAR-MRSA Central"/>
    <x v="5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20"/>
    <n v="31"/>
    <n v="25"/>
    <n v="14"/>
    <n v="24"/>
    <n v="20"/>
    <n v="18"/>
    <n v="12"/>
    <n v="16"/>
    <n v="9"/>
    <n v="10"/>
    <n v="13"/>
    <n v="212"/>
    <n v="20"/>
    <n v="31"/>
    <n v="25"/>
    <n v="14"/>
    <n v="24"/>
    <n v="20"/>
    <n v="18"/>
    <n v="12"/>
    <n v="16"/>
    <n v="9"/>
    <n v="10"/>
    <n v="13"/>
    <n v="212"/>
    <n v="33389.060000000019"/>
    <n v="13742.31"/>
    <n v="-19646.750000000022"/>
    <n v="-0.58841878148112015"/>
  </r>
  <r>
    <x v="59"/>
    <x v="57"/>
    <x v="37"/>
    <s v="1437178357-Superior-STAR-Lubbock"/>
    <x v="6"/>
    <s v="STAR"/>
    <s v="Lubbock"/>
    <s v="Hospital-Based"/>
    <s v="0"/>
    <s v="Y"/>
    <s v="Y"/>
    <s v="Y"/>
    <s v="Y"/>
    <s v="Y"/>
    <s v="Y"/>
    <s v="Y"/>
    <s v="Y"/>
    <s v="Y"/>
    <s v="Y"/>
    <s v="Y"/>
    <s v="Y"/>
    <n v="20"/>
    <n v="30"/>
    <n v="11"/>
    <n v="18"/>
    <n v="25"/>
    <n v="31"/>
    <n v="20"/>
    <n v="19"/>
    <n v="15"/>
    <n v="12"/>
    <n v="9"/>
    <n v="18"/>
    <n v="228"/>
    <n v="20"/>
    <n v="30"/>
    <n v="11"/>
    <n v="18"/>
    <n v="25"/>
    <n v="31"/>
    <n v="20"/>
    <n v="19"/>
    <n v="15"/>
    <n v="12"/>
    <n v="9"/>
    <n v="18"/>
    <n v="228"/>
    <n v="73293.97"/>
    <n v="14779.46"/>
    <n v="-58514.51"/>
    <n v="-0.79835367084086184"/>
  </r>
  <r>
    <x v="60"/>
    <x v="58"/>
    <x v="36"/>
    <s v="1457307175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215"/>
    <n v="148"/>
    <n v="153"/>
    <n v="157"/>
    <n v="159"/>
    <n v="150"/>
    <n v="211"/>
    <n v="190"/>
    <n v="215"/>
    <n v="157"/>
    <n v="143"/>
    <n v="158"/>
    <n v="2056"/>
    <n v="215"/>
    <n v="148"/>
    <n v="153"/>
    <n v="157"/>
    <n v="159"/>
    <n v="150"/>
    <n v="211"/>
    <n v="190"/>
    <n v="215"/>
    <n v="157"/>
    <n v="143"/>
    <n v="158"/>
    <n v="2056"/>
    <n v="136702.22"/>
    <n v="133274.46"/>
    <n v="-3427.7600000000093"/>
    <n v="-2.5074647653856749E-2"/>
  </r>
  <r>
    <x v="61"/>
    <x v="59"/>
    <x v="36"/>
    <s v="1457337800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77"/>
    <n v="62"/>
    <n v="86"/>
    <n v="64"/>
    <n v="52"/>
    <n v="56"/>
    <n v="46"/>
    <n v="47"/>
    <n v="46"/>
    <n v="48"/>
    <n v="52"/>
    <n v="60"/>
    <n v="696"/>
    <n v="77"/>
    <n v="62"/>
    <n v="86"/>
    <n v="64"/>
    <n v="52"/>
    <n v="56"/>
    <n v="46"/>
    <n v="47"/>
    <n v="46"/>
    <n v="48"/>
    <n v="52"/>
    <n v="60"/>
    <n v="696"/>
    <n v="75362.619999999966"/>
    <n v="45116.26"/>
    <n v="-30246.359999999964"/>
    <n v="-0.40134432693555477"/>
  </r>
  <r>
    <x v="159"/>
    <x v="147"/>
    <x v="79"/>
    <s v="1467495184-Superior-STAR-Nueces"/>
    <x v="6"/>
    <s v="STAR"/>
    <s v="Nueces"/>
    <s v="Hospital-Based"/>
    <s v="0"/>
    <s v="Y"/>
    <s v="Y"/>
    <s v="Y"/>
    <s v="Y"/>
    <s v="Y"/>
    <s v="Y"/>
    <s v="Y"/>
    <s v="Y"/>
    <s v="Y"/>
    <s v="Y"/>
    <s v="Y"/>
    <s v="Y"/>
    <n v="8"/>
    <n v="9"/>
    <n v="10"/>
    <n v="3"/>
    <n v="10"/>
    <n v="7"/>
    <n v="6"/>
    <n v="1"/>
    <n v="4"/>
    <n v="5"/>
    <n v="6"/>
    <n v="1"/>
    <n v="70"/>
    <n v="8"/>
    <n v="9"/>
    <n v="10"/>
    <n v="3"/>
    <n v="10"/>
    <n v="7"/>
    <n v="6"/>
    <n v="1"/>
    <n v="4"/>
    <n v="5"/>
    <n v="6"/>
    <n v="1"/>
    <n v="70"/>
    <n v="3950.5300000000011"/>
    <n v="4537.55"/>
    <n v="587.01999999999907"/>
    <n v="0.14859272047041761"/>
  </r>
  <r>
    <x v="62"/>
    <x v="60"/>
    <x v="36"/>
    <s v="1467742254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99"/>
    <n v="88"/>
    <n v="120"/>
    <n v="122"/>
    <n v="92"/>
    <n v="98"/>
    <n v="127"/>
    <n v="130"/>
    <n v="102"/>
    <n v="101"/>
    <n v="66"/>
    <n v="98"/>
    <n v="1243"/>
    <n v="99"/>
    <n v="88"/>
    <n v="120"/>
    <n v="122"/>
    <n v="92"/>
    <n v="98"/>
    <n v="127"/>
    <n v="130"/>
    <n v="102"/>
    <n v="101"/>
    <n v="66"/>
    <n v="98"/>
    <n v="1243"/>
    <n v="55706.180000000015"/>
    <n v="80574"/>
    <n v="24867.819999999985"/>
    <n v="0.44641043417444848"/>
  </r>
  <r>
    <x v="63"/>
    <x v="61"/>
    <x v="36"/>
    <s v="1467799262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73"/>
    <n v="73"/>
    <n v="88"/>
    <n v="89"/>
    <n v="93"/>
    <n v="84"/>
    <n v="94"/>
    <n v="95"/>
    <n v="92"/>
    <n v="49"/>
    <n v="53"/>
    <n v="68"/>
    <n v="951"/>
    <n v="73"/>
    <n v="73"/>
    <n v="88"/>
    <n v="89"/>
    <n v="93"/>
    <n v="84"/>
    <n v="94"/>
    <n v="95"/>
    <n v="92"/>
    <n v="49"/>
    <n v="53"/>
    <n v="68"/>
    <n v="951"/>
    <n v="49905.42"/>
    <n v="61645.919999999998"/>
    <n v="11740.5"/>
    <n v="0.23525500837383997"/>
  </r>
  <r>
    <x v="64"/>
    <x v="62"/>
    <x v="36"/>
    <s v="1467879569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202"/>
    <n v="211"/>
    <n v="223"/>
    <n v="267"/>
    <n v="232"/>
    <n v="202"/>
    <n v="164"/>
    <n v="151"/>
    <n v="136"/>
    <n v="106"/>
    <n v="67"/>
    <n v="182"/>
    <n v="2143"/>
    <n v="202"/>
    <n v="211"/>
    <n v="223"/>
    <n v="267"/>
    <n v="232"/>
    <n v="202"/>
    <n v="164"/>
    <n v="151"/>
    <n v="136"/>
    <n v="106"/>
    <n v="67"/>
    <n v="182"/>
    <n v="2143"/>
    <n v="109723.73999999995"/>
    <n v="138913.99"/>
    <n v="29190.250000000044"/>
    <n v="0.2660340414936645"/>
  </r>
  <r>
    <x v="65"/>
    <x v="63"/>
    <x v="36"/>
    <s v="1477930121-Superior-STAR-MRSA West"/>
    <x v="6"/>
    <s v="STAR"/>
    <s v="MRSA West"/>
    <s v="Hospital-Based"/>
    <s v="1"/>
    <s v="N"/>
    <s v="N"/>
    <s v="N"/>
    <s v="N"/>
    <s v="N"/>
    <s v="N"/>
    <s v="N"/>
    <s v="N"/>
    <s v="Y"/>
    <s v="Y"/>
    <s v="Y"/>
    <s v="Y"/>
    <n v="22"/>
    <n v="22"/>
    <n v="45"/>
    <n v="25"/>
    <n v="25"/>
    <n v="25"/>
    <n v="15"/>
    <n v="17"/>
    <n v="19"/>
    <n v="21"/>
    <n v="8"/>
    <n v="8"/>
    <n v="252"/>
    <n v="0"/>
    <n v="0"/>
    <n v="0"/>
    <n v="0"/>
    <n v="0"/>
    <n v="0"/>
    <n v="0"/>
    <n v="0"/>
    <n v="0"/>
    <n v="0"/>
    <n v="0"/>
    <n v="0"/>
    <n v="0"/>
    <n v="5648.760000000002"/>
    <n v="0"/>
    <n v="-5648.760000000002"/>
    <n v="-1"/>
  </r>
  <r>
    <x v="157"/>
    <x v="92"/>
    <x v="79"/>
    <s v="1487088118-Superior-STAR-Nueces"/>
    <x v="6"/>
    <s v="STAR"/>
    <s v="Nueces"/>
    <s v="Hospital-Based"/>
    <s v="0"/>
    <s v="Y"/>
    <s v="Y"/>
    <s v="Y"/>
    <s v="Y"/>
    <s v="Y"/>
    <s v="Y"/>
    <s v="Y"/>
    <s v="Y"/>
    <s v="Y"/>
    <s v="Y"/>
    <s v="Y"/>
    <s v="Y"/>
    <n v="76"/>
    <n v="89"/>
    <n v="107"/>
    <n v="88"/>
    <n v="86"/>
    <n v="101"/>
    <n v="88"/>
    <n v="77"/>
    <n v="76"/>
    <n v="74"/>
    <n v="72"/>
    <n v="94"/>
    <n v="1028"/>
    <n v="76"/>
    <n v="89"/>
    <n v="107"/>
    <n v="88"/>
    <n v="86"/>
    <n v="101"/>
    <n v="88"/>
    <n v="77"/>
    <n v="76"/>
    <n v="74"/>
    <n v="72"/>
    <n v="94"/>
    <n v="1028"/>
    <n v="23243.289999999983"/>
    <n v="66637.23"/>
    <n v="43393.940000000017"/>
    <n v="1.8669448257970387"/>
  </r>
  <r>
    <x v="155"/>
    <x v="144"/>
    <x v="79"/>
    <s v="1497153589-Superior-STAR-Nueces"/>
    <x v="6"/>
    <s v="STAR"/>
    <s v="Nueces"/>
    <s v="Hospital-Based"/>
    <s v="0"/>
    <s v="Y"/>
    <s v="Y"/>
    <s v="Y"/>
    <s v="Y"/>
    <s v="Y"/>
    <s v="Y"/>
    <s v="Y"/>
    <s v="Y"/>
    <s v="Y"/>
    <s v="Y"/>
    <s v="Y"/>
    <s v="Y"/>
    <n v="71"/>
    <n v="72"/>
    <n v="52"/>
    <n v="53"/>
    <n v="74"/>
    <n v="70"/>
    <n v="85"/>
    <n v="78"/>
    <n v="81"/>
    <n v="90"/>
    <n v="83"/>
    <n v="118"/>
    <n v="927"/>
    <n v="71"/>
    <n v="72"/>
    <n v="52"/>
    <n v="53"/>
    <n v="74"/>
    <n v="70"/>
    <n v="85"/>
    <n v="78"/>
    <n v="81"/>
    <n v="90"/>
    <n v="83"/>
    <n v="118"/>
    <n v="927"/>
    <n v="57652.730000000025"/>
    <n v="60090.19"/>
    <n v="2437.4599999999773"/>
    <n v="4.2278310151140738E-2"/>
  </r>
  <r>
    <x v="143"/>
    <x v="30"/>
    <x v="35"/>
    <s v="1932608452-Superior-STAR-MRSA Northeast"/>
    <x v="6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10"/>
    <n v="24"/>
    <n v="24"/>
    <n v="27"/>
    <n v="11"/>
    <n v="24"/>
    <n v="18"/>
    <n v="25"/>
    <n v="23"/>
    <n v="33"/>
    <n v="17"/>
    <n v="20"/>
    <n v="256"/>
    <n v="10"/>
    <n v="24"/>
    <n v="24"/>
    <n v="27"/>
    <n v="11"/>
    <n v="24"/>
    <n v="18"/>
    <n v="25"/>
    <n v="23"/>
    <n v="33"/>
    <n v="17"/>
    <n v="20"/>
    <n v="256"/>
    <n v="19928.769999999993"/>
    <n v="16594.490000000002"/>
    <n v="-3334.2799999999916"/>
    <n v="-0.16730987411666615"/>
  </r>
  <r>
    <x v="144"/>
    <x v="135"/>
    <x v="36"/>
    <s v="1942425343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77"/>
    <n v="69"/>
    <n v="80"/>
    <n v="53"/>
    <n v="78"/>
    <n v="86"/>
    <n v="74"/>
    <n v="73"/>
    <n v="54"/>
    <n v="52"/>
    <n v="52"/>
    <n v="84"/>
    <n v="832"/>
    <n v="77"/>
    <n v="69"/>
    <n v="80"/>
    <n v="53"/>
    <n v="78"/>
    <n v="86"/>
    <n v="74"/>
    <n v="73"/>
    <n v="54"/>
    <n v="52"/>
    <n v="52"/>
    <n v="84"/>
    <n v="832"/>
    <n v="54461.349999999969"/>
    <n v="53932.08"/>
    <n v="-529.26999999996769"/>
    <n v="-9.7182680928762869E-3"/>
  </r>
  <r>
    <x v="146"/>
    <x v="137"/>
    <x v="32"/>
    <s v="1952328924-Superior-STAR-Travis"/>
    <x v="6"/>
    <s v="STAR"/>
    <s v="Travis"/>
    <s v="Hospital-Based"/>
    <s v="0"/>
    <s v="Y"/>
    <s v="Y"/>
    <s v="Y"/>
    <s v="Y"/>
    <s v="Y"/>
    <s v="Y"/>
    <s v="Y"/>
    <s v="Y"/>
    <s v="Y"/>
    <s v="Y"/>
    <s v="Y"/>
    <s v="Y"/>
    <n v="57"/>
    <n v="51"/>
    <n v="65"/>
    <n v="47"/>
    <n v="62"/>
    <n v="58"/>
    <n v="57"/>
    <n v="50"/>
    <n v="65"/>
    <n v="56"/>
    <n v="45"/>
    <n v="64"/>
    <n v="677"/>
    <n v="57"/>
    <n v="51"/>
    <n v="65"/>
    <n v="47"/>
    <n v="62"/>
    <n v="58"/>
    <n v="57"/>
    <n v="50"/>
    <n v="65"/>
    <n v="56"/>
    <n v="45"/>
    <n v="64"/>
    <n v="677"/>
    <n v="56781.409999999982"/>
    <n v="43884.63"/>
    <n v="-12896.779999999984"/>
    <n v="-0.2271303231110321"/>
  </r>
  <r>
    <x v="147"/>
    <x v="138"/>
    <x v="34"/>
    <s v="1952453946-Superior-STAR-Bexar"/>
    <x v="6"/>
    <s v="STAR"/>
    <s v="Bexar"/>
    <s v="Hospital-Based"/>
    <s v="0"/>
    <s v="Y"/>
    <s v="Y"/>
    <s v="Y"/>
    <s v="Y"/>
    <s v="Y"/>
    <s v="Y"/>
    <s v="Y"/>
    <s v="Y"/>
    <s v="Y"/>
    <s v="Y"/>
    <s v="Y"/>
    <s v="Y"/>
    <n v="95"/>
    <n v="97"/>
    <n v="108"/>
    <n v="55"/>
    <n v="97"/>
    <n v="82"/>
    <n v="114"/>
    <n v="110"/>
    <n v="146"/>
    <n v="89"/>
    <n v="60"/>
    <n v="118"/>
    <n v="1171"/>
    <n v="95"/>
    <n v="97"/>
    <n v="108"/>
    <n v="55"/>
    <n v="97"/>
    <n v="82"/>
    <n v="114"/>
    <n v="110"/>
    <n v="146"/>
    <n v="89"/>
    <n v="60"/>
    <n v="118"/>
    <n v="1171"/>
    <n v="79846.13999999997"/>
    <n v="75906.8"/>
    <n v="-3939.3399999999674"/>
    <n v="-4.9336636686506938E-2"/>
  </r>
  <r>
    <x v="148"/>
    <x v="139"/>
    <x v="35"/>
    <s v="1952800310-Superior-STAR-MRSA Northeast"/>
    <x v="6"/>
    <s v="STAR"/>
    <s v="MRSA Northeast"/>
    <s v="Hospital-Based"/>
    <s v="0"/>
    <s v="Y"/>
    <s v="Y"/>
    <s v="Y"/>
    <s v="Y"/>
    <s v="Y"/>
    <s v="Y"/>
    <s v="Y"/>
    <s v="Y"/>
    <s v="Y"/>
    <s v="Y"/>
    <s v="Y"/>
    <s v="Y"/>
    <n v="488"/>
    <n v="460"/>
    <n v="532"/>
    <n v="426"/>
    <n v="520"/>
    <n v="474"/>
    <n v="515"/>
    <n v="497"/>
    <n v="497"/>
    <n v="459"/>
    <n v="404"/>
    <n v="509"/>
    <n v="5781"/>
    <n v="488"/>
    <n v="460"/>
    <n v="532"/>
    <n v="426"/>
    <n v="520"/>
    <n v="474"/>
    <n v="515"/>
    <n v="497"/>
    <n v="497"/>
    <n v="459"/>
    <n v="404"/>
    <n v="509"/>
    <n v="5781"/>
    <n v="251581.29999999996"/>
    <n v="374737.18"/>
    <n v="123155.88000000003"/>
    <n v="0.48952716278992142"/>
  </r>
  <r>
    <x v="150"/>
    <x v="140"/>
    <x v="38"/>
    <s v="1992748693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402"/>
    <n v="383"/>
    <n v="365"/>
    <n v="339"/>
    <n v="429"/>
    <n v="381"/>
    <n v="368"/>
    <n v="331"/>
    <n v="385"/>
    <n v="278"/>
    <n v="346"/>
    <n v="427"/>
    <n v="4434"/>
    <n v="402"/>
    <n v="383"/>
    <n v="365"/>
    <n v="339"/>
    <n v="429"/>
    <n v="381"/>
    <n v="368"/>
    <n v="331"/>
    <n v="385"/>
    <n v="278"/>
    <n v="346"/>
    <n v="427"/>
    <n v="4434"/>
    <n v="162693.56000000003"/>
    <n v="287421.67"/>
    <n v="124728.10999999996"/>
    <n v="0.76664442034460334"/>
  </r>
  <r>
    <x v="0"/>
    <x v="0"/>
    <x v="49"/>
    <s v="1013909936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6"/>
    <n v="18"/>
    <n v="23"/>
    <n v="20"/>
    <n v="15"/>
    <n v="17"/>
    <n v="12"/>
    <n v="16"/>
    <n v="20"/>
    <n v="18"/>
    <n v="24"/>
    <n v="25"/>
    <n v="224"/>
    <n v="16"/>
    <n v="18"/>
    <n v="23"/>
    <n v="20"/>
    <n v="15"/>
    <n v="17"/>
    <n v="12"/>
    <n v="16"/>
    <n v="20"/>
    <n v="18"/>
    <n v="24"/>
    <n v="25"/>
    <n v="224"/>
    <n v="7582.140000000004"/>
    <n v="14520.17"/>
    <n v="6938.0299999999961"/>
    <n v="0.91504904947679577"/>
  </r>
  <r>
    <x v="153"/>
    <x v="141"/>
    <x v="66"/>
    <s v="1023173507-Superior-STAR+PLUS-Hidalgo"/>
    <x v="6"/>
    <s v="STAR+PLUS"/>
    <s v="Hidalgo"/>
    <s v="Hospital-Based"/>
    <s v="0"/>
    <s v="Y"/>
    <s v="Y"/>
    <s v="Y"/>
    <s v="Y"/>
    <s v="Y"/>
    <s v="Y"/>
    <s v="Y"/>
    <s v="Y"/>
    <s v="Y"/>
    <s v="Y"/>
    <s v="Y"/>
    <s v="Y"/>
    <n v="19"/>
    <n v="20"/>
    <n v="18"/>
    <n v="21"/>
    <n v="16"/>
    <n v="24"/>
    <n v="18"/>
    <n v="22"/>
    <n v="24"/>
    <n v="13"/>
    <n v="20"/>
    <n v="31"/>
    <n v="246"/>
    <n v="19"/>
    <n v="20"/>
    <n v="18"/>
    <n v="21"/>
    <n v="16"/>
    <n v="24"/>
    <n v="18"/>
    <n v="22"/>
    <n v="24"/>
    <n v="13"/>
    <n v="20"/>
    <n v="31"/>
    <n v="246"/>
    <n v="20726.93"/>
    <n v="15946.26"/>
    <n v="-4780.67"/>
    <n v="-0.2306501734699736"/>
  </r>
  <r>
    <x v="152"/>
    <x v="142"/>
    <x v="66"/>
    <s v="1043289804-Superior-STAR+PLUS-Hidalgo"/>
    <x v="6"/>
    <s v="STAR+PLUS"/>
    <s v="Hidalgo"/>
    <s v="Hospital-Based"/>
    <s v="0"/>
    <s v="Y"/>
    <s v="Y"/>
    <s v="Y"/>
    <s v="Y"/>
    <s v="Y"/>
    <s v="Y"/>
    <s v="Y"/>
    <s v="Y"/>
    <s v="Y"/>
    <s v="Y"/>
    <s v="Y"/>
    <s v="Y"/>
    <n v="7"/>
    <n v="9"/>
    <n v="8"/>
    <n v="8"/>
    <n v="10"/>
    <n v="11"/>
    <n v="11"/>
    <n v="12"/>
    <n v="6"/>
    <n v="6"/>
    <n v="12"/>
    <n v="10"/>
    <n v="110"/>
    <n v="7"/>
    <n v="9"/>
    <n v="8"/>
    <n v="8"/>
    <n v="10"/>
    <n v="11"/>
    <n v="11"/>
    <n v="12"/>
    <n v="6"/>
    <n v="6"/>
    <n v="12"/>
    <n v="10"/>
    <n v="110"/>
    <n v="5120.33"/>
    <n v="7130.44"/>
    <n v="2010.1099999999997"/>
    <n v="0.39257430673413624"/>
  </r>
  <r>
    <x v="4"/>
    <x v="4"/>
    <x v="50"/>
    <s v="1063436525-Superior-STAR+PLUS-Lubbock"/>
    <x v="6"/>
    <s v="STAR+PLUS"/>
    <s v="Lubbock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42.9399999999987"/>
    <n v="0"/>
    <n v="-8342.9399999999987"/>
    <n v="-1"/>
  </r>
  <r>
    <x v="6"/>
    <x v="6"/>
    <x v="52"/>
    <s v="1063630937-Superior-STAR+PLUS-Dallas"/>
    <x v="6"/>
    <s v="STAR+PLUS"/>
    <s v="Dallas"/>
    <s v="Free-Standing"/>
    <s v="0"/>
    <s v="Y"/>
    <s v="Y"/>
    <s v="Y"/>
    <s v="Y"/>
    <s v="Y"/>
    <s v="Y"/>
    <s v="Y"/>
    <s v="Y"/>
    <s v="Y"/>
    <s v="Y"/>
    <s v="Y"/>
    <s v="Y"/>
    <n v="0"/>
    <n v="2"/>
    <n v="1"/>
    <n v="4"/>
    <n v="1"/>
    <n v="0"/>
    <n v="2"/>
    <n v="1"/>
    <n v="0"/>
    <n v="1"/>
    <n v="3"/>
    <n v="2"/>
    <n v="17"/>
    <n v="0"/>
    <n v="2"/>
    <n v="1"/>
    <n v="4"/>
    <n v="1"/>
    <n v="0"/>
    <n v="2"/>
    <n v="1"/>
    <n v="0"/>
    <n v="1"/>
    <n v="3"/>
    <n v="2"/>
    <n v="17"/>
    <n v="1052.2600000000002"/>
    <n v="1849.59"/>
    <n v="797.3299999999997"/>
    <n v="0.75773097903559916"/>
  </r>
  <r>
    <x v="7"/>
    <x v="7"/>
    <x v="49"/>
    <s v="1073579942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4"/>
    <n v="12"/>
    <n v="9"/>
    <n v="6"/>
    <n v="9"/>
    <n v="5"/>
    <n v="7"/>
    <n v="3"/>
    <n v="3"/>
    <n v="6"/>
    <n v="5"/>
    <n v="5"/>
    <n v="74"/>
    <n v="4"/>
    <n v="12"/>
    <n v="9"/>
    <n v="6"/>
    <n v="9"/>
    <n v="5"/>
    <n v="7"/>
    <n v="3"/>
    <n v="3"/>
    <n v="6"/>
    <n v="5"/>
    <n v="5"/>
    <n v="74"/>
    <n v="2893.53"/>
    <n v="4796.84"/>
    <n v="1903.31"/>
    <n v="0.65778132592369865"/>
  </r>
  <r>
    <x v="8"/>
    <x v="8"/>
    <x v="49"/>
    <s v="1073654935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5"/>
    <n v="13"/>
    <n v="13"/>
    <n v="12"/>
    <n v="19"/>
    <n v="18"/>
    <n v="16"/>
    <n v="12"/>
    <n v="18"/>
    <n v="22"/>
    <n v="15"/>
    <n v="13"/>
    <n v="186"/>
    <n v="15"/>
    <n v="13"/>
    <n v="13"/>
    <n v="12"/>
    <n v="19"/>
    <n v="18"/>
    <n v="16"/>
    <n v="12"/>
    <n v="18"/>
    <n v="22"/>
    <n v="15"/>
    <n v="13"/>
    <n v="186"/>
    <n v="16690.599999999999"/>
    <n v="12056.93"/>
    <n v="-4633.6699999999983"/>
    <n v="-0.27762153547505775"/>
  </r>
  <r>
    <x v="104"/>
    <x v="101"/>
    <x v="40"/>
    <s v="1699076257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4.590000000002"/>
    <n v="0"/>
    <n v="-5004.590000000002"/>
    <n v="-1"/>
  </r>
  <r>
    <x v="111"/>
    <x v="108"/>
    <x v="40"/>
    <s v="1730480393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6.9899999999993"/>
    <n v="0"/>
    <n v="-3156.9899999999993"/>
    <n v="-1"/>
  </r>
  <r>
    <x v="121"/>
    <x v="115"/>
    <x v="40"/>
    <s v="1821399767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4.52000000000004"/>
    <n v="0"/>
    <n v="-254.52000000000004"/>
    <n v="-1"/>
  </r>
  <r>
    <x v="74"/>
    <x v="72"/>
    <x v="40"/>
    <s v="1518900778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3"/>
    <n v="0"/>
    <n v="3"/>
    <n v="0"/>
    <n v="194.47"/>
    <n v="194.47"/>
    <n v="0"/>
  </r>
  <r>
    <x v="88"/>
    <x v="85"/>
    <x v="40"/>
    <s v="1629215041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3"/>
    <n v="4"/>
    <n v="4"/>
    <n v="3"/>
    <n v="4"/>
    <n v="3"/>
    <n v="0"/>
    <n v="1"/>
    <n v="3"/>
    <n v="3"/>
    <n v="1"/>
    <n v="4"/>
    <n v="33"/>
    <n v="3"/>
    <n v="4"/>
    <n v="4"/>
    <n v="3"/>
    <n v="4"/>
    <n v="3"/>
    <n v="0"/>
    <n v="1"/>
    <n v="3"/>
    <n v="3"/>
    <n v="1"/>
    <n v="4"/>
    <n v="33"/>
    <n v="2414.7800000000002"/>
    <n v="2139.13"/>
    <n v="-275.65000000000009"/>
    <n v="-0.11415118561525277"/>
  </r>
  <r>
    <x v="135"/>
    <x v="127"/>
    <x v="40"/>
    <s v="1902107568-United-STAR+PLUS-MRSA Central"/>
    <x v="7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49.0399999999986"/>
    <n v="0"/>
    <n v="-3149.0399999999986"/>
    <n v="-1"/>
  </r>
  <r>
    <x v="136"/>
    <x v="128"/>
    <x v="40"/>
    <s v="1902384951-United-STAR+PLUS-MRSA Central"/>
    <x v="7"/>
    <s v="STAR+PLUS"/>
    <s v="MRSA Central"/>
    <s v="Free-Standing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"/>
    <x v="55"/>
    <s v="1043719560-United-STAR+PLUS-MRSA Northeast"/>
    <x v="7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8"/>
    <n v="10"/>
    <n v="6"/>
    <n v="7"/>
    <n v="5"/>
    <n v="6"/>
    <n v="5"/>
    <n v="7"/>
    <n v="4"/>
    <n v="9"/>
    <n v="5"/>
    <n v="9"/>
    <n v="81"/>
    <n v="8"/>
    <n v="10"/>
    <n v="6"/>
    <n v="7"/>
    <n v="5"/>
    <n v="6"/>
    <n v="5"/>
    <n v="7"/>
    <n v="4"/>
    <n v="9"/>
    <n v="5"/>
    <n v="9"/>
    <n v="81"/>
    <n v="2968.3899999999994"/>
    <n v="5250.6"/>
    <n v="2282.2100000000009"/>
    <n v="0.76883765273431104"/>
  </r>
  <r>
    <x v="66"/>
    <x v="64"/>
    <x v="55"/>
    <s v="1497254858-United-STAR+PLUS-MRSA Northeast"/>
    <x v="7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0"/>
    <n v="19"/>
    <n v="23"/>
    <n v="60"/>
    <n v="52"/>
    <n v="58"/>
    <n v="52"/>
    <n v="38"/>
    <n v="55"/>
    <n v="56"/>
    <n v="47"/>
    <n v="59"/>
    <n v="519"/>
    <n v="0"/>
    <n v="19"/>
    <n v="23"/>
    <n v="60"/>
    <n v="52"/>
    <n v="58"/>
    <n v="52"/>
    <n v="38"/>
    <n v="55"/>
    <n v="56"/>
    <n v="47"/>
    <n v="59"/>
    <n v="519"/>
    <n v="36971.43"/>
    <n v="33642.730000000003"/>
    <n v="-3328.6999999999971"/>
    <n v="-9.0034386011036013E-2"/>
  </r>
  <r>
    <x v="128"/>
    <x v="3"/>
    <x v="55"/>
    <s v="1861991226-United-STAR+PLUS-MRSA Northeast"/>
    <x v="7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0"/>
    <n v="20"/>
    <n v="29"/>
    <n v="31"/>
    <n v="46"/>
    <n v="36"/>
    <n v="52"/>
    <n v="52"/>
    <n v="33"/>
    <n v="41"/>
    <n v="34"/>
    <n v="40"/>
    <n v="414"/>
    <n v="0"/>
    <n v="20"/>
    <n v="29"/>
    <n v="31"/>
    <n v="46"/>
    <n v="36"/>
    <n v="52"/>
    <n v="52"/>
    <n v="33"/>
    <n v="41"/>
    <n v="34"/>
    <n v="40"/>
    <n v="414"/>
    <n v="90788.180000000022"/>
    <n v="26836.39"/>
    <n v="-63951.790000000023"/>
    <n v="-0.70440656481934105"/>
  </r>
  <r>
    <x v="2"/>
    <x v="2"/>
    <x v="55"/>
    <s v="1033687900-United-STAR+PLUS-MRSA Northeast"/>
    <x v="7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12"/>
    <n v="11"/>
    <n v="9"/>
    <n v="10"/>
    <n v="12"/>
    <n v="17"/>
    <n v="10"/>
    <n v="11"/>
    <n v="11"/>
    <n v="15"/>
    <n v="11"/>
    <n v="16"/>
    <n v="145"/>
    <n v="12"/>
    <n v="11"/>
    <n v="9"/>
    <n v="10"/>
    <n v="12"/>
    <n v="17"/>
    <n v="10"/>
    <n v="11"/>
    <n v="11"/>
    <n v="15"/>
    <n v="11"/>
    <n v="16"/>
    <n v="145"/>
    <n v="14252.09"/>
    <n v="9399.2199999999993"/>
    <n v="-4852.8700000000008"/>
    <n v="-0.34050234035850185"/>
  </r>
  <r>
    <x v="67"/>
    <x v="65"/>
    <x v="55"/>
    <s v="1497750962-United-STAR+PLUS-MRSA Northeast"/>
    <x v="7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6"/>
    <n v="4"/>
    <n v="6"/>
    <n v="8"/>
    <n v="4"/>
    <n v="5"/>
    <n v="5"/>
    <n v="6"/>
    <n v="4"/>
    <n v="10"/>
    <n v="4"/>
    <n v="5"/>
    <n v="67"/>
    <n v="6"/>
    <n v="4"/>
    <n v="6"/>
    <n v="8"/>
    <n v="4"/>
    <n v="5"/>
    <n v="5"/>
    <n v="6"/>
    <n v="4"/>
    <n v="10"/>
    <n v="4"/>
    <n v="5"/>
    <n v="67"/>
    <n v="1925.4999999999995"/>
    <n v="4343.09"/>
    <n v="2417.5900000000006"/>
    <n v="1.2555647883666585"/>
  </r>
  <r>
    <x v="37"/>
    <x v="36"/>
    <x v="55"/>
    <s v="1295937449-United-STAR+PLUS-MRSA Northeast"/>
    <x v="7"/>
    <s v="STAR+PLUS"/>
    <s v="MRSA Northeast"/>
    <s v="Free-Standing"/>
    <s v="0"/>
    <s v="Y"/>
    <s v="Y"/>
    <s v="Y"/>
    <s v="Y"/>
    <s v="Y"/>
    <s v="Y"/>
    <s v="Y"/>
    <s v="Y"/>
    <s v="Y"/>
    <s v="Y"/>
    <s v="Y"/>
    <s v="Y"/>
    <n v="40"/>
    <n v="29"/>
    <n v="32"/>
    <n v="38"/>
    <n v="28"/>
    <n v="24"/>
    <n v="27"/>
    <n v="24"/>
    <n v="30"/>
    <n v="28"/>
    <n v="21"/>
    <n v="13"/>
    <n v="334"/>
    <n v="40"/>
    <n v="29"/>
    <n v="32"/>
    <n v="38"/>
    <n v="28"/>
    <n v="24"/>
    <n v="27"/>
    <n v="24"/>
    <n v="30"/>
    <n v="28"/>
    <n v="21"/>
    <n v="13"/>
    <n v="334"/>
    <n v="14700.039999999999"/>
    <n v="36339.07"/>
    <n v="21639.03"/>
    <n v="1.4720388515949616"/>
  </r>
  <r>
    <x v="54"/>
    <x v="52"/>
    <x v="55"/>
    <s v="1417489956-United-STAR+PLUS-MRSA Northeast"/>
    <x v="7"/>
    <s v="STAR+PLUS"/>
    <s v="MRSA Northeast"/>
    <s v="Hospital-Based"/>
    <s v="0"/>
    <s v="N"/>
    <s v="N"/>
    <s v="N"/>
    <s v="N"/>
    <s v="N"/>
    <s v="N"/>
    <s v="N"/>
    <s v="N"/>
    <s v="N"/>
    <s v="N"/>
    <s v="N"/>
    <s v="N"/>
    <n v="28"/>
    <n v="37"/>
    <n v="33"/>
    <n v="38"/>
    <n v="33"/>
    <n v="38"/>
    <n v="37"/>
    <n v="32"/>
    <n v="38"/>
    <n v="30"/>
    <n v="27"/>
    <n v="30"/>
    <n v="401"/>
    <n v="0"/>
    <n v="0"/>
    <n v="0"/>
    <n v="0"/>
    <n v="0"/>
    <n v="0"/>
    <n v="0"/>
    <n v="0"/>
    <n v="0"/>
    <n v="0"/>
    <n v="0"/>
    <n v="0"/>
    <n v="0"/>
    <n v="13679.730000000003"/>
    <n v="0"/>
    <n v="-13679.730000000003"/>
    <n v="-1"/>
  </r>
  <r>
    <x v="68"/>
    <x v="66"/>
    <x v="55"/>
    <s v="1508339219-United-STAR+PLUS-MRSA Northeast"/>
    <x v="7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0"/>
    <n v="0"/>
    <n v="3"/>
    <n v="0"/>
    <n v="0"/>
    <n v="0"/>
    <n v="0"/>
    <n v="0"/>
    <n v="0"/>
    <n v="0"/>
    <n v="1"/>
    <n v="1"/>
    <n v="5"/>
    <n v="0"/>
    <n v="0"/>
    <n v="3"/>
    <n v="0"/>
    <n v="0"/>
    <n v="0"/>
    <n v="0"/>
    <n v="0"/>
    <n v="0"/>
    <n v="0"/>
    <n v="1"/>
    <n v="1"/>
    <n v="5"/>
    <n v="4164.87"/>
    <n v="324.11"/>
    <n v="-3840.7599999999998"/>
    <n v="-0.92218004403498788"/>
  </r>
  <r>
    <x v="52"/>
    <x v="50"/>
    <x v="55"/>
    <s v="1407355860-United-STAR+PLUS-MRSA Northeast"/>
    <x v="7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4"/>
    <n v="9"/>
    <n v="5"/>
    <n v="4"/>
    <n v="7"/>
    <n v="11"/>
    <n v="4"/>
    <n v="6"/>
    <n v="6"/>
    <n v="7"/>
    <n v="2"/>
    <n v="6"/>
    <n v="71"/>
    <n v="4"/>
    <n v="9"/>
    <n v="5"/>
    <n v="4"/>
    <n v="7"/>
    <n v="11"/>
    <n v="4"/>
    <n v="6"/>
    <n v="6"/>
    <n v="7"/>
    <n v="2"/>
    <n v="6"/>
    <n v="71"/>
    <n v="11031.470000000005"/>
    <n v="4602.38"/>
    <n v="-6429.0900000000047"/>
    <n v="-0.58279540260726825"/>
  </r>
  <r>
    <x v="90"/>
    <x v="87"/>
    <x v="55"/>
    <s v="1639678030-United-STAR+PLUS-MRSA Northeast"/>
    <x v="7"/>
    <s v="STAR+PLUS"/>
    <s v="MRSA Northeast"/>
    <s v="Hospital-Based"/>
    <s v="0"/>
    <s v="Y"/>
    <s v="Y"/>
    <s v="Y"/>
    <s v="Y"/>
    <s v="Y"/>
    <s v="Y"/>
    <s v="Y"/>
    <s v="Y"/>
    <s v="Y"/>
    <s v="Y"/>
    <s v="Y"/>
    <s v="Y"/>
    <n v="29"/>
    <n v="36"/>
    <n v="27"/>
    <n v="20"/>
    <n v="43"/>
    <n v="30"/>
    <n v="36"/>
    <n v="36"/>
    <n v="39"/>
    <n v="38"/>
    <n v="37"/>
    <n v="35"/>
    <n v="406"/>
    <n v="29"/>
    <n v="36"/>
    <n v="27"/>
    <n v="20"/>
    <n v="43"/>
    <n v="30"/>
    <n v="36"/>
    <n v="36"/>
    <n v="39"/>
    <n v="38"/>
    <n v="37"/>
    <n v="35"/>
    <n v="406"/>
    <n v="10703.159999999998"/>
    <n v="26317.82"/>
    <n v="15614.660000000002"/>
    <n v="1.458883170951383"/>
  </r>
  <r>
    <x v="1"/>
    <x v="1"/>
    <x v="55"/>
    <s v="1033641105-United-STAR+PLUS-MRSA Northeast"/>
    <x v="7"/>
    <s v="STAR+PLUS"/>
    <s v="MRSA Northeast"/>
    <s v="Free-Standing"/>
    <s v="0"/>
    <s v="N"/>
    <s v="N"/>
    <s v="N"/>
    <s v="N"/>
    <s v="N"/>
    <s v="N"/>
    <s v="N"/>
    <s v="N"/>
    <s v="N"/>
    <s v="N"/>
    <s v="N"/>
    <s v="N"/>
    <n v="0"/>
    <n v="0"/>
    <n v="0"/>
    <n v="1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9"/>
    <x v="37"/>
    <x v="46"/>
    <s v="1306484050-TCHP-STAR-Jefferson"/>
    <x v="8"/>
    <s v="STAR"/>
    <s v="Jefferson"/>
    <s v="Hospital-Based"/>
    <s v="0"/>
    <s v="Y"/>
    <s v="Y"/>
    <s v="Y"/>
    <s v="Y"/>
    <s v="Y"/>
    <s v="Y"/>
    <s v="Y"/>
    <s v="Y"/>
    <s v="Y"/>
    <s v="Y"/>
    <s v="Y"/>
    <s v="Y"/>
    <n v="36"/>
    <n v="37"/>
    <n v="32"/>
    <n v="40"/>
    <n v="50"/>
    <n v="59"/>
    <n v="74"/>
    <n v="66"/>
    <n v="54"/>
    <n v="51"/>
    <n v="54"/>
    <n v="53"/>
    <n v="606"/>
    <n v="36"/>
    <n v="37"/>
    <n v="32"/>
    <n v="40"/>
    <n v="50"/>
    <n v="59"/>
    <n v="74"/>
    <n v="66"/>
    <n v="54"/>
    <n v="51"/>
    <n v="54"/>
    <n v="53"/>
    <n v="606"/>
    <n v="39865.87000000001"/>
    <n v="39282.26"/>
    <n v="-583.61000000000786"/>
    <n v="-1.4639339364724956E-2"/>
  </r>
  <r>
    <x v="145"/>
    <x v="136"/>
    <x v="97"/>
    <s v="1942773874-TCHP-STAR Kids-Harris"/>
    <x v="8"/>
    <s v="STAR Kids"/>
    <s v="Harris"/>
    <s v="Hospital-Based"/>
    <s v="0"/>
    <s v="Y"/>
    <s v="Y"/>
    <s v="Y"/>
    <s v="Y"/>
    <s v="Y"/>
    <s v="Y"/>
    <s v="Y"/>
    <s v="Y"/>
    <s v="Y"/>
    <s v="Y"/>
    <s v="Y"/>
    <s v="Y"/>
    <n v="1"/>
    <n v="2"/>
    <n v="2"/>
    <n v="0"/>
    <n v="0"/>
    <n v="1"/>
    <n v="1"/>
    <n v="0"/>
    <n v="0"/>
    <n v="0"/>
    <n v="0"/>
    <n v="0"/>
    <n v="7"/>
    <n v="1"/>
    <n v="2"/>
    <n v="2"/>
    <n v="0"/>
    <n v="0"/>
    <n v="1"/>
    <n v="1"/>
    <n v="0"/>
    <n v="0"/>
    <n v="0"/>
    <n v="0"/>
    <n v="0"/>
    <n v="7"/>
    <n v="2245.4900000000007"/>
    <n v="453.76"/>
    <n v="-1791.7300000000007"/>
    <n v="-0.79792383844951442"/>
  </r>
  <r>
    <x v="73"/>
    <x v="71"/>
    <x v="97"/>
    <s v="1518465616-TCHP-STAR Kids-Harris"/>
    <x v="8"/>
    <s v="STAR Kids"/>
    <s v="Harris"/>
    <s v="Hospital-Based"/>
    <s v="0"/>
    <s v="Y"/>
    <s v="Y"/>
    <s v="Y"/>
    <s v="Y"/>
    <s v="Y"/>
    <s v="Y"/>
    <s v="Y"/>
    <s v="Y"/>
    <s v="Y"/>
    <s v="Y"/>
    <s v="Y"/>
    <s v="Y"/>
    <n v="2"/>
    <n v="0"/>
    <n v="0"/>
    <n v="1"/>
    <n v="3"/>
    <n v="1"/>
    <n v="0"/>
    <n v="0"/>
    <n v="1"/>
    <n v="0"/>
    <n v="0"/>
    <n v="0"/>
    <n v="8"/>
    <n v="2"/>
    <n v="0"/>
    <n v="0"/>
    <n v="1"/>
    <n v="3"/>
    <n v="1"/>
    <n v="0"/>
    <n v="0"/>
    <n v="1"/>
    <n v="0"/>
    <n v="0"/>
    <n v="0"/>
    <n v="8"/>
    <n v="3794.63"/>
    <n v="518.58000000000004"/>
    <n v="-3276.05"/>
    <n v="-0.86333845460558745"/>
  </r>
  <r>
    <x v="149"/>
    <x v="17"/>
    <x v="97"/>
    <s v="1972830008-TCHP-STAR Kids-Harris"/>
    <x v="8"/>
    <s v="STAR Kids"/>
    <s v="Harris"/>
    <s v="Hospital-Based"/>
    <s v="0"/>
    <s v="N"/>
    <s v="N"/>
    <s v="N"/>
    <s v="N"/>
    <s v="N"/>
    <s v="N"/>
    <s v="N"/>
    <s v="N"/>
    <s v="N"/>
    <s v="N"/>
    <s v="N"/>
    <s v="N"/>
    <n v="1"/>
    <n v="1"/>
    <n v="1"/>
    <n v="1"/>
    <n v="1"/>
    <n v="1"/>
    <n v="1"/>
    <n v="1"/>
    <n v="2"/>
    <n v="0"/>
    <n v="0"/>
    <n v="0"/>
    <n v="10"/>
    <n v="0"/>
    <n v="0"/>
    <n v="0"/>
    <n v="0"/>
    <n v="0"/>
    <n v="0"/>
    <n v="0"/>
    <n v="0"/>
    <n v="0"/>
    <n v="0"/>
    <n v="0"/>
    <n v="0"/>
    <n v="0"/>
    <n v="3863.4700000000007"/>
    <n v="0"/>
    <n v="-3863.4700000000007"/>
    <n v="-1"/>
  </r>
  <r>
    <x v="5"/>
    <x v="5"/>
    <x v="98"/>
    <s v="1063485548-TCHP-STAR Kids-Jefferson"/>
    <x v="8"/>
    <s v="STAR Kids"/>
    <s v="Jefferson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6.75"/>
    <n v="0"/>
    <n v="-526.75"/>
    <n v="-1"/>
  </r>
  <r>
    <x v="77"/>
    <x v="75"/>
    <x v="98"/>
    <s v="1528030285-TCHP-STAR Kids-Jefferson"/>
    <x v="8"/>
    <s v="STAR Kids"/>
    <s v="Jefferson"/>
    <s v="Hospital-Based"/>
    <s v="0"/>
    <s v="Y"/>
    <s v="Y"/>
    <s v="Y"/>
    <s v="Y"/>
    <s v="Y"/>
    <s v="Y"/>
    <s v="Y"/>
    <s v="Y"/>
    <s v="Y"/>
    <s v="Y"/>
    <s v="Y"/>
    <s v="Y"/>
    <n v="1"/>
    <n v="7"/>
    <n v="4"/>
    <n v="3"/>
    <n v="2"/>
    <n v="12"/>
    <n v="4"/>
    <n v="3"/>
    <n v="3"/>
    <n v="1"/>
    <n v="2"/>
    <n v="1"/>
    <n v="43"/>
    <n v="1"/>
    <n v="7"/>
    <n v="4"/>
    <n v="3"/>
    <n v="2"/>
    <n v="12"/>
    <n v="4"/>
    <n v="3"/>
    <n v="3"/>
    <n v="1"/>
    <n v="2"/>
    <n v="1"/>
    <n v="43"/>
    <n v="2652.3500000000008"/>
    <n v="2787.35"/>
    <n v="134.99999999999909"/>
    <n v="5.0898260033554792E-2"/>
  </r>
  <r>
    <x v="100"/>
    <x v="97"/>
    <x v="98"/>
    <s v="1679926992-TCHP-STAR Kids-Jefferson"/>
    <x v="8"/>
    <s v="STAR Kids"/>
    <s v="Jefferson"/>
    <s v="Hospital-Based"/>
    <s v="0"/>
    <s v="Y"/>
    <s v="Y"/>
    <s v="Y"/>
    <s v="Y"/>
    <s v="Y"/>
    <s v="Y"/>
    <s v="Y"/>
    <s v="Y"/>
    <s v="Y"/>
    <s v="Y"/>
    <s v="Y"/>
    <s v="Y"/>
    <n v="1"/>
    <n v="0"/>
    <n v="0"/>
    <n v="0"/>
    <n v="0"/>
    <n v="1"/>
    <n v="0"/>
    <n v="0"/>
    <n v="2"/>
    <n v="1"/>
    <n v="0"/>
    <n v="3"/>
    <n v="8"/>
    <n v="1"/>
    <n v="0"/>
    <n v="0"/>
    <n v="0"/>
    <n v="0"/>
    <n v="1"/>
    <n v="0"/>
    <n v="0"/>
    <n v="2"/>
    <n v="1"/>
    <n v="0"/>
    <n v="3"/>
    <n v="8"/>
    <n v="1037.6100000000006"/>
    <n v="518.58000000000004"/>
    <n v="-519.03000000000054"/>
    <n v="-0.50021684447913983"/>
  </r>
  <r>
    <x v="36"/>
    <x v="35"/>
    <x v="98"/>
    <s v="1285631945-TCHP-STAR Kids-Jefferson"/>
    <x v="8"/>
    <s v="STAR Kids"/>
    <s v="Jefferson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9"/>
    <x v="37"/>
    <x v="98"/>
    <s v="1306484050-TCHP-STAR Kids-Jefferson"/>
    <x v="8"/>
    <s v="STAR Kids"/>
    <s v="Jefferson"/>
    <s v="Hospital-Based"/>
    <s v="0"/>
    <s v="Y"/>
    <s v="Y"/>
    <s v="Y"/>
    <s v="Y"/>
    <s v="Y"/>
    <s v="Y"/>
    <s v="Y"/>
    <s v="Y"/>
    <s v="Y"/>
    <s v="Y"/>
    <s v="Y"/>
    <s v="Y"/>
    <n v="1"/>
    <n v="2"/>
    <n v="1"/>
    <n v="0"/>
    <n v="1"/>
    <n v="1"/>
    <n v="2"/>
    <n v="1"/>
    <n v="3"/>
    <n v="0"/>
    <n v="0"/>
    <n v="1"/>
    <n v="13"/>
    <n v="1"/>
    <n v="2"/>
    <n v="1"/>
    <n v="0"/>
    <n v="1"/>
    <n v="1"/>
    <n v="2"/>
    <n v="1"/>
    <n v="3"/>
    <n v="0"/>
    <n v="0"/>
    <n v="1"/>
    <n v="13"/>
    <n v="2386.7100000000005"/>
    <n v="842.69"/>
    <n v="-1544.0200000000004"/>
    <n v="-0.6469240083629767"/>
  </r>
  <r>
    <x v="3"/>
    <x v="3"/>
    <x v="58"/>
    <s v="1043719560-TCHP-STAR Kids-MRSA Northeast"/>
    <x v="8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1"/>
    <n v="0"/>
    <n v="0"/>
    <n v="1"/>
    <n v="0"/>
    <n v="0"/>
    <n v="0"/>
    <n v="0"/>
    <n v="2"/>
    <n v="0"/>
    <n v="0"/>
    <n v="0"/>
    <n v="0"/>
    <n v="1"/>
    <n v="0"/>
    <n v="0"/>
    <n v="1"/>
    <n v="0"/>
    <n v="0"/>
    <n v="0"/>
    <n v="0"/>
    <n v="2"/>
    <n v="646.76999999999987"/>
    <n v="129.63999999999999"/>
    <n v="-517.12999999999988"/>
    <n v="-0.79955780261916909"/>
  </r>
  <r>
    <x v="66"/>
    <x v="64"/>
    <x v="58"/>
    <s v="1497254858-TCHP-STAR Kids-MRSA Northeast"/>
    <x v="8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15"/>
    <n v="14"/>
    <n v="16"/>
    <n v="15"/>
    <n v="10"/>
    <n v="6"/>
    <n v="12"/>
    <n v="18"/>
    <n v="9"/>
    <n v="10"/>
    <n v="11"/>
    <n v="11"/>
    <n v="147"/>
    <n v="15"/>
    <n v="14"/>
    <n v="16"/>
    <n v="15"/>
    <n v="10"/>
    <n v="6"/>
    <n v="12"/>
    <n v="18"/>
    <n v="9"/>
    <n v="10"/>
    <n v="11"/>
    <n v="11"/>
    <n v="147"/>
    <n v="8107.6799999999967"/>
    <n v="9528.86"/>
    <n v="1421.1800000000039"/>
    <n v="0.17528812187950246"/>
  </r>
  <r>
    <x v="128"/>
    <x v="3"/>
    <x v="58"/>
    <s v="1861991226-TCHP-STAR Kids-MRSA Northeast"/>
    <x v="8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10"/>
    <n v="11"/>
    <n v="13"/>
    <n v="10"/>
    <n v="10"/>
    <n v="23"/>
    <n v="13"/>
    <n v="11"/>
    <n v="16"/>
    <n v="3"/>
    <n v="8"/>
    <n v="14"/>
    <n v="142"/>
    <n v="10"/>
    <n v="11"/>
    <n v="13"/>
    <n v="10"/>
    <n v="10"/>
    <n v="23"/>
    <n v="13"/>
    <n v="11"/>
    <n v="16"/>
    <n v="3"/>
    <n v="8"/>
    <n v="14"/>
    <n v="142"/>
    <n v="19949.260000000009"/>
    <n v="9204.75"/>
    <n v="-10744.510000000009"/>
    <n v="-0.5385919076697584"/>
  </r>
  <r>
    <x v="2"/>
    <x v="2"/>
    <x v="58"/>
    <s v="1033687900-TCHP-STAR Kids-MRSA Northeast"/>
    <x v="8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3"/>
    <n v="1"/>
    <n v="0"/>
    <n v="0"/>
    <n v="0"/>
    <n v="0"/>
    <n v="0"/>
    <n v="0"/>
    <n v="1"/>
    <n v="1"/>
    <n v="0"/>
    <n v="0"/>
    <n v="6"/>
    <n v="3"/>
    <n v="1"/>
    <n v="0"/>
    <n v="0"/>
    <n v="0"/>
    <n v="0"/>
    <n v="0"/>
    <n v="0"/>
    <n v="1"/>
    <n v="1"/>
    <n v="0"/>
    <n v="0"/>
    <n v="6"/>
    <n v="0"/>
    <n v="388.93"/>
    <n v="388.93"/>
    <n v="0"/>
  </r>
  <r>
    <x v="67"/>
    <x v="65"/>
    <x v="58"/>
    <s v="1497750962-TCHP-STAR Kids-MRSA Northeast"/>
    <x v="8"/>
    <s v="STAR Kids"/>
    <s v="MRSA Northeast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7"/>
    <x v="36"/>
    <x v="58"/>
    <s v="1295937449-TCHP-STAR Kids-MRSA Northeast"/>
    <x v="8"/>
    <s v="STAR Kids"/>
    <s v="MRSA Northeast"/>
    <s v="Free-Standing"/>
    <s v="0"/>
    <s v="Y"/>
    <s v="Y"/>
    <s v="Y"/>
    <s v="Y"/>
    <s v="Y"/>
    <s v="Y"/>
    <s v="Y"/>
    <s v="Y"/>
    <s v="Y"/>
    <s v="Y"/>
    <s v="Y"/>
    <s v="Y"/>
    <n v="0"/>
    <n v="3"/>
    <n v="0"/>
    <n v="3"/>
    <n v="6"/>
    <n v="3"/>
    <n v="5"/>
    <n v="5"/>
    <n v="1"/>
    <n v="1"/>
    <n v="4"/>
    <n v="2"/>
    <n v="33"/>
    <n v="0"/>
    <n v="3"/>
    <n v="0"/>
    <n v="3"/>
    <n v="6"/>
    <n v="3"/>
    <n v="5"/>
    <n v="5"/>
    <n v="1"/>
    <n v="1"/>
    <n v="4"/>
    <n v="2"/>
    <n v="33"/>
    <n v="3215.2699999999982"/>
    <n v="3590.39"/>
    <n v="375.12000000000171"/>
    <n v="0.11666827358200149"/>
  </r>
  <r>
    <x v="54"/>
    <x v="52"/>
    <x v="58"/>
    <s v="1417489956-TCHP-STAR Kids-MRSA Northeast"/>
    <x v="8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8"/>
    <x v="66"/>
    <x v="58"/>
    <s v="1508339219-TCHP-STAR Kids-MRSA Northeast"/>
    <x v="8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1"/>
    <n v="0"/>
    <n v="1"/>
    <n v="1"/>
    <n v="0"/>
    <n v="0"/>
    <n v="0"/>
    <n v="1"/>
    <n v="4"/>
    <n v="0"/>
    <n v="0"/>
    <n v="0"/>
    <n v="0"/>
    <n v="1"/>
    <n v="0"/>
    <n v="1"/>
    <n v="1"/>
    <n v="0"/>
    <n v="0"/>
    <n v="0"/>
    <n v="1"/>
    <n v="4"/>
    <n v="899.45"/>
    <n v="259.29000000000002"/>
    <n v="-640.16000000000008"/>
    <n v="-0.71172383123019634"/>
  </r>
  <r>
    <x v="52"/>
    <x v="50"/>
    <x v="58"/>
    <s v="1407355860-TCHP-STAR Kids-MRSA Northeast"/>
    <x v="8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5"/>
    <n v="8"/>
    <n v="4"/>
    <n v="8"/>
    <n v="8"/>
    <n v="9"/>
    <n v="13"/>
    <n v="7"/>
    <n v="10"/>
    <n v="7"/>
    <n v="6"/>
    <n v="9"/>
    <n v="94"/>
    <n v="5"/>
    <n v="8"/>
    <n v="4"/>
    <n v="8"/>
    <n v="8"/>
    <n v="9"/>
    <n v="13"/>
    <n v="7"/>
    <n v="10"/>
    <n v="7"/>
    <n v="6"/>
    <n v="9"/>
    <n v="94"/>
    <n v="2406.7199999999993"/>
    <n v="6093.29"/>
    <n v="3686.5700000000006"/>
    <n v="1.5317818441696589"/>
  </r>
  <r>
    <x v="90"/>
    <x v="87"/>
    <x v="58"/>
    <s v="1639678030-TCHP-STAR Kids-MRSA Northeast"/>
    <x v="8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3"/>
    <n v="5"/>
    <n v="5"/>
    <n v="5"/>
    <n v="6"/>
    <n v="6"/>
    <n v="5"/>
    <n v="5"/>
    <n v="1"/>
    <n v="4"/>
    <n v="5"/>
    <n v="6"/>
    <n v="56"/>
    <n v="3"/>
    <n v="5"/>
    <n v="5"/>
    <n v="5"/>
    <n v="6"/>
    <n v="6"/>
    <n v="5"/>
    <n v="5"/>
    <n v="1"/>
    <n v="4"/>
    <n v="5"/>
    <n v="6"/>
    <n v="56"/>
    <n v="2327.7399999999998"/>
    <n v="3630.04"/>
    <n v="1302.3000000000002"/>
    <n v="0.55946970022425202"/>
  </r>
  <r>
    <x v="1"/>
    <x v="1"/>
    <x v="58"/>
    <s v="1033641105-TCHP-STAR Kids-MRSA Northeast"/>
    <x v="8"/>
    <s v="STAR Kids"/>
    <s v="MRSA Northeast"/>
    <s v="Free-Standing"/>
    <s v="0"/>
    <s v="Y"/>
    <s v="Y"/>
    <s v="Y"/>
    <s v="Y"/>
    <s v="Y"/>
    <s v="Y"/>
    <s v="Y"/>
    <s v="Y"/>
    <s v="Y"/>
    <s v="Y"/>
    <s v="Y"/>
    <s v="Y"/>
    <n v="1"/>
    <n v="4"/>
    <n v="1"/>
    <n v="2"/>
    <n v="1"/>
    <n v="3"/>
    <n v="1"/>
    <n v="3"/>
    <n v="4"/>
    <n v="2"/>
    <n v="0"/>
    <n v="3"/>
    <n v="25"/>
    <n v="1"/>
    <n v="4"/>
    <n v="1"/>
    <n v="2"/>
    <n v="1"/>
    <n v="3"/>
    <n v="1"/>
    <n v="3"/>
    <n v="4"/>
    <n v="2"/>
    <n v="0"/>
    <n v="3"/>
    <n v="25"/>
    <n v="287.44000000000005"/>
    <n v="2719.99"/>
    <n v="2432.5499999999997"/>
    <n v="8.4628096298357889"/>
  </r>
  <r>
    <x v="148"/>
    <x v="139"/>
    <x v="58"/>
    <s v="1952800310-TCHP-STAR Kids-MRSA Northeast"/>
    <x v="8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8"/>
    <n v="13"/>
    <n v="9"/>
    <n v="20"/>
    <n v="13"/>
    <n v="11"/>
    <n v="13"/>
    <n v="9"/>
    <n v="10"/>
    <n v="4"/>
    <n v="11"/>
    <n v="11"/>
    <n v="132"/>
    <n v="8"/>
    <n v="13"/>
    <n v="9"/>
    <n v="20"/>
    <n v="13"/>
    <n v="11"/>
    <n v="13"/>
    <n v="9"/>
    <n v="10"/>
    <n v="4"/>
    <n v="11"/>
    <n v="11"/>
    <n v="132"/>
    <n v="7261.1600000000017"/>
    <n v="8556.5300000000007"/>
    <n v="1295.369999999999"/>
    <n v="0.17839711561238131"/>
  </r>
  <r>
    <x v="119"/>
    <x v="113"/>
    <x v="58"/>
    <s v="1811256696-TCHP-STAR Kids-MRSA Northeast"/>
    <x v="8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1"/>
    <n v="0"/>
    <n v="64.819999999999993"/>
    <n v="64.819999999999993"/>
    <n v="0"/>
  </r>
  <r>
    <x v="143"/>
    <x v="30"/>
    <x v="58"/>
    <s v="1932608452-TCHP-STAR Kids-MRSA Northeast"/>
    <x v="8"/>
    <s v="STAR Kids"/>
    <s v="MRSA Northeast"/>
    <s v="Hospital-Based"/>
    <s v="0"/>
    <s v="Y"/>
    <s v="Y"/>
    <s v="Y"/>
    <s v="Y"/>
    <s v="Y"/>
    <s v="Y"/>
    <s v="Y"/>
    <s v="Y"/>
    <s v="Y"/>
    <s v="Y"/>
    <s v="Y"/>
    <s v="Y"/>
    <n v="2"/>
    <n v="1"/>
    <n v="4"/>
    <n v="0"/>
    <n v="2"/>
    <n v="1"/>
    <n v="2"/>
    <n v="1"/>
    <n v="0"/>
    <n v="1"/>
    <n v="2"/>
    <n v="0"/>
    <n v="16"/>
    <n v="2"/>
    <n v="1"/>
    <n v="4"/>
    <n v="0"/>
    <n v="2"/>
    <n v="1"/>
    <n v="2"/>
    <n v="1"/>
    <n v="0"/>
    <n v="1"/>
    <n v="2"/>
    <n v="0"/>
    <n v="16"/>
    <n v="0"/>
    <n v="1037.1600000000001"/>
    <n v="1037.1600000000001"/>
    <n v="0"/>
  </r>
  <r>
    <x v="19"/>
    <x v="19"/>
    <x v="99"/>
    <s v="1124012935-Molina-STAR-Dallas"/>
    <x v="11"/>
    <s v="STAR"/>
    <s v="Dallas"/>
    <s v="Free-Standing"/>
    <s v="0"/>
    <s v="Y"/>
    <s v="Y"/>
    <s v="Y"/>
    <s v="Y"/>
    <s v="Y"/>
    <s v="Y"/>
    <s v="Y"/>
    <s v="Y"/>
    <s v="Y"/>
    <s v="Y"/>
    <s v="Y"/>
    <s v="Y"/>
    <n v="9"/>
    <n v="8"/>
    <n v="7"/>
    <n v="15"/>
    <n v="15"/>
    <n v="6"/>
    <n v="8"/>
    <n v="3"/>
    <n v="7"/>
    <n v="9"/>
    <n v="13"/>
    <n v="7"/>
    <n v="107"/>
    <n v="9"/>
    <n v="8"/>
    <n v="7"/>
    <n v="15"/>
    <n v="15"/>
    <n v="6"/>
    <n v="8"/>
    <n v="3"/>
    <n v="7"/>
    <n v="9"/>
    <n v="13"/>
    <n v="7"/>
    <n v="107"/>
    <n v="6545.91"/>
    <n v="11641.56"/>
    <n v="5095.6499999999996"/>
    <n v="0.77844791633248844"/>
  </r>
  <r>
    <x v="117"/>
    <x v="111"/>
    <x v="99"/>
    <s v="1790723468-Molina-STAR-Dallas"/>
    <x v="11"/>
    <s v="STAR"/>
    <s v="Dallas"/>
    <s v="Free-Standing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8"/>
    <x v="18"/>
    <x v="99"/>
    <s v="1114370632-Molina-STAR-Dallas"/>
    <x v="11"/>
    <s v="STAR"/>
    <s v="Dallas"/>
    <s v="Hospital-Based"/>
    <s v="0"/>
    <s v="N"/>
    <s v="N"/>
    <s v="N"/>
    <s v="N"/>
    <s v="N"/>
    <s v="N"/>
    <s v="N"/>
    <s v="N"/>
    <s v="N"/>
    <s v="N"/>
    <s v="N"/>
    <s v="N"/>
    <n v="1"/>
    <n v="1"/>
    <n v="0"/>
    <n v="0"/>
    <n v="0"/>
    <n v="0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3"/>
    <x v="18"/>
    <x v="99"/>
    <s v="1730635202-Molina-STAR-Dallas"/>
    <x v="11"/>
    <s v="STAR"/>
    <s v="Dallas"/>
    <s v="Hospital-Based"/>
    <s v="0"/>
    <s v="N"/>
    <s v="N"/>
    <s v="N"/>
    <s v="N"/>
    <s v="N"/>
    <s v="N"/>
    <s v="N"/>
    <s v="N"/>
    <s v="N"/>
    <s v="N"/>
    <s v="N"/>
    <s v="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6"/>
    <x v="99"/>
    <s v="1063630937-Molina-STAR-Dallas"/>
    <x v="11"/>
    <s v="STAR"/>
    <s v="Dallas"/>
    <s v="Free-Standing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31.060000000001"/>
    <n v="0"/>
    <n v="-10631.060000000001"/>
    <n v="-1"/>
  </r>
  <r>
    <x v="118"/>
    <x v="112"/>
    <x v="100"/>
    <s v="1811135080-Molina-STAR-El Paso"/>
    <x v="11"/>
    <s v="STAR"/>
    <s v="El Paso"/>
    <s v="Hospital-Based"/>
    <s v="0"/>
    <s v="Y"/>
    <s v="Y"/>
    <s v="Y"/>
    <s v="Y"/>
    <s v="Y"/>
    <s v="Y"/>
    <s v="Y"/>
    <s v="Y"/>
    <s v="Y"/>
    <s v="Y"/>
    <s v="Y"/>
    <s v="Y"/>
    <n v="2"/>
    <n v="4"/>
    <n v="3"/>
    <n v="3"/>
    <n v="4"/>
    <n v="3"/>
    <n v="0"/>
    <n v="2"/>
    <n v="8"/>
    <n v="2"/>
    <n v="2"/>
    <n v="4"/>
    <n v="37"/>
    <n v="2"/>
    <n v="4"/>
    <n v="3"/>
    <n v="3"/>
    <n v="4"/>
    <n v="3"/>
    <n v="0"/>
    <n v="2"/>
    <n v="8"/>
    <n v="2"/>
    <n v="2"/>
    <n v="4"/>
    <n v="37"/>
    <n v="719.18999999999983"/>
    <n v="2398.42"/>
    <n v="1679.2300000000002"/>
    <n v="2.3348906408598573"/>
  </r>
  <r>
    <x v="58"/>
    <x v="56"/>
    <x v="62"/>
    <s v="1427334077-Molina-STAR-Harris"/>
    <x v="11"/>
    <s v="STAR"/>
    <s v="Harris"/>
    <s v="Hospital-Based"/>
    <s v="0"/>
    <s v="Y"/>
    <s v="Y"/>
    <s v="Y"/>
    <s v="Y"/>
    <s v="Y"/>
    <s v="Y"/>
    <s v="Y"/>
    <s v="Y"/>
    <s v="Y"/>
    <s v="Y"/>
    <s v="Y"/>
    <s v="Y"/>
    <n v="6"/>
    <n v="11"/>
    <n v="4"/>
    <n v="3"/>
    <n v="11"/>
    <n v="11"/>
    <n v="7"/>
    <n v="12"/>
    <n v="6"/>
    <n v="8"/>
    <n v="8"/>
    <n v="13"/>
    <n v="100"/>
    <n v="6"/>
    <n v="11"/>
    <n v="4"/>
    <n v="3"/>
    <n v="11"/>
    <n v="11"/>
    <n v="7"/>
    <n v="12"/>
    <n v="6"/>
    <n v="8"/>
    <n v="8"/>
    <n v="13"/>
    <n v="100"/>
    <n v="0"/>
    <n v="6482.22"/>
    <n v="6482.22"/>
    <n v="0"/>
  </r>
  <r>
    <x v="79"/>
    <x v="77"/>
    <x v="36"/>
    <s v="1538123617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97"/>
    <n v="86"/>
    <n v="103"/>
    <n v="103"/>
    <n v="87"/>
    <n v="63"/>
    <n v="82"/>
    <n v="80"/>
    <n v="88"/>
    <n v="42"/>
    <n v="41"/>
    <n v="66"/>
    <n v="938"/>
    <n v="97"/>
    <n v="86"/>
    <n v="103"/>
    <n v="103"/>
    <n v="87"/>
    <n v="63"/>
    <n v="82"/>
    <n v="80"/>
    <n v="88"/>
    <n v="42"/>
    <n v="41"/>
    <n v="66"/>
    <n v="938"/>
    <n v="41062.210000000021"/>
    <n v="60803.23"/>
    <n v="19741.019999999982"/>
    <n v="0.48075882910344991"/>
  </r>
  <r>
    <x v="80"/>
    <x v="78"/>
    <x v="36"/>
    <s v="1538150370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25"/>
    <n v="22"/>
    <n v="20"/>
    <n v="23"/>
    <n v="11"/>
    <n v="20"/>
    <n v="17"/>
    <n v="11"/>
    <n v="16"/>
    <n v="19"/>
    <n v="6"/>
    <n v="0"/>
    <n v="190"/>
    <n v="25"/>
    <n v="22"/>
    <n v="20"/>
    <n v="23"/>
    <n v="11"/>
    <n v="20"/>
    <n v="17"/>
    <n v="11"/>
    <n v="16"/>
    <n v="19"/>
    <n v="6"/>
    <n v="0"/>
    <n v="190"/>
    <n v="24737.260000000006"/>
    <n v="12316.22"/>
    <n v="-12421.040000000006"/>
    <n v="-0.502118666335722"/>
  </r>
  <r>
    <x v="81"/>
    <x v="28"/>
    <x v="36"/>
    <s v="1538486790-Superior-STAR-MRSA West"/>
    <x v="6"/>
    <s v="STAR"/>
    <s v="MRSA West"/>
    <s v="Free-Standing"/>
    <s v="0"/>
    <s v="Y"/>
    <s v="Y"/>
    <s v="Y"/>
    <s v="Y"/>
    <s v="Y"/>
    <s v="Y"/>
    <s v="Y"/>
    <s v="Y"/>
    <s v="Y"/>
    <s v="Y"/>
    <s v="Y"/>
    <s v="Y"/>
    <n v="18"/>
    <n v="45"/>
    <n v="42"/>
    <n v="30"/>
    <n v="30"/>
    <n v="17"/>
    <n v="24"/>
    <n v="30"/>
    <n v="27"/>
    <n v="15"/>
    <n v="11"/>
    <n v="28"/>
    <n v="317"/>
    <n v="18"/>
    <n v="45"/>
    <n v="42"/>
    <n v="30"/>
    <n v="30"/>
    <n v="17"/>
    <n v="24"/>
    <n v="30"/>
    <n v="27"/>
    <n v="15"/>
    <n v="11"/>
    <n v="28"/>
    <n v="317"/>
    <n v="61380.299999999988"/>
    <n v="34489.480000000003"/>
    <n v="-26890.819999999985"/>
    <n v="-0.43810180139230326"/>
  </r>
  <r>
    <x v="82"/>
    <x v="79"/>
    <x v="36"/>
    <s v="1558313171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178"/>
    <n v="178"/>
    <n v="178"/>
    <n v="213"/>
    <n v="157"/>
    <n v="202"/>
    <n v="189"/>
    <n v="140"/>
    <n v="135"/>
    <n v="84"/>
    <n v="110"/>
    <n v="203"/>
    <n v="1967"/>
    <n v="178"/>
    <n v="178"/>
    <n v="178"/>
    <n v="213"/>
    <n v="157"/>
    <n v="202"/>
    <n v="189"/>
    <n v="140"/>
    <n v="135"/>
    <n v="84"/>
    <n v="110"/>
    <n v="203"/>
    <n v="1967"/>
    <n v="132359.19999999992"/>
    <n v="127505.28"/>
    <n v="-4853.9199999999255"/>
    <n v="-3.6672328028576243E-2"/>
  </r>
  <r>
    <x v="83"/>
    <x v="80"/>
    <x v="38"/>
    <s v="1558474999-Superior-STAR-MRSA Central"/>
    <x v="6"/>
    <s v="STAR"/>
    <s v="MRSA Central"/>
    <s v="Hospital-Based"/>
    <s v="0"/>
    <s v="Y"/>
    <s v="Y"/>
    <s v="Y"/>
    <s v="Y"/>
    <s v="Y"/>
    <s v="Y"/>
    <s v="Y"/>
    <s v="Y"/>
    <s v="Y"/>
    <s v="Y"/>
    <s v="Y"/>
    <s v="Y"/>
    <n v="218"/>
    <n v="238"/>
    <n v="248"/>
    <n v="201"/>
    <n v="235"/>
    <n v="284"/>
    <n v="274"/>
    <n v="275"/>
    <n v="244"/>
    <n v="223"/>
    <n v="222"/>
    <n v="282"/>
    <n v="2944"/>
    <n v="218"/>
    <n v="238"/>
    <n v="248"/>
    <n v="201"/>
    <n v="235"/>
    <n v="284"/>
    <n v="274"/>
    <n v="275"/>
    <n v="244"/>
    <n v="223"/>
    <n v="222"/>
    <n v="282"/>
    <n v="2944"/>
    <n v="283608.25"/>
    <n v="190836.58"/>
    <n v="-92771.670000000013"/>
    <n v="-0.32711202865219896"/>
  </r>
  <r>
    <x v="84"/>
    <x v="81"/>
    <x v="36"/>
    <s v="1578729653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78"/>
    <n v="93"/>
    <n v="74"/>
    <n v="61"/>
    <n v="68"/>
    <n v="50"/>
    <n v="54"/>
    <n v="41"/>
    <n v="37"/>
    <n v="37"/>
    <n v="41"/>
    <n v="66"/>
    <n v="700"/>
    <n v="78"/>
    <n v="93"/>
    <n v="74"/>
    <n v="61"/>
    <n v="68"/>
    <n v="50"/>
    <n v="54"/>
    <n v="41"/>
    <n v="37"/>
    <n v="37"/>
    <n v="41"/>
    <n v="66"/>
    <n v="700"/>
    <n v="39064.280000000035"/>
    <n v="45375.55"/>
    <n v="6311.2699999999677"/>
    <n v="0.16156114998151666"/>
  </r>
  <r>
    <x v="85"/>
    <x v="82"/>
    <x v="36"/>
    <s v="1588672448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62"/>
    <n v="62"/>
    <n v="95"/>
    <n v="75"/>
    <n v="115"/>
    <n v="111"/>
    <n v="112"/>
    <n v="125"/>
    <n v="80"/>
    <n v="72"/>
    <n v="63"/>
    <n v="103"/>
    <n v="1075"/>
    <n v="62"/>
    <n v="62"/>
    <n v="95"/>
    <n v="75"/>
    <n v="115"/>
    <n v="111"/>
    <n v="112"/>
    <n v="125"/>
    <n v="80"/>
    <n v="72"/>
    <n v="63"/>
    <n v="103"/>
    <n v="1075"/>
    <n v="139207.14999999994"/>
    <n v="69683.87"/>
    <n v="-69523.279999999941"/>
    <n v="-0.49942319773086347"/>
  </r>
  <r>
    <x v="86"/>
    <x v="83"/>
    <x v="36"/>
    <s v="1619233368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6"/>
    <n v="5"/>
    <n v="8"/>
    <n v="3"/>
    <n v="7"/>
    <n v="4"/>
    <n v="8"/>
    <n v="3"/>
    <n v="3"/>
    <n v="1"/>
    <n v="5"/>
    <n v="6"/>
    <n v="59"/>
    <n v="6"/>
    <n v="5"/>
    <n v="8"/>
    <n v="3"/>
    <n v="7"/>
    <n v="4"/>
    <n v="8"/>
    <n v="3"/>
    <n v="3"/>
    <n v="1"/>
    <n v="5"/>
    <n v="6"/>
    <n v="59"/>
    <n v="8822.9399999999987"/>
    <n v="3824.51"/>
    <n v="-4998.4299999999985"/>
    <n v="-0.56652657730869749"/>
  </r>
  <r>
    <x v="87"/>
    <x v="84"/>
    <x v="36"/>
    <s v="1619968054-Superior-STAR-MRSA West"/>
    <x v="6"/>
    <s v="STAR"/>
    <s v="MRSA West"/>
    <s v="Hospital-Based"/>
    <s v="0"/>
    <s v="Y"/>
    <s v="Y"/>
    <s v="Y"/>
    <s v="Y"/>
    <s v="Y"/>
    <s v="Y"/>
    <s v="Y"/>
    <s v="Y"/>
    <s v="Y"/>
    <s v="Y"/>
    <s v="Y"/>
    <s v="Y"/>
    <n v="50"/>
    <n v="62"/>
    <n v="69"/>
    <n v="80"/>
    <n v="50"/>
    <n v="67"/>
    <n v="76"/>
    <n v="57"/>
    <n v="39"/>
    <n v="33"/>
    <n v="38"/>
    <n v="43"/>
    <n v="664"/>
    <n v="50"/>
    <n v="62"/>
    <n v="69"/>
    <n v="80"/>
    <n v="50"/>
    <n v="67"/>
    <n v="76"/>
    <n v="57"/>
    <n v="39"/>
    <n v="33"/>
    <n v="38"/>
    <n v="43"/>
    <n v="664"/>
    <n v="26945.479999999981"/>
    <n v="43041.95"/>
    <n v="16096.470000000016"/>
    <n v="0.59737180410221036"/>
  </r>
  <r>
    <x v="106"/>
    <x v="103"/>
    <x v="80"/>
    <s v="1700392602-BCBS-STAR-Travis"/>
    <x v="12"/>
    <s v="STAR"/>
    <s v="Travis"/>
    <s v="Hospital-Based"/>
    <s v="0"/>
    <s v="Y"/>
    <s v="Y"/>
    <s v="Y"/>
    <s v="Y"/>
    <s v="Y"/>
    <s v="Y"/>
    <s v="Y"/>
    <s v="Y"/>
    <s v="Y"/>
    <s v="Y"/>
    <s v="Y"/>
    <s v="Y"/>
    <n v="8"/>
    <n v="16"/>
    <n v="4"/>
    <n v="16"/>
    <n v="10"/>
    <n v="12"/>
    <n v="21"/>
    <n v="9"/>
    <n v="12"/>
    <n v="17"/>
    <n v="8"/>
    <n v="10"/>
    <n v="143"/>
    <n v="8"/>
    <n v="16"/>
    <n v="4"/>
    <n v="16"/>
    <n v="10"/>
    <n v="12"/>
    <n v="21"/>
    <n v="9"/>
    <n v="12"/>
    <n v="17"/>
    <n v="8"/>
    <n v="10"/>
    <n v="143"/>
    <n v="8368.0400000000009"/>
    <n v="9269.58"/>
    <n v="901.53999999999905"/>
    <n v="0.10773610068785509"/>
  </r>
  <r>
    <x v="114"/>
    <x v="109"/>
    <x v="80"/>
    <s v="1730695594-BCBS-STAR-Travis"/>
    <x v="12"/>
    <s v="STAR"/>
    <s v="Travis"/>
    <s v="Hospital-Based"/>
    <s v="0"/>
    <s v="Y"/>
    <s v="Y"/>
    <s v="Y"/>
    <s v="Y"/>
    <s v="Y"/>
    <s v="Y"/>
    <s v="Y"/>
    <s v="Y"/>
    <s v="Y"/>
    <s v="Y"/>
    <s v="Y"/>
    <s v="Y"/>
    <n v="28"/>
    <n v="36"/>
    <n v="35"/>
    <n v="23"/>
    <n v="21"/>
    <n v="13"/>
    <n v="15"/>
    <n v="11"/>
    <n v="25"/>
    <n v="11"/>
    <n v="11"/>
    <n v="27"/>
    <n v="256"/>
    <n v="28"/>
    <n v="36"/>
    <n v="35"/>
    <n v="23"/>
    <n v="21"/>
    <n v="13"/>
    <n v="15"/>
    <n v="11"/>
    <n v="25"/>
    <n v="11"/>
    <n v="11"/>
    <n v="27"/>
    <n v="256"/>
    <n v="14541.71000000001"/>
    <n v="16594.490000000002"/>
    <n v="2052.7799999999916"/>
    <n v="0.1411649661559741"/>
  </r>
  <r>
    <x v="25"/>
    <x v="23"/>
    <x v="80"/>
    <s v="1164445094-BCBS-STAR-Travis"/>
    <x v="12"/>
    <s v="STAR"/>
    <s v="Travis"/>
    <s v="Hospital-Based"/>
    <s v="0"/>
    <s v="Y"/>
    <s v="Y"/>
    <s v="Y"/>
    <s v="Y"/>
    <s v="Y"/>
    <s v="Y"/>
    <s v="Y"/>
    <s v="Y"/>
    <s v="Y"/>
    <s v="Y"/>
    <s v="Y"/>
    <s v="Y"/>
    <n v="5"/>
    <n v="6"/>
    <n v="16"/>
    <n v="6"/>
    <n v="7"/>
    <n v="7"/>
    <n v="8"/>
    <n v="8"/>
    <n v="8"/>
    <n v="9"/>
    <n v="2"/>
    <n v="10"/>
    <n v="92"/>
    <n v="5"/>
    <n v="6"/>
    <n v="16"/>
    <n v="6"/>
    <n v="7"/>
    <n v="7"/>
    <n v="8"/>
    <n v="8"/>
    <n v="8"/>
    <n v="9"/>
    <n v="2"/>
    <n v="10"/>
    <n v="92"/>
    <n v="3004.8800000000015"/>
    <n v="5963.64"/>
    <n v="2958.7599999999989"/>
    <n v="0.98465163334309436"/>
  </r>
  <r>
    <x v="50"/>
    <x v="48"/>
    <x v="80"/>
    <s v="1376844936-BCBS-STAR-Travis"/>
    <x v="12"/>
    <s v="STAR"/>
    <s v="Travis"/>
    <s v="Hospital-Based"/>
    <s v="0"/>
    <s v="N"/>
    <s v="N"/>
    <s v="N"/>
    <s v="N"/>
    <s v="N"/>
    <s v="N"/>
    <s v="N"/>
    <s v="N"/>
    <s v="N"/>
    <s v="N"/>
    <s v="N"/>
    <s v="N"/>
    <n v="0"/>
    <n v="0"/>
    <n v="1"/>
    <n v="0"/>
    <n v="1"/>
    <n v="1"/>
    <n v="0"/>
    <n v="1"/>
    <n v="1"/>
    <n v="0"/>
    <n v="1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9"/>
    <x v="121"/>
    <x v="80"/>
    <s v="1871512228-BCBS-STAR-Travis"/>
    <x v="12"/>
    <s v="STAR"/>
    <s v="Travis"/>
    <s v="Hospital-Based"/>
    <s v="0"/>
    <s v="Y"/>
    <s v="Y"/>
    <s v="Y"/>
    <s v="Y"/>
    <s v="Y"/>
    <s v="Y"/>
    <s v="Y"/>
    <s v="Y"/>
    <s v="Y"/>
    <s v="Y"/>
    <s v="Y"/>
    <s v="Y"/>
    <n v="3"/>
    <n v="3"/>
    <n v="4"/>
    <n v="3"/>
    <n v="2"/>
    <n v="6"/>
    <n v="3"/>
    <n v="0"/>
    <n v="5"/>
    <n v="2"/>
    <n v="5"/>
    <n v="6"/>
    <n v="42"/>
    <n v="3"/>
    <n v="3"/>
    <n v="4"/>
    <n v="3"/>
    <n v="2"/>
    <n v="6"/>
    <n v="3"/>
    <n v="0"/>
    <n v="5"/>
    <n v="2"/>
    <n v="5"/>
    <n v="6"/>
    <n v="42"/>
    <n v="3881.329999999999"/>
    <n v="2722.53"/>
    <n v="-1158.7999999999988"/>
    <n v="-0.2985574532441197"/>
  </r>
  <r>
    <x v="146"/>
    <x v="137"/>
    <x v="80"/>
    <s v="1952328924-BCBS-STAR-Travis"/>
    <x v="12"/>
    <s v="STAR"/>
    <s v="Travis"/>
    <s v="Hospital-Based"/>
    <s v="0"/>
    <s v="Y"/>
    <s v="Y"/>
    <s v="Y"/>
    <s v="Y"/>
    <s v="Y"/>
    <s v="Y"/>
    <s v="Y"/>
    <s v="Y"/>
    <s v="Y"/>
    <s v="Y"/>
    <s v="Y"/>
    <s v="Y"/>
    <n v="41"/>
    <n v="29"/>
    <n v="31"/>
    <n v="22"/>
    <n v="29"/>
    <n v="27"/>
    <n v="26"/>
    <n v="19"/>
    <n v="36"/>
    <n v="29"/>
    <n v="27"/>
    <n v="36"/>
    <n v="352"/>
    <n v="41"/>
    <n v="29"/>
    <n v="31"/>
    <n v="22"/>
    <n v="29"/>
    <n v="27"/>
    <n v="26"/>
    <n v="19"/>
    <n v="36"/>
    <n v="29"/>
    <n v="27"/>
    <n v="36"/>
    <n v="352"/>
    <n v="19973.12000000001"/>
    <n v="22817.42"/>
    <n v="2844.2999999999884"/>
    <n v="0.1424063941937958"/>
  </r>
  <r>
    <x v="23"/>
    <x v="23"/>
    <x v="80"/>
    <s v="1144325481-BCBS-STAR-Travis"/>
    <x v="12"/>
    <s v="STAR"/>
    <s v="Travis"/>
    <s v="Hospital-Based"/>
    <s v="0"/>
    <s v="Y"/>
    <s v="Y"/>
    <s v="Y"/>
    <s v="Y"/>
    <s v="Y"/>
    <s v="Y"/>
    <s v="Y"/>
    <s v="Y"/>
    <s v="Y"/>
    <s v="Y"/>
    <s v="Y"/>
    <s v="Y"/>
    <n v="21"/>
    <n v="29"/>
    <n v="24"/>
    <n v="32"/>
    <n v="35"/>
    <n v="16"/>
    <n v="19"/>
    <n v="34"/>
    <n v="31"/>
    <n v="26"/>
    <n v="30"/>
    <n v="21"/>
    <n v="318"/>
    <n v="21"/>
    <n v="29"/>
    <n v="24"/>
    <n v="32"/>
    <n v="35"/>
    <n v="16"/>
    <n v="19"/>
    <n v="34"/>
    <n v="31"/>
    <n v="26"/>
    <n v="30"/>
    <n v="21"/>
    <n v="318"/>
    <n v="7573.8099999999968"/>
    <n v="20613.46"/>
    <n v="13039.650000000001"/>
    <n v="1.7216764085711165"/>
  </r>
  <r>
    <x v="33"/>
    <x v="32"/>
    <x v="80"/>
    <s v="1235234576-BCBS-STAR-Travis"/>
    <x v="12"/>
    <s v="STAR"/>
    <s v="Travis"/>
    <s v="Hospital-Based"/>
    <s v="0"/>
    <s v="Y"/>
    <s v="Y"/>
    <s v="Y"/>
    <s v="Y"/>
    <s v="Y"/>
    <s v="Y"/>
    <s v="Y"/>
    <s v="Y"/>
    <s v="Y"/>
    <s v="Y"/>
    <s v="Y"/>
    <s v="Y"/>
    <n v="101"/>
    <n v="123"/>
    <n v="108"/>
    <n v="99"/>
    <n v="91"/>
    <n v="102"/>
    <n v="133"/>
    <n v="90"/>
    <n v="76"/>
    <n v="99"/>
    <n v="46"/>
    <n v="107"/>
    <n v="1175"/>
    <n v="101"/>
    <n v="123"/>
    <n v="108"/>
    <n v="99"/>
    <n v="91"/>
    <n v="102"/>
    <n v="133"/>
    <n v="90"/>
    <n v="76"/>
    <n v="99"/>
    <n v="46"/>
    <n v="107"/>
    <n v="1175"/>
    <n v="94327.309999999954"/>
    <n v="76166.09"/>
    <n v="-18161.219999999958"/>
    <n v="-0.19253406039035742"/>
  </r>
  <r>
    <x v="49"/>
    <x v="47"/>
    <x v="80"/>
    <s v="1356682298-BCBS-STAR-Travis"/>
    <x v="12"/>
    <s v="STAR"/>
    <s v="Travis"/>
    <s v="Hospital-Based"/>
    <s v="0"/>
    <s v="Y"/>
    <s v="Y"/>
    <s v="Y"/>
    <s v="Y"/>
    <s v="Y"/>
    <s v="Y"/>
    <s v="Y"/>
    <s v="Y"/>
    <s v="Y"/>
    <s v="Y"/>
    <s v="Y"/>
    <s v="Y"/>
    <n v="1"/>
    <n v="0"/>
    <n v="1"/>
    <n v="2"/>
    <n v="1"/>
    <n v="1"/>
    <n v="2"/>
    <n v="4"/>
    <n v="2"/>
    <n v="4"/>
    <n v="2"/>
    <n v="1"/>
    <n v="21"/>
    <n v="1"/>
    <n v="0"/>
    <n v="1"/>
    <n v="2"/>
    <n v="1"/>
    <n v="1"/>
    <n v="2"/>
    <n v="4"/>
    <n v="2"/>
    <n v="4"/>
    <n v="2"/>
    <n v="1"/>
    <n v="21"/>
    <n v="4760.090000000002"/>
    <n v="1361.27"/>
    <n v="-3398.820000000002"/>
    <n v="-0.71402431466631944"/>
  </r>
  <r>
    <x v="91"/>
    <x v="88"/>
    <x v="80"/>
    <s v="1639697949-BCBS-STAR-Travis"/>
    <x v="12"/>
    <s v="STAR"/>
    <s v="Travis"/>
    <s v="Hospital-Based"/>
    <s v="0"/>
    <s v="Y"/>
    <s v="Y"/>
    <s v="Y"/>
    <s v="Y"/>
    <s v="Y"/>
    <s v="Y"/>
    <s v="Y"/>
    <s v="Y"/>
    <s v="Y"/>
    <s v="Y"/>
    <s v="Y"/>
    <s v="Y"/>
    <n v="4"/>
    <n v="8"/>
    <n v="4"/>
    <n v="4"/>
    <n v="4"/>
    <n v="2"/>
    <n v="1"/>
    <n v="5"/>
    <n v="4"/>
    <n v="1"/>
    <n v="4"/>
    <n v="4"/>
    <n v="45"/>
    <n v="4"/>
    <n v="8"/>
    <n v="4"/>
    <n v="4"/>
    <n v="4"/>
    <n v="2"/>
    <n v="1"/>
    <n v="5"/>
    <n v="4"/>
    <n v="1"/>
    <n v="4"/>
    <n v="4"/>
    <n v="45"/>
    <n v="2792.400000000001"/>
    <n v="2917"/>
    <n v="124.599999999999"/>
    <n v="4.4621114453516311E-2"/>
  </r>
  <r>
    <x v="98"/>
    <x v="95"/>
    <x v="49"/>
    <s v="1679560866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7"/>
    <n v="8"/>
    <n v="3"/>
    <n v="3"/>
    <n v="3"/>
    <n v="4"/>
    <n v="8"/>
    <n v="4"/>
    <n v="3"/>
    <n v="8"/>
    <n v="5"/>
    <n v="6"/>
    <n v="62"/>
    <n v="7"/>
    <n v="8"/>
    <n v="3"/>
    <n v="3"/>
    <n v="3"/>
    <n v="4"/>
    <n v="8"/>
    <n v="4"/>
    <n v="3"/>
    <n v="8"/>
    <n v="5"/>
    <n v="6"/>
    <n v="62"/>
    <n v="1698.8900000000006"/>
    <n v="4018.98"/>
    <n v="2320.0899999999992"/>
    <n v="1.3656505129820049"/>
  </r>
  <r>
    <x v="99"/>
    <x v="96"/>
    <x v="51"/>
    <s v="1679562961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16"/>
    <n v="18"/>
    <n v="10"/>
    <n v="12"/>
    <n v="14"/>
    <n v="13"/>
    <n v="13"/>
    <n v="11"/>
    <n v="15"/>
    <n v="13"/>
    <n v="14"/>
    <n v="10"/>
    <n v="159"/>
    <n v="16"/>
    <n v="18"/>
    <n v="10"/>
    <n v="12"/>
    <n v="14"/>
    <n v="13"/>
    <n v="13"/>
    <n v="11"/>
    <n v="15"/>
    <n v="13"/>
    <n v="14"/>
    <n v="10"/>
    <n v="159"/>
    <n v="9084.9299999999967"/>
    <n v="10306.73"/>
    <n v="1221.8000000000029"/>
    <n v="0.13448645173930932"/>
  </r>
  <r>
    <x v="101"/>
    <x v="98"/>
    <x v="49"/>
    <s v="1679992911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"/>
    <n v="2"/>
    <n v="1"/>
    <n v="2"/>
    <n v="2"/>
    <n v="2"/>
    <n v="5"/>
    <n v="4"/>
    <n v="4"/>
    <n v="2"/>
    <n v="4"/>
    <n v="1"/>
    <n v="30"/>
    <n v="1"/>
    <n v="2"/>
    <n v="1"/>
    <n v="2"/>
    <n v="2"/>
    <n v="2"/>
    <n v="5"/>
    <n v="4"/>
    <n v="4"/>
    <n v="2"/>
    <n v="4"/>
    <n v="1"/>
    <n v="30"/>
    <n v="159.24"/>
    <n v="1944.67"/>
    <n v="1785.43"/>
    <n v="11.21219542828435"/>
  </r>
  <r>
    <x v="102"/>
    <x v="99"/>
    <x v="49"/>
    <s v="1689659765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3"/>
    <n v="12"/>
    <n v="18"/>
    <n v="23"/>
    <n v="23"/>
    <n v="14"/>
    <n v="22"/>
    <n v="15"/>
    <n v="13"/>
    <n v="20"/>
    <n v="21"/>
    <n v="14"/>
    <n v="208"/>
    <n v="13"/>
    <n v="12"/>
    <n v="18"/>
    <n v="23"/>
    <n v="23"/>
    <n v="14"/>
    <n v="22"/>
    <n v="15"/>
    <n v="13"/>
    <n v="20"/>
    <n v="21"/>
    <n v="14"/>
    <n v="208"/>
    <n v="14264.910000000005"/>
    <n v="13483.02"/>
    <n v="-781.89000000000487"/>
    <n v="-5.4812122894571685E-2"/>
  </r>
  <r>
    <x v="103"/>
    <x v="100"/>
    <x v="50"/>
    <s v="1689872020-Superior-STAR+PLUS-Lubbock"/>
    <x v="6"/>
    <s v="STAR+PLUS"/>
    <s v="Lubbock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8.3600000000002"/>
    <n v="0"/>
    <n v="-1018.3600000000002"/>
    <n v="-1"/>
  </r>
  <r>
    <x v="104"/>
    <x v="101"/>
    <x v="51"/>
    <s v="1699076257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11"/>
    <n v="13"/>
    <n v="10"/>
    <n v="16"/>
    <n v="10"/>
    <n v="12"/>
    <n v="13"/>
    <n v="17"/>
    <n v="6"/>
    <n v="17"/>
    <n v="9"/>
    <n v="8"/>
    <n v="142"/>
    <n v="11"/>
    <n v="13"/>
    <n v="10"/>
    <n v="16"/>
    <n v="10"/>
    <n v="12"/>
    <n v="13"/>
    <n v="17"/>
    <n v="6"/>
    <n v="17"/>
    <n v="9"/>
    <n v="8"/>
    <n v="142"/>
    <n v="6886.0300000000016"/>
    <n v="9204.75"/>
    <n v="2318.7199999999984"/>
    <n v="0.33672812927042112"/>
  </r>
  <r>
    <x v="105"/>
    <x v="102"/>
    <x v="51"/>
    <s v="1699947408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2"/>
    <n v="1"/>
    <n v="3"/>
    <n v="8"/>
    <n v="3"/>
    <n v="6"/>
    <n v="6"/>
    <n v="8"/>
    <n v="2"/>
    <n v="4"/>
    <n v="6"/>
    <n v="3"/>
    <n v="52"/>
    <n v="2"/>
    <n v="1"/>
    <n v="3"/>
    <n v="8"/>
    <n v="3"/>
    <n v="6"/>
    <n v="6"/>
    <n v="8"/>
    <n v="2"/>
    <n v="4"/>
    <n v="6"/>
    <n v="3"/>
    <n v="52"/>
    <n v="243.63999999999996"/>
    <n v="3370.75"/>
    <n v="3127.11"/>
    <n v="12.834961418486294"/>
  </r>
  <r>
    <x v="107"/>
    <x v="104"/>
    <x v="51"/>
    <s v="1710135553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7"/>
    <n v="10"/>
    <n v="7"/>
    <n v="12"/>
    <n v="9"/>
    <n v="5"/>
    <n v="13"/>
    <n v="9"/>
    <n v="6"/>
    <n v="5"/>
    <n v="3"/>
    <n v="13"/>
    <n v="99"/>
    <n v="7"/>
    <n v="10"/>
    <n v="7"/>
    <n v="12"/>
    <n v="9"/>
    <n v="5"/>
    <n v="13"/>
    <n v="9"/>
    <n v="6"/>
    <n v="5"/>
    <n v="3"/>
    <n v="13"/>
    <n v="99"/>
    <n v="2686.2600000000007"/>
    <n v="6417.4"/>
    <n v="3731.139999999999"/>
    <n v="1.3889720280240923"/>
  </r>
  <r>
    <x v="108"/>
    <x v="105"/>
    <x v="49"/>
    <s v="1710974225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3"/>
    <n v="1"/>
    <n v="0"/>
    <n v="1"/>
    <n v="3"/>
    <n v="1"/>
    <n v="3"/>
    <n v="1"/>
    <n v="0"/>
    <n v="2"/>
    <n v="1"/>
    <n v="0"/>
    <n v="16"/>
    <n v="3"/>
    <n v="1"/>
    <n v="0"/>
    <n v="1"/>
    <n v="3"/>
    <n v="1"/>
    <n v="3"/>
    <n v="1"/>
    <n v="0"/>
    <n v="2"/>
    <n v="1"/>
    <n v="0"/>
    <n v="16"/>
    <n v="5783.5300000000034"/>
    <n v="1037.1600000000001"/>
    <n v="-4746.3700000000035"/>
    <n v="-0.82067007519629032"/>
  </r>
  <r>
    <x v="109"/>
    <x v="106"/>
    <x v="49"/>
    <s v="1720404924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8"/>
    <n v="8"/>
    <n v="6"/>
    <n v="4"/>
    <n v="6"/>
    <n v="8"/>
    <n v="8"/>
    <n v="4"/>
    <n v="6"/>
    <n v="10"/>
    <n v="6"/>
    <n v="4"/>
    <n v="78"/>
    <n v="8"/>
    <n v="8"/>
    <n v="6"/>
    <n v="4"/>
    <n v="6"/>
    <n v="8"/>
    <n v="8"/>
    <n v="4"/>
    <n v="6"/>
    <n v="10"/>
    <n v="6"/>
    <n v="4"/>
    <n v="78"/>
    <n v="1781.7900000000004"/>
    <n v="5056.13"/>
    <n v="3274.3399999999997"/>
    <n v="1.837668861089129"/>
  </r>
  <r>
    <x v="110"/>
    <x v="107"/>
    <x v="51"/>
    <s v="1720540255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48"/>
    <n v="41"/>
    <n v="47"/>
    <n v="48"/>
    <n v="49"/>
    <n v="36"/>
    <n v="50"/>
    <n v="46"/>
    <n v="43"/>
    <n v="33"/>
    <n v="30"/>
    <n v="26"/>
    <n v="497"/>
    <n v="48"/>
    <n v="41"/>
    <n v="47"/>
    <n v="48"/>
    <n v="49"/>
    <n v="36"/>
    <n v="50"/>
    <n v="46"/>
    <n v="43"/>
    <n v="33"/>
    <n v="30"/>
    <n v="26"/>
    <n v="497"/>
    <n v="6965.2499999999991"/>
    <n v="32216.639999999999"/>
    <n v="25251.39"/>
    <n v="3.625338645418327"/>
  </r>
  <r>
    <x v="111"/>
    <x v="108"/>
    <x v="51"/>
    <s v="1730480393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5"/>
    <n v="5"/>
    <n v="9"/>
    <n v="2"/>
    <n v="10"/>
    <n v="8"/>
    <n v="10"/>
    <n v="7"/>
    <n v="9"/>
    <n v="6"/>
    <n v="8"/>
    <n v="11"/>
    <n v="90"/>
    <n v="5"/>
    <n v="5"/>
    <n v="9"/>
    <n v="2"/>
    <n v="10"/>
    <n v="8"/>
    <n v="10"/>
    <n v="7"/>
    <n v="9"/>
    <n v="6"/>
    <n v="8"/>
    <n v="11"/>
    <n v="90"/>
    <n v="4391.7800000000016"/>
    <n v="5834"/>
    <n v="1442.2199999999984"/>
    <n v="0.32839076638629394"/>
  </r>
  <r>
    <x v="112"/>
    <x v="92"/>
    <x v="51"/>
    <s v="1730557026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39"/>
    <n v="38"/>
    <n v="39"/>
    <n v="36"/>
    <n v="38"/>
    <n v="32"/>
    <n v="41"/>
    <n v="32"/>
    <n v="39"/>
    <n v="37"/>
    <n v="28"/>
    <n v="41"/>
    <n v="440"/>
    <n v="39"/>
    <n v="38"/>
    <n v="39"/>
    <n v="36"/>
    <n v="38"/>
    <n v="32"/>
    <n v="41"/>
    <n v="32"/>
    <n v="39"/>
    <n v="37"/>
    <n v="28"/>
    <n v="41"/>
    <n v="440"/>
    <n v="22467.379999999997"/>
    <n v="28521.77"/>
    <n v="6054.3900000000031"/>
    <n v="0.26947467840041889"/>
  </r>
  <r>
    <x v="113"/>
    <x v="18"/>
    <x v="52"/>
    <s v="1730635202-Superior-STAR+PLUS-Dallas"/>
    <x v="6"/>
    <s v="STAR+PLUS"/>
    <s v="Dallas"/>
    <s v="Hospital-Based"/>
    <s v="0"/>
    <s v="N"/>
    <s v="N"/>
    <s v="N"/>
    <s v="N"/>
    <s v="N"/>
    <s v="N"/>
    <s v="N"/>
    <s v="N"/>
    <s v="N"/>
    <s v="Y"/>
    <s v="Y"/>
    <s v="Y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01.80000000000005"/>
    <n v="0"/>
    <n v="-101.80000000000005"/>
    <n v="-1"/>
  </r>
  <r>
    <x v="115"/>
    <x v="110"/>
    <x v="49"/>
    <s v="1740358803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16"/>
    <n v="12"/>
    <n v="13"/>
    <n v="5"/>
    <n v="9"/>
    <n v="12"/>
    <n v="14"/>
    <n v="8"/>
    <n v="10"/>
    <n v="12"/>
    <n v="11"/>
    <n v="13"/>
    <n v="135"/>
    <n v="16"/>
    <n v="12"/>
    <n v="13"/>
    <n v="5"/>
    <n v="9"/>
    <n v="12"/>
    <n v="14"/>
    <n v="8"/>
    <n v="10"/>
    <n v="12"/>
    <n v="11"/>
    <n v="13"/>
    <n v="135"/>
    <n v="8842.9600000000009"/>
    <n v="8751"/>
    <n v="-91.960000000000946"/>
    <n v="-1.0399232836064047E-2"/>
  </r>
  <r>
    <x v="117"/>
    <x v="111"/>
    <x v="52"/>
    <s v="1790723468-Superior-STAR+PLUS-Dallas"/>
    <x v="6"/>
    <s v="STAR+PLUS"/>
    <s v="Dallas"/>
    <s v="Free-Standing"/>
    <s v="0"/>
    <s v="N"/>
    <s v="N"/>
    <s v="N"/>
    <s v="N"/>
    <s v="N"/>
    <s v="N"/>
    <s v="N"/>
    <s v="N"/>
    <s v="N"/>
    <s v="N"/>
    <s v="N"/>
    <s v="N"/>
    <n v="5"/>
    <n v="8"/>
    <n v="1"/>
    <n v="2"/>
    <n v="8"/>
    <n v="8"/>
    <n v="6"/>
    <n v="6"/>
    <n v="7"/>
    <n v="5"/>
    <n v="10"/>
    <n v="6"/>
    <n v="72"/>
    <n v="0"/>
    <n v="0"/>
    <n v="0"/>
    <n v="0"/>
    <n v="0"/>
    <n v="0"/>
    <n v="0"/>
    <n v="0"/>
    <n v="0"/>
    <n v="0"/>
    <n v="0"/>
    <n v="0"/>
    <n v="0"/>
    <n v="8268.1900000000023"/>
    <n v="0"/>
    <n v="-8268.1900000000023"/>
    <n v="-1"/>
  </r>
  <r>
    <x v="120"/>
    <x v="114"/>
    <x v="50"/>
    <s v="1811987027-Superior-STAR+PLUS-Lubbock"/>
    <x v="6"/>
    <s v="STAR+PLUS"/>
    <s v="Lubbock"/>
    <s v="Hospital-Based"/>
    <s v="0"/>
    <s v="Y"/>
    <s v="Y"/>
    <s v="Y"/>
    <s v="Y"/>
    <s v="Y"/>
    <s v="Y"/>
    <s v="Y"/>
    <s v="Y"/>
    <s v="Y"/>
    <s v="Y"/>
    <s v="Y"/>
    <s v="Y"/>
    <n v="18"/>
    <n v="12"/>
    <n v="12"/>
    <n v="25"/>
    <n v="13"/>
    <n v="23"/>
    <n v="13"/>
    <n v="18"/>
    <n v="18"/>
    <n v="19"/>
    <n v="17"/>
    <n v="18"/>
    <n v="206"/>
    <n v="18"/>
    <n v="12"/>
    <n v="12"/>
    <n v="25"/>
    <n v="13"/>
    <n v="23"/>
    <n v="13"/>
    <n v="18"/>
    <n v="18"/>
    <n v="19"/>
    <n v="17"/>
    <n v="18"/>
    <n v="206"/>
    <n v="14626.719999999996"/>
    <n v="13353.37"/>
    <n v="-1273.3499999999949"/>
    <n v="-8.7056428235448222E-2"/>
  </r>
  <r>
    <x v="121"/>
    <x v="115"/>
    <x v="51"/>
    <s v="1821399767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0"/>
    <n v="1"/>
    <n v="0"/>
    <n v="2"/>
    <n v="0"/>
    <n v="3"/>
    <n v="2"/>
    <n v="0"/>
    <n v="0"/>
    <n v="1"/>
    <n v="0"/>
    <n v="1"/>
    <n v="10"/>
    <n v="0"/>
    <n v="1"/>
    <n v="0"/>
    <n v="2"/>
    <n v="0"/>
    <n v="3"/>
    <n v="2"/>
    <n v="0"/>
    <n v="0"/>
    <n v="1"/>
    <n v="0"/>
    <n v="1"/>
    <n v="10"/>
    <n v="350.27000000000004"/>
    <n v="648.22"/>
    <n v="297.95"/>
    <n v="0.8506295143746252"/>
  </r>
  <r>
    <x v="122"/>
    <x v="92"/>
    <x v="51"/>
    <s v="1821422551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2"/>
    <n v="0"/>
    <n v="0"/>
    <n v="0"/>
    <n v="0"/>
    <n v="0"/>
    <n v="2"/>
    <n v="2634.4800000000005"/>
    <n v="129.63999999999999"/>
    <n v="-2504.8400000000006"/>
    <n v="-0.95079104794874136"/>
  </r>
  <r>
    <x v="123"/>
    <x v="116"/>
    <x v="49"/>
    <s v="1821484320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5"/>
    <n v="2"/>
    <n v="0"/>
    <n v="1"/>
    <n v="1"/>
    <n v="0"/>
    <n v="1"/>
    <n v="3"/>
    <n v="1"/>
    <n v="0"/>
    <n v="0"/>
    <n v="2"/>
    <n v="16"/>
    <n v="5"/>
    <n v="2"/>
    <n v="0"/>
    <n v="1"/>
    <n v="1"/>
    <n v="0"/>
    <n v="1"/>
    <n v="3"/>
    <n v="1"/>
    <n v="0"/>
    <n v="0"/>
    <n v="2"/>
    <n v="16"/>
    <n v="1984.19"/>
    <n v="1037.1600000000001"/>
    <n v="-947.03"/>
    <n v="-0.47728796133434798"/>
  </r>
  <r>
    <x v="156"/>
    <x v="145"/>
    <x v="54"/>
    <s v="1831567122-Superior-STAR+PLUS-Nueces"/>
    <x v="6"/>
    <s v="STAR+PLUS"/>
    <s v="Nueces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4"/>
    <n v="0"/>
    <n v="4"/>
    <n v="2"/>
    <n v="0"/>
    <n v="2"/>
    <n v="0"/>
    <n v="12"/>
    <n v="0"/>
    <n v="0"/>
    <n v="0"/>
    <n v="0"/>
    <n v="0"/>
    <n v="4"/>
    <n v="0"/>
    <n v="4"/>
    <n v="2"/>
    <n v="0"/>
    <n v="2"/>
    <n v="0"/>
    <n v="12"/>
    <n v="3173.9799999999982"/>
    <n v="777.87"/>
    <n v="-2396.1099999999983"/>
    <n v="-0.75492284135375765"/>
  </r>
  <r>
    <x v="125"/>
    <x v="118"/>
    <x v="50"/>
    <s v="1841497153-Superior-STAR+PLUS-Lubbock"/>
    <x v="6"/>
    <s v="STAR+PLUS"/>
    <s v="Lubbock"/>
    <s v="Hospital-Based"/>
    <s v="0"/>
    <s v="Y"/>
    <s v="Y"/>
    <s v="Y"/>
    <s v="Y"/>
    <s v="Y"/>
    <s v="Y"/>
    <s v="Y"/>
    <s v="Y"/>
    <s v="Y"/>
    <s v="Y"/>
    <s v="Y"/>
    <s v="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57.0400000000018"/>
    <n v="0"/>
    <n v="-5157.0400000000018"/>
    <n v="-1"/>
  </r>
  <r>
    <x v="126"/>
    <x v="119"/>
    <x v="51"/>
    <s v="1841752375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26"/>
    <n v="37"/>
    <n v="23"/>
    <n v="25"/>
    <n v="30"/>
    <n v="19"/>
    <n v="32"/>
    <n v="22"/>
    <n v="27"/>
    <n v="29"/>
    <n v="24"/>
    <n v="32"/>
    <n v="326"/>
    <n v="26"/>
    <n v="37"/>
    <n v="23"/>
    <n v="25"/>
    <n v="30"/>
    <n v="19"/>
    <n v="32"/>
    <n v="22"/>
    <n v="27"/>
    <n v="29"/>
    <n v="24"/>
    <n v="32"/>
    <n v="326"/>
    <n v="8619.0000000000018"/>
    <n v="21132.04"/>
    <n v="12513.039999999999"/>
    <n v="1.4517971922496806"/>
  </r>
  <r>
    <x v="127"/>
    <x v="120"/>
    <x v="49"/>
    <s v="1851695316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3"/>
    <n v="4"/>
    <n v="1"/>
    <n v="3"/>
    <n v="6"/>
    <n v="4"/>
    <n v="6"/>
    <n v="2"/>
    <n v="2"/>
    <n v="5"/>
    <n v="3"/>
    <n v="12"/>
    <n v="51"/>
    <n v="3"/>
    <n v="4"/>
    <n v="1"/>
    <n v="3"/>
    <n v="6"/>
    <n v="4"/>
    <n v="6"/>
    <n v="2"/>
    <n v="2"/>
    <n v="5"/>
    <n v="3"/>
    <n v="12"/>
    <n v="51"/>
    <n v="5481.5100000000011"/>
    <n v="3305.93"/>
    <n v="-2175.5800000000013"/>
    <n v="-0.39689428642837482"/>
  </r>
  <r>
    <x v="130"/>
    <x v="122"/>
    <x v="49"/>
    <s v="1871590653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4"/>
    <n v="3"/>
    <n v="2"/>
    <n v="4"/>
    <n v="9"/>
    <n v="4"/>
    <n v="7"/>
    <n v="7"/>
    <n v="5"/>
    <n v="2"/>
    <n v="3"/>
    <n v="6"/>
    <n v="56"/>
    <n v="4"/>
    <n v="3"/>
    <n v="2"/>
    <n v="4"/>
    <n v="9"/>
    <n v="4"/>
    <n v="7"/>
    <n v="7"/>
    <n v="5"/>
    <n v="2"/>
    <n v="3"/>
    <n v="6"/>
    <n v="56"/>
    <n v="6536.800000000002"/>
    <n v="3630.04"/>
    <n v="-2906.760000000002"/>
    <n v="-0.44467629421123506"/>
  </r>
  <r>
    <x v="131"/>
    <x v="123"/>
    <x v="49"/>
    <s v="1881911030-Superior-STAR+PLUS-MRSA West"/>
    <x v="6"/>
    <s v="STAR+PLUS"/>
    <s v="MRSA West"/>
    <s v="Free-Standing"/>
    <s v="0"/>
    <s v="Y"/>
    <s v="Y"/>
    <s v="Y"/>
    <s v="Y"/>
    <s v="Y"/>
    <s v="Y"/>
    <s v="Y"/>
    <s v="Y"/>
    <s v="Y"/>
    <s v="Y"/>
    <s v="Y"/>
    <s v="Y"/>
    <n v="7"/>
    <n v="9"/>
    <n v="8"/>
    <n v="6"/>
    <n v="8"/>
    <n v="12"/>
    <n v="8"/>
    <n v="9"/>
    <n v="10"/>
    <n v="11"/>
    <n v="6"/>
    <n v="13"/>
    <n v="107"/>
    <n v="7"/>
    <n v="9"/>
    <n v="8"/>
    <n v="6"/>
    <n v="8"/>
    <n v="12"/>
    <n v="8"/>
    <n v="9"/>
    <n v="10"/>
    <n v="11"/>
    <n v="6"/>
    <n v="13"/>
    <n v="107"/>
    <n v="11252.119999999994"/>
    <n v="11641.56"/>
    <n v="389.44000000000597"/>
    <n v="3.4610366757553794E-2"/>
  </r>
  <r>
    <x v="132"/>
    <x v="124"/>
    <x v="49"/>
    <s v="1891124640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30"/>
    <n v="25"/>
    <n v="19"/>
    <n v="17"/>
    <n v="19"/>
    <n v="17"/>
    <n v="22"/>
    <n v="24"/>
    <n v="25"/>
    <n v="19"/>
    <n v="24"/>
    <n v="21"/>
    <n v="262"/>
    <n v="30"/>
    <n v="25"/>
    <n v="19"/>
    <n v="17"/>
    <n v="19"/>
    <n v="17"/>
    <n v="22"/>
    <n v="24"/>
    <n v="25"/>
    <n v="19"/>
    <n v="24"/>
    <n v="21"/>
    <n v="262"/>
    <n v="23811.389999999996"/>
    <n v="16983.419999999998"/>
    <n v="-6827.9699999999975"/>
    <n v="-0.2867522643575196"/>
  </r>
  <r>
    <x v="133"/>
    <x v="125"/>
    <x v="49"/>
    <s v="1891126959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9"/>
    <n v="8"/>
    <n v="4"/>
    <n v="6"/>
    <n v="7"/>
    <n v="5"/>
    <n v="14"/>
    <n v="8"/>
    <n v="9"/>
    <n v="11"/>
    <n v="6"/>
    <n v="12"/>
    <n v="99"/>
    <n v="9"/>
    <n v="8"/>
    <n v="4"/>
    <n v="6"/>
    <n v="7"/>
    <n v="5"/>
    <n v="14"/>
    <n v="8"/>
    <n v="9"/>
    <n v="11"/>
    <n v="6"/>
    <n v="12"/>
    <n v="99"/>
    <n v="1274.2800000000004"/>
    <n v="6417.4"/>
    <n v="5143.119999999999"/>
    <n v="4.0360988165866196"/>
  </r>
  <r>
    <x v="134"/>
    <x v="126"/>
    <x v="49"/>
    <s v="1891737920-Superior-STAR+PLUS-MRSA West"/>
    <x v="6"/>
    <s v="STAR+PLUS"/>
    <s v="MRSA West"/>
    <s v="Hospital-Based"/>
    <s v="0"/>
    <s v="Y"/>
    <s v="Y"/>
    <s v="Y"/>
    <s v="Y"/>
    <s v="Y"/>
    <s v="Y"/>
    <s v="Y"/>
    <s v="Y"/>
    <s v="Y"/>
    <s v="Y"/>
    <s v="Y"/>
    <s v="Y"/>
    <n v="9"/>
    <n v="10"/>
    <n v="12"/>
    <n v="15"/>
    <n v="13"/>
    <n v="11"/>
    <n v="10"/>
    <n v="8"/>
    <n v="5"/>
    <n v="16"/>
    <n v="16"/>
    <n v="15"/>
    <n v="140"/>
    <n v="9"/>
    <n v="10"/>
    <n v="12"/>
    <n v="15"/>
    <n v="13"/>
    <n v="11"/>
    <n v="10"/>
    <n v="8"/>
    <n v="5"/>
    <n v="16"/>
    <n v="16"/>
    <n v="15"/>
    <n v="140"/>
    <n v="1075.1999999999998"/>
    <n v="9075.11"/>
    <n v="7999.9100000000008"/>
    <n v="7.4403924851190499"/>
  </r>
  <r>
    <x v="135"/>
    <x v="127"/>
    <x v="51"/>
    <s v="1902107568-Superior-STAR+PLUS-MRSA Central"/>
    <x v="6"/>
    <s v="STAR+PLUS"/>
    <s v="MRSA Central"/>
    <s v="Hospital-Based"/>
    <s v="0"/>
    <s v="Y"/>
    <s v="Y"/>
    <s v="Y"/>
    <s v="Y"/>
    <s v="Y"/>
    <s v="Y"/>
    <s v="Y"/>
    <s v="Y"/>
    <s v="Y"/>
    <s v="Y"/>
    <s v="Y"/>
    <s v="Y"/>
    <n v="12"/>
    <n v="4"/>
    <n v="9"/>
    <n v="11"/>
    <n v="6"/>
    <n v="5"/>
    <n v="8"/>
    <n v="8"/>
    <n v="8"/>
    <n v="10"/>
    <n v="9"/>
    <n v="6"/>
    <n v="96"/>
    <n v="12"/>
    <n v="4"/>
    <n v="9"/>
    <n v="11"/>
    <n v="6"/>
    <n v="5"/>
    <n v="8"/>
    <n v="8"/>
    <n v="8"/>
    <n v="10"/>
    <n v="9"/>
    <n v="6"/>
    <n v="96"/>
    <n v="4352.1200000000008"/>
    <n v="6222.93"/>
    <n v="1870.8099999999995"/>
    <n v="0.429861768517412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5E3E6B-0525-4710-9A37-9125BE70E9A5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compact="0" compactData="0" multipleFieldFilters="0">
  <location ref="A3:G1114" firstHeaderRow="0" firstDataRow="1" firstDataCol="4"/>
  <pivotFields count="51">
    <pivotField axis="axisRow" compact="0" outline="0" showAll="0" defaultSubtotal="0">
      <items count="160">
        <item x="0"/>
        <item x="153"/>
        <item x="1"/>
        <item x="2"/>
        <item x="15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9"/>
        <item x="30"/>
        <item x="31"/>
        <item x="158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151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159"/>
        <item x="62"/>
        <item x="63"/>
        <item x="64"/>
        <item x="157"/>
        <item x="15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56"/>
        <item x="124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25"/>
        <item x="24"/>
        <item x="37"/>
        <item x="154"/>
        <item x="6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8">
        <item x="126"/>
        <item x="29"/>
        <item x="47"/>
        <item x="110"/>
        <item x="119"/>
        <item x="107"/>
        <item x="17"/>
        <item x="129"/>
        <item x="75"/>
        <item x="80"/>
        <item x="133"/>
        <item x="16"/>
        <item x="82"/>
        <item x="84"/>
        <item x="38"/>
        <item x="9"/>
        <item x="25"/>
        <item x="114"/>
        <item x="92"/>
        <item x="145"/>
        <item x="56"/>
        <item x="71"/>
        <item x="136"/>
        <item x="112"/>
        <item x="60"/>
        <item x="78"/>
        <item x="105"/>
        <item x="96"/>
        <item x="12"/>
        <item x="22"/>
        <item x="2"/>
        <item x="100"/>
        <item x="131"/>
        <item x="85"/>
        <item x="104"/>
        <item x="13"/>
        <item x="6"/>
        <item x="111"/>
        <item x="106"/>
        <item x="28"/>
        <item x="123"/>
        <item x="19"/>
        <item x="140"/>
        <item x="3"/>
        <item x="21"/>
        <item x="31"/>
        <item x="45"/>
        <item x="97"/>
        <item x="39"/>
        <item x="79"/>
        <item x="49"/>
        <item x="138"/>
        <item x="144"/>
        <item x="90"/>
        <item x="67"/>
        <item x="10"/>
        <item x="41"/>
        <item x="18"/>
        <item x="66"/>
        <item x="34"/>
        <item x="76"/>
        <item x="83"/>
        <item x="69"/>
        <item x="58"/>
        <item x="120"/>
        <item x="64"/>
        <item x="54"/>
        <item x="55"/>
        <item x="113"/>
        <item x="51"/>
        <item x="81"/>
        <item x="116"/>
        <item x="7"/>
        <item x="44"/>
        <item x="30"/>
        <item x="146"/>
        <item x="26"/>
        <item x="128"/>
        <item x="86"/>
        <item x="127"/>
        <item x="40"/>
        <item x="43"/>
        <item x="42"/>
        <item x="27"/>
        <item x="98"/>
        <item x="4"/>
        <item x="35"/>
        <item x="91"/>
        <item x="125"/>
        <item x="124"/>
        <item x="93"/>
        <item x="53"/>
        <item x="147"/>
        <item x="77"/>
        <item x="59"/>
        <item x="73"/>
        <item x="134"/>
        <item x="0"/>
        <item x="11"/>
        <item x="14"/>
        <item x="62"/>
        <item x="70"/>
        <item x="46"/>
        <item x="137"/>
        <item x="103"/>
        <item x="109"/>
        <item x="23"/>
        <item x="48"/>
        <item x="122"/>
        <item x="37"/>
        <item x="5"/>
        <item x="74"/>
        <item x="95"/>
        <item x="20"/>
        <item x="32"/>
        <item x="118"/>
        <item x="8"/>
        <item x="50"/>
        <item x="87"/>
        <item x="1"/>
        <item x="139"/>
        <item x="117"/>
        <item x="88"/>
        <item x="130"/>
        <item x="94"/>
        <item x="72"/>
        <item x="33"/>
        <item x="89"/>
        <item x="135"/>
        <item x="99"/>
        <item x="24"/>
        <item x="132"/>
        <item x="68"/>
        <item x="121"/>
        <item x="101"/>
        <item x="115"/>
        <item x="65"/>
        <item x="36"/>
        <item x="141"/>
        <item x="57"/>
        <item x="143"/>
        <item x="63"/>
        <item x="61"/>
        <item x="102"/>
        <item x="108"/>
        <item x="52"/>
        <item x="142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1">
        <item x="32"/>
        <item x="57"/>
        <item x="18"/>
        <item x="30"/>
        <item x="80"/>
        <item x="94"/>
        <item x="100"/>
        <item x="74"/>
        <item x="23"/>
        <item x="87"/>
        <item x="61"/>
        <item x="34"/>
        <item x="69"/>
        <item x="15"/>
        <item x="17"/>
        <item x="16"/>
        <item x="65"/>
        <item x="53"/>
        <item x="8"/>
        <item x="37"/>
        <item x="7"/>
        <item x="6"/>
        <item x="50"/>
        <item x="27"/>
        <item x="28"/>
        <item x="25"/>
        <item x="26"/>
        <item x="21"/>
        <item x="45"/>
        <item x="83"/>
        <item x="62"/>
        <item x="81"/>
        <item x="20"/>
        <item x="95"/>
        <item x="75"/>
        <item x="48"/>
        <item x="79"/>
        <item x="56"/>
        <item x="54"/>
        <item x="10"/>
        <item x="84"/>
        <item x="64"/>
        <item x="46"/>
        <item x="89"/>
        <item x="9"/>
        <item x="39"/>
        <item x="77"/>
        <item x="13"/>
        <item x="86"/>
        <item x="99"/>
        <item x="73"/>
        <item x="52"/>
        <item x="14"/>
        <item x="38"/>
        <item x="31"/>
        <item x="51"/>
        <item x="40"/>
        <item x="88"/>
        <item x="33"/>
        <item x="63"/>
        <item x="47"/>
        <item x="66"/>
        <item x="76"/>
        <item x="24"/>
        <item x="12"/>
        <item x="22"/>
        <item x="19"/>
        <item x="5"/>
        <item x="0"/>
        <item x="67"/>
        <item x="68"/>
        <item x="82"/>
        <item x="29"/>
        <item x="59"/>
        <item x="60"/>
        <item x="44"/>
        <item x="96"/>
        <item x="70"/>
        <item x="71"/>
        <item x="42"/>
        <item x="43"/>
        <item x="97"/>
        <item x="98"/>
        <item x="58"/>
        <item x="90"/>
        <item x="91"/>
        <item x="92"/>
        <item x="93"/>
        <item x="41"/>
        <item x="72"/>
        <item x="11"/>
        <item x="4"/>
        <item x="35"/>
        <item x="55"/>
        <item x="85"/>
        <item x="78"/>
        <item x="2"/>
        <item x="36"/>
        <item x="3"/>
        <item x="1"/>
        <item x="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2"/>
        <item x="0"/>
        <item x="13"/>
        <item x="14"/>
        <item x="3"/>
        <item x="4"/>
        <item x="9"/>
        <item x="1"/>
        <item x="11"/>
        <item x="6"/>
        <item x="8"/>
        <item x="7"/>
        <item x="15"/>
        <item x="12"/>
        <item x="5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9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4"/>
    <field x="0"/>
    <field x="1"/>
    <field x="2"/>
  </rowFields>
  <rowItems count="1111">
    <i>
      <x/>
      <x v="8"/>
      <x v="36"/>
      <x v="90"/>
    </i>
    <i r="1">
      <x v="20"/>
      <x v="57"/>
      <x v="90"/>
    </i>
    <i r="1">
      <x v="21"/>
      <x v="41"/>
      <x v="90"/>
    </i>
    <i r="1">
      <x v="22"/>
      <x v="113"/>
      <x v="13"/>
    </i>
    <i r="1">
      <x v="53"/>
      <x v="50"/>
      <x v="13"/>
    </i>
    <i r="1">
      <x v="57"/>
      <x v="91"/>
      <x v="13"/>
    </i>
    <i r="1">
      <x v="100"/>
      <x v="90"/>
      <x v="13"/>
    </i>
    <i r="1">
      <x v="117"/>
      <x v="57"/>
      <x v="90"/>
    </i>
    <i r="1">
      <x v="121"/>
      <x v="37"/>
      <x v="90"/>
    </i>
    <i r="1">
      <x v="129"/>
      <x v="121"/>
      <x v="25"/>
    </i>
    <i r="3">
      <x v="63"/>
    </i>
    <i r="1">
      <x v="151"/>
      <x v="51"/>
      <x v="13"/>
    </i>
    <i>
      <x v="1"/>
      <x/>
      <x v="97"/>
      <x v="68"/>
    </i>
    <i r="3">
      <x v="96"/>
    </i>
    <i r="3">
      <x v="99"/>
    </i>
    <i r="1">
      <x v="2"/>
      <x v="119"/>
      <x v="91"/>
    </i>
    <i r="1">
      <x v="3"/>
      <x v="30"/>
      <x v="91"/>
    </i>
    <i r="1">
      <x v="5"/>
      <x v="43"/>
      <x v="91"/>
    </i>
    <i r="1">
      <x v="6"/>
      <x v="85"/>
      <x v="20"/>
    </i>
    <i r="3">
      <x v="21"/>
    </i>
    <i r="3">
      <x v="67"/>
    </i>
    <i r="1">
      <x v="7"/>
      <x v="110"/>
      <x v="39"/>
    </i>
    <i r="3">
      <x v="44"/>
    </i>
    <i r="1">
      <x v="8"/>
      <x v="36"/>
      <x v="47"/>
    </i>
    <i r="3">
      <x v="64"/>
    </i>
    <i r="1">
      <x v="9"/>
      <x v="72"/>
      <x v="68"/>
    </i>
    <i r="3">
      <x v="96"/>
    </i>
    <i r="3">
      <x v="99"/>
    </i>
    <i r="1">
      <x v="10"/>
      <x v="116"/>
      <x v="68"/>
    </i>
    <i r="3">
      <x v="96"/>
    </i>
    <i r="3">
      <x v="99"/>
    </i>
    <i r="1">
      <x v="11"/>
      <x v="15"/>
      <x v="68"/>
    </i>
    <i r="3">
      <x v="96"/>
    </i>
    <i r="3">
      <x v="99"/>
    </i>
    <i r="1">
      <x v="12"/>
      <x v="55"/>
      <x v="20"/>
    </i>
    <i r="3">
      <x v="21"/>
    </i>
    <i r="3">
      <x v="67"/>
    </i>
    <i r="1">
      <x v="13"/>
      <x v="98"/>
      <x v="68"/>
    </i>
    <i r="3">
      <x v="96"/>
    </i>
    <i r="3">
      <x v="99"/>
    </i>
    <i r="1">
      <x v="14"/>
      <x v="28"/>
      <x v="52"/>
    </i>
    <i r="1">
      <x v="15"/>
      <x v="35"/>
      <x v="68"/>
    </i>
    <i r="3">
      <x v="96"/>
    </i>
    <i r="3">
      <x v="99"/>
    </i>
    <i r="1">
      <x v="16"/>
      <x v="99"/>
      <x v="68"/>
    </i>
    <i r="3">
      <x v="96"/>
    </i>
    <i r="3">
      <x v="99"/>
    </i>
    <i r="1">
      <x v="17"/>
      <x v="147"/>
      <x v="68"/>
    </i>
    <i r="3">
      <x v="96"/>
    </i>
    <i r="3">
      <x v="99"/>
    </i>
    <i r="1">
      <x v="18"/>
      <x v="11"/>
      <x v="52"/>
    </i>
    <i r="1">
      <x v="19"/>
      <x v="6"/>
      <x v="52"/>
    </i>
    <i r="1">
      <x v="20"/>
      <x v="57"/>
      <x v="64"/>
    </i>
    <i r="1">
      <x v="21"/>
      <x v="41"/>
      <x v="47"/>
    </i>
    <i r="3">
      <x v="64"/>
    </i>
    <i r="1">
      <x v="22"/>
      <x v="113"/>
      <x v="14"/>
    </i>
    <i r="3">
      <x v="15"/>
    </i>
    <i r="1">
      <x v="23"/>
      <x v="44"/>
      <x v="68"/>
    </i>
    <i r="3">
      <x v="96"/>
    </i>
    <i r="3">
      <x v="99"/>
    </i>
    <i r="1">
      <x v="24"/>
      <x v="29"/>
      <x v="68"/>
    </i>
    <i r="3">
      <x v="96"/>
    </i>
    <i r="3">
      <x v="99"/>
    </i>
    <i r="1">
      <x v="25"/>
      <x v="106"/>
      <x v="2"/>
    </i>
    <i r="1">
      <x v="26"/>
      <x v="106"/>
      <x v="2"/>
    </i>
    <i r="1">
      <x v="27"/>
      <x v="16"/>
      <x v="68"/>
    </i>
    <i r="1">
      <x v="28"/>
      <x v="76"/>
      <x v="68"/>
    </i>
    <i r="3">
      <x v="96"/>
    </i>
    <i r="3">
      <x v="99"/>
    </i>
    <i r="1">
      <x v="29"/>
      <x v="83"/>
      <x v="68"/>
    </i>
    <i r="3">
      <x v="96"/>
    </i>
    <i r="3">
      <x v="99"/>
    </i>
    <i r="1">
      <x v="30"/>
      <x v="39"/>
      <x v="68"/>
    </i>
    <i r="3">
      <x v="96"/>
    </i>
    <i r="3">
      <x v="99"/>
    </i>
    <i r="1">
      <x v="31"/>
      <x v="1"/>
      <x v="52"/>
    </i>
    <i r="1">
      <x v="32"/>
      <x v="74"/>
      <x v="91"/>
    </i>
    <i r="1">
      <x v="34"/>
      <x v="45"/>
      <x v="68"/>
    </i>
    <i r="3">
      <x v="96"/>
    </i>
    <i r="3">
      <x v="99"/>
    </i>
    <i r="1">
      <x v="35"/>
      <x v="114"/>
      <x v="2"/>
    </i>
    <i r="1">
      <x v="36"/>
      <x v="126"/>
      <x v="68"/>
    </i>
    <i r="3">
      <x v="96"/>
    </i>
    <i r="3">
      <x v="99"/>
    </i>
    <i r="1">
      <x v="37"/>
      <x v="59"/>
      <x v="68"/>
    </i>
    <i r="3">
      <x v="96"/>
    </i>
    <i r="3">
      <x v="99"/>
    </i>
    <i r="1">
      <x v="38"/>
      <x v="86"/>
      <x v="39"/>
    </i>
    <i r="3">
      <x v="44"/>
    </i>
    <i r="1">
      <x v="39"/>
      <x v="74"/>
      <x v="91"/>
    </i>
    <i r="1">
      <x v="40"/>
      <x v="109"/>
      <x v="39"/>
    </i>
    <i r="3">
      <x v="44"/>
    </i>
    <i r="1">
      <x v="41"/>
      <x v="14"/>
      <x v="68"/>
    </i>
    <i r="3">
      <x v="96"/>
    </i>
    <i r="3">
      <x v="99"/>
    </i>
    <i r="1">
      <x v="42"/>
      <x v="48"/>
      <x v="20"/>
    </i>
    <i r="3">
      <x v="21"/>
    </i>
    <i r="3">
      <x v="67"/>
    </i>
    <i r="1">
      <x v="43"/>
      <x v="80"/>
      <x v="68"/>
    </i>
    <i r="3">
      <x v="96"/>
    </i>
    <i r="3">
      <x v="99"/>
    </i>
    <i r="1">
      <x v="44"/>
      <x v="56"/>
      <x v="68"/>
    </i>
    <i r="3">
      <x v="96"/>
    </i>
    <i r="3">
      <x v="99"/>
    </i>
    <i r="1">
      <x v="45"/>
      <x v="82"/>
      <x v="68"/>
    </i>
    <i r="3">
      <x v="96"/>
    </i>
    <i r="3">
      <x v="99"/>
    </i>
    <i r="1">
      <x v="46"/>
      <x v="81"/>
      <x v="96"/>
    </i>
    <i r="3">
      <x v="99"/>
    </i>
    <i r="1">
      <x v="47"/>
      <x v="73"/>
      <x v="52"/>
    </i>
    <i r="1">
      <x v="48"/>
      <x v="46"/>
      <x v="20"/>
    </i>
    <i r="3">
      <x v="21"/>
    </i>
    <i r="3">
      <x v="67"/>
    </i>
    <i r="1">
      <x v="49"/>
      <x v="102"/>
      <x v="68"/>
    </i>
    <i r="3">
      <x v="96"/>
    </i>
    <i r="3">
      <x v="99"/>
    </i>
    <i r="1">
      <x v="50"/>
      <x v="2"/>
      <x v="2"/>
    </i>
    <i r="1">
      <x v="52"/>
      <x v="107"/>
      <x v="2"/>
    </i>
    <i r="1">
      <x v="53"/>
      <x v="50"/>
      <x v="14"/>
    </i>
    <i r="3">
      <x v="15"/>
    </i>
    <i r="1">
      <x v="54"/>
      <x v="117"/>
      <x v="91"/>
    </i>
    <i r="1">
      <x v="55"/>
      <x v="69"/>
      <x v="68"/>
    </i>
    <i r="3">
      <x v="96"/>
    </i>
    <i r="3">
      <x v="99"/>
    </i>
    <i r="1">
      <x v="56"/>
      <x v="145"/>
      <x v="91"/>
    </i>
    <i r="1">
      <x v="57"/>
      <x v="91"/>
      <x v="14"/>
    </i>
    <i r="3">
      <x v="15"/>
    </i>
    <i r="1">
      <x v="58"/>
      <x v="66"/>
      <x v="20"/>
    </i>
    <i r="3">
      <x v="21"/>
    </i>
    <i r="3">
      <x v="67"/>
    </i>
    <i r="1">
      <x v="59"/>
      <x v="67"/>
      <x v="68"/>
    </i>
    <i r="3">
      <x v="96"/>
    </i>
    <i r="3">
      <x v="99"/>
    </i>
    <i r="1">
      <x v="60"/>
      <x v="20"/>
      <x v="27"/>
    </i>
    <i r="3">
      <x v="32"/>
    </i>
    <i r="3">
      <x v="66"/>
    </i>
    <i r="1">
      <x v="61"/>
      <x v="139"/>
      <x v="20"/>
    </i>
    <i r="3">
      <x v="21"/>
    </i>
    <i r="3">
      <x v="67"/>
    </i>
    <i r="1">
      <x v="62"/>
      <x v="63"/>
      <x v="68"/>
    </i>
    <i r="1">
      <x v="63"/>
      <x v="94"/>
      <x v="68"/>
    </i>
    <i r="3">
      <x v="96"/>
    </i>
    <i r="3">
      <x v="99"/>
    </i>
    <i r="1">
      <x v="65"/>
      <x v="24"/>
      <x v="68"/>
    </i>
    <i r="3">
      <x v="96"/>
    </i>
    <i r="3">
      <x v="99"/>
    </i>
    <i r="1">
      <x v="66"/>
      <x v="142"/>
      <x v="68"/>
    </i>
    <i r="1">
      <x v="67"/>
      <x v="100"/>
      <x v="68"/>
    </i>
    <i r="3">
      <x v="96"/>
    </i>
    <i r="3">
      <x v="99"/>
    </i>
    <i r="1">
      <x v="70"/>
      <x v="65"/>
      <x v="91"/>
    </i>
    <i r="1">
      <x v="71"/>
      <x v="136"/>
      <x v="91"/>
    </i>
    <i r="1">
      <x v="72"/>
      <x v="58"/>
      <x v="91"/>
    </i>
    <i r="1">
      <x v="73"/>
      <x v="54"/>
      <x v="20"/>
    </i>
    <i r="3">
      <x v="21"/>
    </i>
    <i r="3">
      <x v="67"/>
    </i>
    <i r="1">
      <x v="74"/>
      <x v="132"/>
      <x v="68"/>
    </i>
    <i r="3">
      <x v="96"/>
    </i>
    <i r="3">
      <x v="99"/>
    </i>
    <i r="1">
      <x v="75"/>
      <x v="62"/>
      <x v="68"/>
    </i>
    <i r="1">
      <x v="76"/>
      <x v="101"/>
      <x v="68"/>
    </i>
    <i r="3">
      <x v="96"/>
    </i>
    <i r="3">
      <x v="99"/>
    </i>
    <i r="1">
      <x v="77"/>
      <x v="21"/>
      <x v="66"/>
    </i>
    <i r="1">
      <x v="78"/>
      <x v="125"/>
      <x v="52"/>
    </i>
    <i r="1">
      <x v="79"/>
      <x v="95"/>
      <x v="68"/>
    </i>
    <i r="3">
      <x v="96"/>
    </i>
    <i r="3">
      <x v="99"/>
    </i>
    <i r="1">
      <x v="80"/>
      <x v="111"/>
      <x v="68"/>
    </i>
    <i r="3">
      <x v="96"/>
    </i>
    <i r="3">
      <x v="99"/>
    </i>
    <i r="1">
      <x v="81"/>
      <x v="8"/>
      <x v="39"/>
    </i>
    <i r="3">
      <x v="44"/>
    </i>
    <i r="1">
      <x v="82"/>
      <x v="60"/>
      <x v="68"/>
    </i>
    <i r="3">
      <x v="96"/>
    </i>
    <i r="3">
      <x v="99"/>
    </i>
    <i r="1">
      <x v="83"/>
      <x v="93"/>
      <x v="68"/>
    </i>
    <i r="3">
      <x v="96"/>
    </i>
    <i r="3">
      <x v="99"/>
    </i>
    <i r="1">
      <x v="84"/>
      <x v="25"/>
      <x v="68"/>
    </i>
    <i r="3">
      <x v="96"/>
    </i>
    <i r="3">
      <x v="99"/>
    </i>
    <i r="1">
      <x v="85"/>
      <x v="39"/>
      <x v="68"/>
    </i>
    <i r="3">
      <x v="96"/>
    </i>
    <i r="3">
      <x v="99"/>
    </i>
    <i r="1">
      <x v="86"/>
      <x v="49"/>
      <x v="68"/>
    </i>
    <i r="3">
      <x v="96"/>
    </i>
    <i r="3">
      <x v="99"/>
    </i>
    <i r="1">
      <x v="87"/>
      <x v="9"/>
      <x v="52"/>
    </i>
    <i r="1">
      <x v="88"/>
      <x v="70"/>
      <x v="68"/>
    </i>
    <i r="3">
      <x v="96"/>
    </i>
    <i r="3">
      <x v="99"/>
    </i>
    <i r="1">
      <x v="89"/>
      <x v="12"/>
      <x v="68"/>
    </i>
    <i r="3">
      <x v="96"/>
    </i>
    <i r="3">
      <x v="99"/>
    </i>
    <i r="1">
      <x v="90"/>
      <x v="61"/>
      <x v="68"/>
    </i>
    <i r="3">
      <x v="96"/>
    </i>
    <i r="3">
      <x v="99"/>
    </i>
    <i r="1">
      <x v="91"/>
      <x v="13"/>
      <x v="68"/>
    </i>
    <i r="3">
      <x v="96"/>
    </i>
    <i r="3">
      <x v="99"/>
    </i>
    <i r="1">
      <x v="92"/>
      <x v="33"/>
      <x v="52"/>
    </i>
    <i r="1">
      <x v="93"/>
      <x v="78"/>
      <x v="52"/>
    </i>
    <i r="1">
      <x v="94"/>
      <x v="118"/>
      <x v="91"/>
    </i>
    <i r="1">
      <x v="95"/>
      <x v="122"/>
      <x v="2"/>
    </i>
    <i r="1">
      <x v="96"/>
      <x v="127"/>
      <x v="52"/>
    </i>
    <i r="1">
      <x v="97"/>
      <x v="53"/>
      <x v="20"/>
    </i>
    <i r="3">
      <x v="21"/>
    </i>
    <i r="3">
      <x v="67"/>
    </i>
    <i r="1">
      <x v="98"/>
      <x v="87"/>
      <x v="68"/>
    </i>
    <i r="3">
      <x v="96"/>
    </i>
    <i r="3">
      <x v="99"/>
    </i>
    <i r="1">
      <x v="99"/>
      <x v="18"/>
      <x v="52"/>
    </i>
    <i r="1">
      <x v="100"/>
      <x v="90"/>
      <x v="14"/>
    </i>
    <i r="3">
      <x v="15"/>
    </i>
    <i r="1">
      <x v="101"/>
      <x v="124"/>
      <x v="52"/>
    </i>
    <i r="1">
      <x v="102"/>
      <x v="112"/>
      <x v="68"/>
    </i>
    <i r="3">
      <x v="96"/>
    </i>
    <i r="3">
      <x v="99"/>
    </i>
    <i r="1">
      <x v="103"/>
      <x v="27"/>
      <x v="52"/>
    </i>
    <i r="1">
      <x v="104"/>
      <x v="47"/>
      <x v="39"/>
    </i>
    <i r="3">
      <x v="44"/>
    </i>
    <i r="1">
      <x v="105"/>
      <x v="84"/>
      <x v="68"/>
    </i>
    <i r="3">
      <x v="96"/>
    </i>
    <i r="3">
      <x v="99"/>
    </i>
    <i r="1">
      <x v="106"/>
      <x v="129"/>
      <x v="68"/>
    </i>
    <i r="3">
      <x v="96"/>
    </i>
    <i r="3">
      <x v="99"/>
    </i>
    <i r="1">
      <x v="107"/>
      <x v="31"/>
      <x v="20"/>
    </i>
    <i r="3">
      <x v="21"/>
    </i>
    <i r="3">
      <x v="67"/>
    </i>
    <i r="1">
      <x v="108"/>
      <x v="134"/>
      <x v="52"/>
    </i>
    <i r="1">
      <x v="109"/>
      <x v="143"/>
      <x v="52"/>
    </i>
    <i r="1">
      <x v="110"/>
      <x v="104"/>
      <x v="2"/>
    </i>
    <i r="1">
      <x v="111"/>
      <x v="34"/>
      <x v="52"/>
    </i>
    <i r="1">
      <x v="112"/>
      <x v="26"/>
      <x v="68"/>
    </i>
    <i r="3">
      <x v="96"/>
    </i>
    <i r="3">
      <x v="99"/>
    </i>
    <i r="1">
      <x v="113"/>
      <x v="38"/>
      <x v="68"/>
    </i>
    <i r="3">
      <x v="96"/>
    </i>
    <i r="3">
      <x v="99"/>
    </i>
    <i r="1">
      <x v="114"/>
      <x v="5"/>
      <x v="52"/>
    </i>
    <i r="1">
      <x v="115"/>
      <x v="144"/>
      <x v="52"/>
    </i>
    <i r="1">
      <x v="116"/>
      <x v="18"/>
      <x v="52"/>
    </i>
    <i r="1">
      <x v="117"/>
      <x v="57"/>
      <x v="64"/>
    </i>
    <i r="1">
      <x v="118"/>
      <x v="105"/>
      <x v="2"/>
    </i>
    <i r="1">
      <x v="119"/>
      <x v="3"/>
      <x v="68"/>
    </i>
    <i r="3">
      <x v="96"/>
    </i>
    <i r="3">
      <x v="99"/>
    </i>
    <i r="1">
      <x v="120"/>
      <x v="43"/>
      <x v="91"/>
    </i>
    <i r="1">
      <x v="121"/>
      <x v="37"/>
      <x v="47"/>
    </i>
    <i r="3">
      <x v="64"/>
    </i>
    <i r="1">
      <x v="122"/>
      <x v="23"/>
      <x v="8"/>
    </i>
    <i r="3">
      <x v="65"/>
    </i>
    <i r="1">
      <x v="123"/>
      <x v="68"/>
      <x v="91"/>
    </i>
    <i r="1">
      <x v="124"/>
      <x v="17"/>
      <x v="20"/>
    </i>
    <i r="3">
      <x v="21"/>
    </i>
    <i r="3">
      <x v="67"/>
    </i>
    <i r="1">
      <x v="125"/>
      <x v="135"/>
      <x v="52"/>
    </i>
    <i r="1">
      <x v="126"/>
      <x v="18"/>
      <x v="52"/>
    </i>
    <i r="1">
      <x v="127"/>
      <x v="71"/>
      <x v="68"/>
    </i>
    <i r="3">
      <x v="96"/>
    </i>
    <i r="3">
      <x v="99"/>
    </i>
    <i r="1">
      <x v="129"/>
      <x v="121"/>
      <x v="23"/>
    </i>
    <i r="3">
      <x v="26"/>
    </i>
    <i r="1">
      <x v="130"/>
      <x v="4"/>
      <x v="52"/>
    </i>
    <i r="1">
      <x v="131"/>
      <x v="64"/>
      <x v="68"/>
    </i>
    <i r="1">
      <x v="132"/>
      <x v="43"/>
      <x v="91"/>
    </i>
    <i r="1">
      <x v="133"/>
      <x v="133"/>
      <x v="2"/>
    </i>
    <i r="1">
      <x v="134"/>
      <x v="108"/>
      <x v="68"/>
    </i>
    <i r="3">
      <x v="96"/>
    </i>
    <i r="3">
      <x v="99"/>
    </i>
    <i r="1">
      <x v="135"/>
      <x v="40"/>
      <x v="68"/>
    </i>
    <i r="3">
      <x v="96"/>
    </i>
    <i r="3">
      <x v="99"/>
    </i>
    <i r="1">
      <x v="136"/>
      <x v="89"/>
      <x v="68"/>
    </i>
    <i r="3">
      <x v="96"/>
    </i>
    <i r="3">
      <x v="99"/>
    </i>
    <i r="1">
      <x v="137"/>
      <x v="88"/>
      <x v="68"/>
    </i>
    <i r="3">
      <x v="96"/>
    </i>
    <i r="3">
      <x v="99"/>
    </i>
    <i r="1">
      <x v="138"/>
      <x/>
      <x v="68"/>
    </i>
    <i r="3">
      <x v="96"/>
    </i>
    <i r="3">
      <x v="99"/>
    </i>
    <i r="1">
      <x v="139"/>
      <x v="79"/>
      <x v="52"/>
    </i>
    <i r="1">
      <x v="140"/>
      <x v="77"/>
      <x v="52"/>
    </i>
    <i r="1">
      <x v="141"/>
      <x v="7"/>
      <x v="68"/>
    </i>
    <i r="3">
      <x v="96"/>
    </i>
    <i r="3">
      <x v="99"/>
    </i>
    <i r="1">
      <x v="142"/>
      <x v="123"/>
      <x v="2"/>
    </i>
    <i r="1">
      <x v="143"/>
      <x v="32"/>
      <x v="68"/>
    </i>
    <i r="3">
      <x v="96"/>
    </i>
    <i r="3">
      <x v="99"/>
    </i>
    <i r="1">
      <x v="144"/>
      <x v="131"/>
      <x v="68"/>
    </i>
    <i r="3">
      <x v="96"/>
    </i>
    <i r="3">
      <x v="99"/>
    </i>
    <i r="1">
      <x v="145"/>
      <x v="10"/>
      <x v="52"/>
    </i>
    <i r="1">
      <x v="146"/>
      <x v="96"/>
      <x v="68"/>
    </i>
    <i r="3">
      <x v="96"/>
    </i>
    <i r="3">
      <x v="99"/>
    </i>
    <i r="1">
      <x v="147"/>
      <x v="74"/>
      <x v="91"/>
    </i>
    <i r="1">
      <x v="148"/>
      <x v="128"/>
      <x v="68"/>
    </i>
    <i r="3">
      <x v="96"/>
    </i>
    <i r="3">
      <x v="99"/>
    </i>
    <i r="1">
      <x v="149"/>
      <x v="22"/>
      <x v="27"/>
    </i>
    <i r="3">
      <x v="32"/>
    </i>
    <i r="3">
      <x v="66"/>
    </i>
    <i r="1">
      <x v="150"/>
      <x v="103"/>
      <x v="2"/>
    </i>
    <i r="1">
      <x v="151"/>
      <x v="51"/>
      <x v="14"/>
    </i>
    <i r="3">
      <x v="15"/>
    </i>
    <i r="1">
      <x v="152"/>
      <x v="120"/>
      <x v="91"/>
    </i>
    <i r="1">
      <x v="153"/>
      <x v="6"/>
      <x v="27"/>
    </i>
    <i r="3">
      <x v="32"/>
    </i>
    <i r="3">
      <x v="66"/>
    </i>
    <i r="1">
      <x v="154"/>
      <x v="42"/>
      <x v="52"/>
    </i>
    <i r="1">
      <x v="155"/>
      <x v="115"/>
      <x v="20"/>
    </i>
    <i r="3">
      <x v="21"/>
    </i>
    <i r="3">
      <x v="67"/>
    </i>
    <i r="1">
      <x v="156"/>
      <x v="130"/>
      <x v="68"/>
    </i>
    <i r="3">
      <x v="96"/>
    </i>
    <i r="3">
      <x v="99"/>
    </i>
    <i r="1">
      <x v="157"/>
      <x v="137"/>
      <x v="91"/>
    </i>
    <i r="1">
      <x v="159"/>
      <x v="141"/>
      <x v="68"/>
    </i>
    <i r="3">
      <x v="96"/>
    </i>
    <i r="3">
      <x v="99"/>
    </i>
    <i>
      <x v="2"/>
      <x v="22"/>
      <x v="113"/>
      <x v="12"/>
    </i>
    <i r="3">
      <x v="71"/>
    </i>
    <i r="1">
      <x v="53"/>
      <x v="50"/>
      <x v="12"/>
    </i>
    <i r="3">
      <x v="71"/>
    </i>
    <i r="1">
      <x v="57"/>
      <x v="91"/>
      <x v="12"/>
    </i>
    <i r="3">
      <x v="71"/>
    </i>
    <i r="1">
      <x v="100"/>
      <x v="90"/>
      <x v="12"/>
    </i>
    <i r="3">
      <x v="71"/>
    </i>
    <i r="1">
      <x v="151"/>
      <x v="51"/>
      <x v="12"/>
    </i>
    <i r="3">
      <x v="71"/>
    </i>
    <i>
      <x v="3"/>
      <x v="7"/>
      <x v="110"/>
      <x v="40"/>
    </i>
    <i r="1">
      <x v="38"/>
      <x v="86"/>
      <x v="40"/>
    </i>
    <i r="1">
      <x v="40"/>
      <x v="109"/>
      <x v="40"/>
    </i>
    <i r="1">
      <x v="81"/>
      <x v="8"/>
      <x v="40"/>
    </i>
    <i r="1">
      <x v="104"/>
      <x v="47"/>
      <x v="40"/>
    </i>
    <i r="1">
      <x v="149"/>
      <x v="22"/>
      <x v="29"/>
    </i>
    <i r="1">
      <x v="153"/>
      <x v="6"/>
      <x v="29"/>
    </i>
    <i>
      <x v="4"/>
      <x v="129"/>
      <x v="121"/>
      <x v="24"/>
    </i>
    <i r="3">
      <x v="72"/>
    </i>
    <i>
      <x v="5"/>
      <x v="25"/>
      <x v="106"/>
      <x v="3"/>
    </i>
    <i r="1">
      <x v="26"/>
      <x v="106"/>
      <x v="3"/>
    </i>
    <i r="1">
      <x v="35"/>
      <x v="114"/>
      <x v="3"/>
    </i>
    <i r="1">
      <x v="50"/>
      <x v="2"/>
      <x v="3"/>
    </i>
    <i r="1">
      <x v="52"/>
      <x v="107"/>
      <x v="3"/>
    </i>
    <i r="1">
      <x v="95"/>
      <x v="122"/>
      <x v="3"/>
    </i>
    <i r="1">
      <x v="110"/>
      <x v="104"/>
      <x v="3"/>
    </i>
    <i r="1">
      <x v="118"/>
      <x v="105"/>
      <x v="3"/>
    </i>
    <i r="1">
      <x v="133"/>
      <x v="133"/>
      <x v="3"/>
    </i>
    <i r="1">
      <x v="142"/>
      <x v="123"/>
      <x v="3"/>
    </i>
    <i r="1">
      <x v="150"/>
      <x v="103"/>
      <x v="3"/>
    </i>
    <i>
      <x v="6"/>
      <x v="1"/>
      <x v="138"/>
      <x v="60"/>
    </i>
    <i r="3">
      <x v="73"/>
    </i>
    <i r="1">
      <x v="4"/>
      <x v="146"/>
      <x v="60"/>
    </i>
    <i r="3">
      <x v="73"/>
    </i>
    <i r="1">
      <x v="33"/>
      <x v="75"/>
      <x v="35"/>
    </i>
    <i r="3">
      <x v="74"/>
    </i>
    <i r="1">
      <x v="51"/>
      <x v="138"/>
      <x v="60"/>
    </i>
    <i r="3">
      <x v="73"/>
    </i>
    <i r="1">
      <x v="64"/>
      <x v="92"/>
      <x v="35"/>
    </i>
    <i r="3">
      <x v="74"/>
    </i>
    <i r="1">
      <x v="68"/>
      <x v="18"/>
      <x v="35"/>
    </i>
    <i r="3">
      <x v="74"/>
    </i>
    <i r="1">
      <x v="69"/>
      <x v="52"/>
      <x v="35"/>
    </i>
    <i r="3">
      <x v="74"/>
    </i>
    <i r="1">
      <x v="128"/>
      <x v="19"/>
      <x v="35"/>
    </i>
    <i r="3">
      <x v="74"/>
    </i>
    <i r="1">
      <x v="158"/>
      <x v="140"/>
      <x v="35"/>
    </i>
    <i r="3">
      <x v="74"/>
    </i>
    <i>
      <x v="7"/>
      <x/>
      <x v="97"/>
      <x v="98"/>
    </i>
    <i r="1">
      <x v="6"/>
      <x v="85"/>
      <x v="18"/>
    </i>
    <i r="1">
      <x v="9"/>
      <x v="72"/>
      <x v="98"/>
    </i>
    <i r="1">
      <x v="10"/>
      <x v="116"/>
      <x v="98"/>
    </i>
    <i r="1">
      <x v="11"/>
      <x v="15"/>
      <x v="98"/>
    </i>
    <i r="1">
      <x v="12"/>
      <x v="55"/>
      <x v="18"/>
    </i>
    <i r="1">
      <x v="13"/>
      <x v="98"/>
      <x v="98"/>
    </i>
    <i r="1">
      <x v="15"/>
      <x v="35"/>
      <x v="98"/>
    </i>
    <i r="1">
      <x v="16"/>
      <x v="99"/>
      <x v="98"/>
    </i>
    <i r="1">
      <x v="17"/>
      <x v="147"/>
      <x v="98"/>
    </i>
    <i r="1">
      <x v="23"/>
      <x v="44"/>
      <x v="98"/>
    </i>
    <i r="1">
      <x v="24"/>
      <x v="29"/>
      <x v="98"/>
    </i>
    <i r="1">
      <x v="28"/>
      <x v="76"/>
      <x v="98"/>
    </i>
    <i r="1">
      <x v="29"/>
      <x v="83"/>
      <x v="98"/>
    </i>
    <i r="1">
      <x v="30"/>
      <x v="39"/>
      <x v="98"/>
    </i>
    <i r="1">
      <x v="34"/>
      <x v="45"/>
      <x v="98"/>
    </i>
    <i r="1">
      <x v="36"/>
      <x v="126"/>
      <x v="98"/>
    </i>
    <i r="1">
      <x v="37"/>
      <x v="59"/>
      <x v="98"/>
    </i>
    <i r="1">
      <x v="41"/>
      <x v="14"/>
      <x v="98"/>
    </i>
    <i r="1">
      <x v="42"/>
      <x v="48"/>
      <x v="18"/>
    </i>
    <i r="1">
      <x v="43"/>
      <x v="80"/>
      <x v="98"/>
    </i>
    <i r="1">
      <x v="44"/>
      <x v="56"/>
      <x v="98"/>
    </i>
    <i r="1">
      <x v="45"/>
      <x v="82"/>
      <x v="98"/>
    </i>
    <i r="1">
      <x v="46"/>
      <x v="81"/>
      <x v="98"/>
    </i>
    <i r="1">
      <x v="48"/>
      <x v="46"/>
      <x v="18"/>
    </i>
    <i r="1">
      <x v="49"/>
      <x v="102"/>
      <x v="98"/>
    </i>
    <i r="1">
      <x v="55"/>
      <x v="69"/>
      <x v="98"/>
    </i>
    <i r="1">
      <x v="58"/>
      <x v="66"/>
      <x v="18"/>
    </i>
    <i r="1">
      <x v="59"/>
      <x v="67"/>
      <x v="98"/>
    </i>
    <i r="1">
      <x v="61"/>
      <x v="139"/>
      <x v="18"/>
    </i>
    <i r="1">
      <x v="63"/>
      <x v="94"/>
      <x v="98"/>
    </i>
    <i r="1">
      <x v="65"/>
      <x v="24"/>
      <x v="98"/>
    </i>
    <i r="1">
      <x v="67"/>
      <x v="100"/>
      <x v="98"/>
    </i>
    <i r="1">
      <x v="73"/>
      <x v="54"/>
      <x v="18"/>
    </i>
    <i r="1">
      <x v="74"/>
      <x v="132"/>
      <x v="98"/>
    </i>
    <i r="1">
      <x v="76"/>
      <x v="101"/>
      <x v="98"/>
    </i>
    <i r="1">
      <x v="79"/>
      <x v="95"/>
      <x v="98"/>
    </i>
    <i r="1">
      <x v="80"/>
      <x v="111"/>
      <x v="98"/>
    </i>
    <i r="1">
      <x v="82"/>
      <x v="60"/>
      <x v="98"/>
    </i>
    <i r="1">
      <x v="83"/>
      <x v="93"/>
      <x v="98"/>
    </i>
    <i r="1">
      <x v="84"/>
      <x v="25"/>
      <x v="98"/>
    </i>
    <i r="1">
      <x v="85"/>
      <x v="39"/>
      <x v="98"/>
    </i>
    <i r="1">
      <x v="86"/>
      <x v="49"/>
      <x v="98"/>
    </i>
    <i r="1">
      <x v="88"/>
      <x v="70"/>
      <x v="98"/>
    </i>
    <i r="1">
      <x v="89"/>
      <x v="12"/>
      <x v="98"/>
    </i>
    <i r="1">
      <x v="90"/>
      <x v="61"/>
      <x v="98"/>
    </i>
    <i r="1">
      <x v="91"/>
      <x v="13"/>
      <x v="98"/>
    </i>
    <i r="1">
      <x v="97"/>
      <x v="53"/>
      <x v="18"/>
    </i>
    <i r="1">
      <x v="98"/>
      <x v="87"/>
      <x v="98"/>
    </i>
    <i r="1">
      <x v="102"/>
      <x v="112"/>
      <x v="98"/>
    </i>
    <i r="1">
      <x v="105"/>
      <x v="84"/>
      <x v="98"/>
    </i>
    <i r="1">
      <x v="106"/>
      <x v="129"/>
      <x v="98"/>
    </i>
    <i r="1">
      <x v="107"/>
      <x v="31"/>
      <x v="18"/>
    </i>
    <i r="1">
      <x v="112"/>
      <x v="26"/>
      <x v="98"/>
    </i>
    <i r="1">
      <x v="113"/>
      <x v="38"/>
      <x v="98"/>
    </i>
    <i r="1">
      <x v="119"/>
      <x v="3"/>
      <x v="98"/>
    </i>
    <i r="1">
      <x v="124"/>
      <x v="17"/>
      <x v="18"/>
    </i>
    <i r="1">
      <x v="127"/>
      <x v="71"/>
      <x v="98"/>
    </i>
    <i r="1">
      <x v="134"/>
      <x v="108"/>
      <x v="98"/>
    </i>
    <i r="1">
      <x v="135"/>
      <x v="40"/>
      <x v="98"/>
    </i>
    <i r="1">
      <x v="136"/>
      <x v="89"/>
      <x v="98"/>
    </i>
    <i r="1">
      <x v="137"/>
      <x v="88"/>
      <x v="98"/>
    </i>
    <i r="1">
      <x v="138"/>
      <x/>
      <x v="98"/>
    </i>
    <i r="1">
      <x v="141"/>
      <x v="7"/>
      <x v="98"/>
    </i>
    <i r="1">
      <x v="143"/>
      <x v="32"/>
      <x v="98"/>
    </i>
    <i r="1">
      <x v="144"/>
      <x v="131"/>
      <x v="98"/>
    </i>
    <i r="1">
      <x v="146"/>
      <x v="96"/>
      <x v="98"/>
    </i>
    <i r="1">
      <x v="148"/>
      <x v="128"/>
      <x v="98"/>
    </i>
    <i r="1">
      <x v="155"/>
      <x v="115"/>
      <x v="18"/>
    </i>
    <i r="1">
      <x v="156"/>
      <x v="130"/>
      <x v="98"/>
    </i>
    <i r="1">
      <x v="159"/>
      <x v="141"/>
      <x v="98"/>
    </i>
    <i>
      <x v="8"/>
      <x v="1"/>
      <x v="138"/>
      <x v="59"/>
    </i>
    <i r="3">
      <x v="62"/>
    </i>
    <i r="1">
      <x v="2"/>
      <x v="119"/>
      <x v="95"/>
    </i>
    <i r="1">
      <x v="3"/>
      <x v="30"/>
      <x v="95"/>
    </i>
    <i r="1">
      <x v="4"/>
      <x v="146"/>
      <x v="59"/>
    </i>
    <i r="3">
      <x v="62"/>
    </i>
    <i r="1">
      <x v="5"/>
      <x v="43"/>
      <x v="95"/>
    </i>
    <i r="1">
      <x v="7"/>
      <x v="110"/>
      <x v="41"/>
    </i>
    <i r="3">
      <x v="46"/>
    </i>
    <i r="1">
      <x v="8"/>
      <x v="36"/>
      <x v="49"/>
    </i>
    <i r="3">
      <x v="50"/>
    </i>
    <i r="1">
      <x v="20"/>
      <x v="57"/>
      <x v="49"/>
    </i>
    <i r="1">
      <x v="21"/>
      <x v="41"/>
      <x v="49"/>
    </i>
    <i r="3">
      <x v="50"/>
    </i>
    <i r="1">
      <x v="22"/>
      <x v="113"/>
      <x v="16"/>
    </i>
    <i r="1">
      <x v="32"/>
      <x v="74"/>
      <x v="95"/>
    </i>
    <i r="1">
      <x v="38"/>
      <x v="86"/>
      <x v="41"/>
    </i>
    <i r="3">
      <x v="46"/>
    </i>
    <i r="1">
      <x v="39"/>
      <x v="74"/>
      <x v="95"/>
    </i>
    <i r="1">
      <x v="40"/>
      <x v="109"/>
      <x v="41"/>
    </i>
    <i r="3">
      <x v="46"/>
    </i>
    <i r="1">
      <x v="51"/>
      <x v="138"/>
      <x v="59"/>
    </i>
    <i r="3">
      <x v="62"/>
    </i>
    <i r="1">
      <x v="53"/>
      <x v="50"/>
      <x v="16"/>
    </i>
    <i r="1">
      <x v="54"/>
      <x v="117"/>
      <x v="95"/>
    </i>
    <i r="1">
      <x v="56"/>
      <x v="145"/>
      <x v="95"/>
    </i>
    <i r="1">
      <x v="57"/>
      <x v="91"/>
      <x v="16"/>
    </i>
    <i r="1">
      <x v="60"/>
      <x v="20"/>
      <x v="30"/>
    </i>
    <i r="1">
      <x v="70"/>
      <x v="65"/>
      <x v="95"/>
    </i>
    <i r="1">
      <x v="71"/>
      <x v="136"/>
      <x v="95"/>
    </i>
    <i r="1">
      <x v="72"/>
      <x v="58"/>
      <x v="95"/>
    </i>
    <i r="1">
      <x v="77"/>
      <x v="21"/>
      <x v="34"/>
    </i>
    <i r="1">
      <x v="81"/>
      <x v="8"/>
      <x v="41"/>
    </i>
    <i r="3">
      <x v="46"/>
    </i>
    <i r="1">
      <x v="94"/>
      <x v="118"/>
      <x v="95"/>
    </i>
    <i r="1">
      <x v="100"/>
      <x v="90"/>
      <x v="16"/>
    </i>
    <i r="1">
      <x v="104"/>
      <x v="47"/>
      <x v="41"/>
    </i>
    <i r="3">
      <x v="46"/>
    </i>
    <i r="1">
      <x v="117"/>
      <x v="57"/>
      <x v="49"/>
    </i>
    <i r="1">
      <x v="120"/>
      <x v="43"/>
      <x v="95"/>
    </i>
    <i r="1">
      <x v="121"/>
      <x v="37"/>
      <x v="49"/>
    </i>
    <i r="3">
      <x v="50"/>
    </i>
    <i r="1">
      <x v="122"/>
      <x v="23"/>
      <x v="6"/>
    </i>
    <i r="3">
      <x v="7"/>
    </i>
    <i r="1">
      <x v="123"/>
      <x v="68"/>
      <x v="95"/>
    </i>
    <i r="1">
      <x v="129"/>
      <x v="121"/>
      <x v="94"/>
    </i>
    <i r="1">
      <x v="132"/>
      <x v="43"/>
      <x v="95"/>
    </i>
    <i r="1">
      <x v="147"/>
      <x v="74"/>
      <x v="95"/>
    </i>
    <i r="1">
      <x v="149"/>
      <x v="22"/>
      <x v="34"/>
    </i>
    <i r="1">
      <x v="151"/>
      <x v="51"/>
      <x v="16"/>
    </i>
    <i r="1">
      <x v="152"/>
      <x v="120"/>
      <x v="95"/>
    </i>
    <i r="1">
      <x v="153"/>
      <x v="6"/>
      <x v="30"/>
    </i>
    <i r="3">
      <x v="34"/>
    </i>
    <i r="1">
      <x v="157"/>
      <x v="137"/>
      <x v="95"/>
    </i>
    <i>
      <x v="9"/>
      <x/>
      <x v="97"/>
      <x v="79"/>
    </i>
    <i r="3">
      <x v="97"/>
    </i>
    <i r="3">
      <x v="100"/>
    </i>
    <i r="1">
      <x v="1"/>
      <x v="138"/>
      <x v="58"/>
    </i>
    <i r="3">
      <x v="61"/>
    </i>
    <i r="3">
      <x v="77"/>
    </i>
    <i r="1">
      <x v="2"/>
      <x v="119"/>
      <x v="92"/>
    </i>
    <i r="1">
      <x v="3"/>
      <x v="30"/>
      <x v="92"/>
    </i>
    <i r="1">
      <x v="4"/>
      <x v="146"/>
      <x v="58"/>
    </i>
    <i r="3">
      <x v="61"/>
    </i>
    <i r="3">
      <x v="77"/>
    </i>
    <i r="1">
      <x v="5"/>
      <x v="43"/>
      <x v="92"/>
    </i>
    <i r="1">
      <x v="6"/>
      <x v="85"/>
      <x v="19"/>
    </i>
    <i r="3">
      <x v="22"/>
    </i>
    <i r="3">
      <x v="78"/>
    </i>
    <i r="1">
      <x v="8"/>
      <x v="36"/>
      <x v="51"/>
    </i>
    <i r="1">
      <x v="9"/>
      <x v="72"/>
      <x v="79"/>
    </i>
    <i r="3">
      <x v="97"/>
    </i>
    <i r="3">
      <x v="100"/>
    </i>
    <i r="1">
      <x v="10"/>
      <x v="116"/>
      <x v="79"/>
    </i>
    <i r="3">
      <x v="97"/>
    </i>
    <i r="3">
      <x v="100"/>
    </i>
    <i r="1">
      <x v="11"/>
      <x v="15"/>
      <x v="79"/>
    </i>
    <i r="3">
      <x v="97"/>
    </i>
    <i r="3">
      <x v="100"/>
    </i>
    <i r="1">
      <x v="12"/>
      <x v="55"/>
      <x v="19"/>
    </i>
    <i r="3">
      <x v="22"/>
    </i>
    <i r="3">
      <x v="78"/>
    </i>
    <i r="1">
      <x v="13"/>
      <x v="98"/>
      <x v="79"/>
    </i>
    <i r="3">
      <x v="97"/>
    </i>
    <i r="3">
      <x v="100"/>
    </i>
    <i r="1">
      <x v="14"/>
      <x v="28"/>
      <x v="53"/>
    </i>
    <i r="3">
      <x v="55"/>
    </i>
    <i r="1">
      <x v="15"/>
      <x v="35"/>
      <x v="79"/>
    </i>
    <i r="3">
      <x v="97"/>
    </i>
    <i r="3">
      <x v="100"/>
    </i>
    <i r="1">
      <x v="16"/>
      <x v="99"/>
      <x v="79"/>
    </i>
    <i r="3">
      <x v="97"/>
    </i>
    <i r="3">
      <x v="100"/>
    </i>
    <i r="1">
      <x v="17"/>
      <x v="147"/>
      <x v="79"/>
    </i>
    <i r="3">
      <x v="97"/>
    </i>
    <i r="3">
      <x v="100"/>
    </i>
    <i r="1">
      <x v="18"/>
      <x v="11"/>
      <x v="53"/>
    </i>
    <i r="3">
      <x v="55"/>
    </i>
    <i r="1">
      <x v="19"/>
      <x v="6"/>
      <x v="53"/>
    </i>
    <i r="3">
      <x v="55"/>
    </i>
    <i r="1">
      <x v="20"/>
      <x v="57"/>
      <x v="51"/>
    </i>
    <i r="1">
      <x v="21"/>
      <x v="41"/>
      <x v="51"/>
    </i>
    <i r="1">
      <x v="22"/>
      <x v="113"/>
      <x v="11"/>
    </i>
    <i r="3">
      <x v="17"/>
    </i>
    <i r="3">
      <x v="75"/>
    </i>
    <i r="1">
      <x v="23"/>
      <x v="44"/>
      <x v="79"/>
    </i>
    <i r="3">
      <x v="97"/>
    </i>
    <i r="3">
      <x v="100"/>
    </i>
    <i r="1">
      <x v="24"/>
      <x v="29"/>
      <x v="79"/>
    </i>
    <i r="3">
      <x v="97"/>
    </i>
    <i r="3">
      <x v="100"/>
    </i>
    <i r="1">
      <x v="25"/>
      <x v="106"/>
      <x/>
    </i>
    <i r="3">
      <x v="80"/>
    </i>
    <i r="1">
      <x v="26"/>
      <x v="106"/>
      <x/>
    </i>
    <i r="3">
      <x v="80"/>
    </i>
    <i r="1">
      <x v="27"/>
      <x v="16"/>
      <x v="79"/>
    </i>
    <i r="3">
      <x v="97"/>
    </i>
    <i r="3">
      <x v="100"/>
    </i>
    <i r="1">
      <x v="28"/>
      <x v="76"/>
      <x v="79"/>
    </i>
    <i r="3">
      <x v="97"/>
    </i>
    <i r="3">
      <x v="100"/>
    </i>
    <i r="1">
      <x v="29"/>
      <x v="83"/>
      <x v="79"/>
    </i>
    <i r="3">
      <x v="97"/>
    </i>
    <i r="3">
      <x v="100"/>
    </i>
    <i r="1">
      <x v="30"/>
      <x v="39"/>
      <x v="79"/>
    </i>
    <i r="3">
      <x v="97"/>
    </i>
    <i r="3">
      <x v="100"/>
    </i>
    <i r="1">
      <x v="31"/>
      <x v="1"/>
      <x v="53"/>
    </i>
    <i r="3">
      <x v="55"/>
    </i>
    <i r="1">
      <x v="32"/>
      <x v="74"/>
      <x v="92"/>
    </i>
    <i r="1">
      <x v="33"/>
      <x v="75"/>
      <x v="36"/>
    </i>
    <i r="3">
      <x v="38"/>
    </i>
    <i r="3">
      <x v="89"/>
    </i>
    <i r="1">
      <x v="34"/>
      <x v="45"/>
      <x v="79"/>
    </i>
    <i r="3">
      <x v="97"/>
    </i>
    <i r="3">
      <x v="100"/>
    </i>
    <i r="1">
      <x v="35"/>
      <x v="114"/>
      <x/>
    </i>
    <i r="3">
      <x v="80"/>
    </i>
    <i r="1">
      <x v="36"/>
      <x v="126"/>
      <x v="79"/>
    </i>
    <i r="3">
      <x v="97"/>
    </i>
    <i r="3">
      <x v="100"/>
    </i>
    <i r="1">
      <x v="37"/>
      <x v="59"/>
      <x v="79"/>
    </i>
    <i r="3">
      <x v="97"/>
    </i>
    <i r="3">
      <x v="100"/>
    </i>
    <i r="1">
      <x v="39"/>
      <x v="74"/>
      <x v="92"/>
    </i>
    <i r="1">
      <x v="41"/>
      <x v="14"/>
      <x v="79"/>
    </i>
    <i r="3">
      <x v="97"/>
    </i>
    <i r="3">
      <x v="100"/>
    </i>
    <i r="1">
      <x v="42"/>
      <x v="48"/>
      <x v="19"/>
    </i>
    <i r="3">
      <x v="22"/>
    </i>
    <i r="3">
      <x v="78"/>
    </i>
    <i r="1">
      <x v="43"/>
      <x v="80"/>
      <x v="79"/>
    </i>
    <i r="3">
      <x v="97"/>
    </i>
    <i r="3">
      <x v="100"/>
    </i>
    <i r="1">
      <x v="44"/>
      <x v="56"/>
      <x v="79"/>
    </i>
    <i r="3">
      <x v="97"/>
    </i>
    <i r="3">
      <x v="100"/>
    </i>
    <i r="1">
      <x v="45"/>
      <x v="82"/>
      <x v="79"/>
    </i>
    <i r="3">
      <x v="97"/>
    </i>
    <i r="3">
      <x v="100"/>
    </i>
    <i r="1">
      <x v="46"/>
      <x v="81"/>
      <x v="79"/>
    </i>
    <i r="3">
      <x v="97"/>
    </i>
    <i r="3">
      <x v="100"/>
    </i>
    <i r="1">
      <x v="47"/>
      <x v="73"/>
      <x v="53"/>
    </i>
    <i r="3">
      <x v="55"/>
    </i>
    <i r="1">
      <x v="48"/>
      <x v="46"/>
      <x v="19"/>
    </i>
    <i r="3">
      <x v="22"/>
    </i>
    <i r="3">
      <x v="78"/>
    </i>
    <i r="1">
      <x v="49"/>
      <x v="102"/>
      <x v="79"/>
    </i>
    <i r="3">
      <x v="97"/>
    </i>
    <i r="3">
      <x v="100"/>
    </i>
    <i r="1">
      <x v="50"/>
      <x v="2"/>
      <x/>
    </i>
    <i r="3">
      <x v="80"/>
    </i>
    <i r="1">
      <x v="51"/>
      <x v="138"/>
      <x v="58"/>
    </i>
    <i r="3">
      <x v="61"/>
    </i>
    <i r="3">
      <x v="77"/>
    </i>
    <i r="1">
      <x v="52"/>
      <x v="107"/>
      <x/>
    </i>
    <i r="3">
      <x v="80"/>
    </i>
    <i r="1">
      <x v="53"/>
      <x v="50"/>
      <x v="11"/>
    </i>
    <i r="3">
      <x v="17"/>
    </i>
    <i r="3">
      <x v="75"/>
    </i>
    <i r="1">
      <x v="54"/>
      <x v="117"/>
      <x v="92"/>
    </i>
    <i r="1">
      <x v="55"/>
      <x v="69"/>
      <x v="79"/>
    </i>
    <i r="3">
      <x v="97"/>
    </i>
    <i r="3">
      <x v="100"/>
    </i>
    <i r="1">
      <x v="56"/>
      <x v="145"/>
      <x v="92"/>
    </i>
    <i r="1">
      <x v="57"/>
      <x v="91"/>
      <x v="11"/>
    </i>
    <i r="3">
      <x v="17"/>
    </i>
    <i r="3">
      <x v="75"/>
    </i>
    <i r="1">
      <x v="58"/>
      <x v="66"/>
      <x v="19"/>
    </i>
    <i r="3">
      <x v="22"/>
    </i>
    <i r="3">
      <x v="78"/>
    </i>
    <i r="1">
      <x v="59"/>
      <x v="67"/>
      <x v="79"/>
    </i>
    <i r="3">
      <x v="97"/>
    </i>
    <i r="3">
      <x v="100"/>
    </i>
    <i r="1">
      <x v="61"/>
      <x v="139"/>
      <x v="19"/>
    </i>
    <i r="3">
      <x v="22"/>
    </i>
    <i r="3">
      <x v="78"/>
    </i>
    <i r="1">
      <x v="62"/>
      <x v="63"/>
      <x v="79"/>
    </i>
    <i r="3">
      <x v="97"/>
    </i>
    <i r="3">
      <x v="100"/>
    </i>
    <i r="1">
      <x v="63"/>
      <x v="94"/>
      <x v="79"/>
    </i>
    <i r="3">
      <x v="97"/>
    </i>
    <i r="3">
      <x v="100"/>
    </i>
    <i r="1">
      <x v="64"/>
      <x v="92"/>
      <x v="36"/>
    </i>
    <i r="3">
      <x v="38"/>
    </i>
    <i r="3">
      <x v="89"/>
    </i>
    <i r="1">
      <x v="65"/>
      <x v="24"/>
      <x v="79"/>
    </i>
    <i r="3">
      <x v="97"/>
    </i>
    <i r="3">
      <x v="100"/>
    </i>
    <i r="1">
      <x v="66"/>
      <x v="142"/>
      <x v="79"/>
    </i>
    <i r="3">
      <x v="97"/>
    </i>
    <i r="3">
      <x v="100"/>
    </i>
    <i r="1">
      <x v="67"/>
      <x v="100"/>
      <x v="79"/>
    </i>
    <i r="3">
      <x v="97"/>
    </i>
    <i r="3">
      <x v="100"/>
    </i>
    <i r="1">
      <x v="68"/>
      <x v="18"/>
      <x v="36"/>
    </i>
    <i r="3">
      <x v="38"/>
    </i>
    <i r="3">
      <x v="89"/>
    </i>
    <i r="1">
      <x v="69"/>
      <x v="52"/>
      <x v="36"/>
    </i>
    <i r="3">
      <x v="38"/>
    </i>
    <i r="3">
      <x v="89"/>
    </i>
    <i r="1">
      <x v="70"/>
      <x v="65"/>
      <x v="92"/>
    </i>
    <i r="1">
      <x v="71"/>
      <x v="136"/>
      <x v="92"/>
    </i>
    <i r="1">
      <x v="72"/>
      <x v="58"/>
      <x v="92"/>
    </i>
    <i r="1">
      <x v="73"/>
      <x v="54"/>
      <x v="19"/>
    </i>
    <i r="3">
      <x v="22"/>
    </i>
    <i r="3">
      <x v="78"/>
    </i>
    <i r="1">
      <x v="74"/>
      <x v="132"/>
      <x v="79"/>
    </i>
    <i r="3">
      <x v="97"/>
    </i>
    <i r="3">
      <x v="100"/>
    </i>
    <i r="1">
      <x v="75"/>
      <x v="62"/>
      <x v="79"/>
    </i>
    <i r="3">
      <x v="97"/>
    </i>
    <i r="3">
      <x v="100"/>
    </i>
    <i r="1">
      <x v="76"/>
      <x v="101"/>
      <x v="79"/>
    </i>
    <i r="3">
      <x v="97"/>
    </i>
    <i r="3">
      <x v="100"/>
    </i>
    <i r="1">
      <x v="78"/>
      <x v="125"/>
      <x v="53"/>
    </i>
    <i r="3">
      <x v="55"/>
    </i>
    <i r="1">
      <x v="79"/>
      <x v="95"/>
      <x v="79"/>
    </i>
    <i r="3">
      <x v="97"/>
    </i>
    <i r="3">
      <x v="100"/>
    </i>
    <i r="1">
      <x v="80"/>
      <x v="111"/>
      <x v="79"/>
    </i>
    <i r="3">
      <x v="97"/>
    </i>
    <i r="3">
      <x v="100"/>
    </i>
    <i r="1">
      <x v="82"/>
      <x v="60"/>
      <x v="79"/>
    </i>
    <i r="3">
      <x v="97"/>
    </i>
    <i r="3">
      <x v="100"/>
    </i>
    <i r="1">
      <x v="83"/>
      <x v="93"/>
      <x v="79"/>
    </i>
    <i r="3">
      <x v="97"/>
    </i>
    <i r="3">
      <x v="100"/>
    </i>
    <i r="1">
      <x v="84"/>
      <x v="25"/>
      <x v="79"/>
    </i>
    <i r="3">
      <x v="97"/>
    </i>
    <i r="3">
      <x v="100"/>
    </i>
    <i r="1">
      <x v="85"/>
      <x v="39"/>
      <x v="79"/>
    </i>
    <i r="3">
      <x v="97"/>
    </i>
    <i r="3">
      <x v="100"/>
    </i>
    <i r="1">
      <x v="86"/>
      <x v="49"/>
      <x v="79"/>
    </i>
    <i r="3">
      <x v="97"/>
    </i>
    <i r="3">
      <x v="100"/>
    </i>
    <i r="1">
      <x v="87"/>
      <x v="9"/>
      <x v="53"/>
    </i>
    <i r="3">
      <x v="55"/>
    </i>
    <i r="1">
      <x v="88"/>
      <x v="70"/>
      <x v="79"/>
    </i>
    <i r="3">
      <x v="97"/>
    </i>
    <i r="3">
      <x v="100"/>
    </i>
    <i r="1">
      <x v="89"/>
      <x v="12"/>
      <x v="79"/>
    </i>
    <i r="3">
      <x v="97"/>
    </i>
    <i r="3">
      <x v="100"/>
    </i>
    <i r="1">
      <x v="90"/>
      <x v="61"/>
      <x v="79"/>
    </i>
    <i r="3">
      <x v="97"/>
    </i>
    <i r="3">
      <x v="100"/>
    </i>
    <i r="1">
      <x v="91"/>
      <x v="13"/>
      <x v="79"/>
    </i>
    <i r="3">
      <x v="97"/>
    </i>
    <i r="3">
      <x v="100"/>
    </i>
    <i r="1">
      <x v="92"/>
      <x v="33"/>
      <x v="53"/>
    </i>
    <i r="3">
      <x v="55"/>
    </i>
    <i r="1">
      <x v="93"/>
      <x v="78"/>
      <x v="53"/>
    </i>
    <i r="3">
      <x v="55"/>
    </i>
    <i r="1">
      <x v="94"/>
      <x v="118"/>
      <x v="92"/>
    </i>
    <i r="1">
      <x v="95"/>
      <x v="122"/>
      <x/>
    </i>
    <i r="3">
      <x v="80"/>
    </i>
    <i r="1">
      <x v="96"/>
      <x v="127"/>
      <x v="53"/>
    </i>
    <i r="3">
      <x v="55"/>
    </i>
    <i r="1">
      <x v="97"/>
      <x v="53"/>
      <x v="19"/>
    </i>
    <i r="3">
      <x v="22"/>
    </i>
    <i r="3">
      <x v="78"/>
    </i>
    <i r="1">
      <x v="98"/>
      <x v="87"/>
      <x v="79"/>
    </i>
    <i r="3">
      <x v="97"/>
    </i>
    <i r="3">
      <x v="100"/>
    </i>
    <i r="1">
      <x v="99"/>
      <x v="18"/>
      <x v="53"/>
    </i>
    <i r="3">
      <x v="55"/>
    </i>
    <i r="1">
      <x v="100"/>
      <x v="90"/>
      <x v="11"/>
    </i>
    <i r="3">
      <x v="17"/>
    </i>
    <i r="3">
      <x v="75"/>
    </i>
    <i r="1">
      <x v="101"/>
      <x v="124"/>
      <x v="53"/>
    </i>
    <i r="3">
      <x v="55"/>
    </i>
    <i r="1">
      <x v="102"/>
      <x v="112"/>
      <x v="79"/>
    </i>
    <i r="3">
      <x v="97"/>
    </i>
    <i r="3">
      <x v="100"/>
    </i>
    <i r="1">
      <x v="103"/>
      <x v="27"/>
      <x v="53"/>
    </i>
    <i r="3">
      <x v="55"/>
    </i>
    <i r="1">
      <x v="105"/>
      <x v="84"/>
      <x v="79"/>
    </i>
    <i r="3">
      <x v="97"/>
    </i>
    <i r="3">
      <x v="100"/>
    </i>
    <i r="1">
      <x v="106"/>
      <x v="129"/>
      <x v="79"/>
    </i>
    <i r="3">
      <x v="97"/>
    </i>
    <i r="3">
      <x v="100"/>
    </i>
    <i r="1">
      <x v="107"/>
      <x v="31"/>
      <x v="19"/>
    </i>
    <i r="3">
      <x v="22"/>
    </i>
    <i r="3">
      <x v="78"/>
    </i>
    <i r="1">
      <x v="108"/>
      <x v="134"/>
      <x v="53"/>
    </i>
    <i r="3">
      <x v="55"/>
    </i>
    <i r="1">
      <x v="109"/>
      <x v="143"/>
      <x v="53"/>
    </i>
    <i r="3">
      <x v="55"/>
    </i>
    <i r="1">
      <x v="110"/>
      <x v="104"/>
      <x/>
    </i>
    <i r="3">
      <x v="80"/>
    </i>
    <i r="1">
      <x v="111"/>
      <x v="34"/>
      <x v="53"/>
    </i>
    <i r="3">
      <x v="55"/>
    </i>
    <i r="1">
      <x v="112"/>
      <x v="26"/>
      <x v="79"/>
    </i>
    <i r="3">
      <x v="97"/>
    </i>
    <i r="3">
      <x v="100"/>
    </i>
    <i r="1">
      <x v="113"/>
      <x v="38"/>
      <x v="79"/>
    </i>
    <i r="3">
      <x v="97"/>
    </i>
    <i r="3">
      <x v="100"/>
    </i>
    <i r="1">
      <x v="114"/>
      <x v="5"/>
      <x v="53"/>
    </i>
    <i r="3">
      <x v="55"/>
    </i>
    <i r="1">
      <x v="115"/>
      <x v="144"/>
      <x v="53"/>
    </i>
    <i r="3">
      <x v="55"/>
    </i>
    <i r="1">
      <x v="116"/>
      <x v="18"/>
      <x v="53"/>
    </i>
    <i r="3">
      <x v="55"/>
    </i>
    <i r="1">
      <x v="117"/>
      <x v="57"/>
      <x v="51"/>
    </i>
    <i r="1">
      <x v="118"/>
      <x v="105"/>
      <x/>
    </i>
    <i r="3">
      <x v="80"/>
    </i>
    <i r="1">
      <x v="119"/>
      <x v="3"/>
      <x v="79"/>
    </i>
    <i r="3">
      <x v="97"/>
    </i>
    <i r="3">
      <x v="100"/>
    </i>
    <i r="1">
      <x v="120"/>
      <x v="43"/>
      <x v="92"/>
    </i>
    <i r="1">
      <x v="121"/>
      <x v="37"/>
      <x v="51"/>
    </i>
    <i r="1">
      <x v="122"/>
      <x v="23"/>
      <x v="9"/>
    </i>
    <i r="3">
      <x v="76"/>
    </i>
    <i r="1">
      <x v="123"/>
      <x v="68"/>
      <x v="92"/>
    </i>
    <i r="1">
      <x v="124"/>
      <x v="17"/>
      <x v="19"/>
    </i>
    <i r="3">
      <x v="22"/>
    </i>
    <i r="3">
      <x v="78"/>
    </i>
    <i r="1">
      <x v="125"/>
      <x v="135"/>
      <x v="53"/>
    </i>
    <i r="3">
      <x v="55"/>
    </i>
    <i r="1">
      <x v="126"/>
      <x v="18"/>
      <x v="53"/>
    </i>
    <i r="3">
      <x v="55"/>
    </i>
    <i r="1">
      <x v="127"/>
      <x v="71"/>
      <x v="79"/>
    </i>
    <i r="3">
      <x v="97"/>
    </i>
    <i r="3">
      <x v="100"/>
    </i>
    <i r="1">
      <x v="128"/>
      <x v="19"/>
      <x v="36"/>
    </i>
    <i r="3">
      <x v="38"/>
    </i>
    <i r="3">
      <x v="89"/>
    </i>
    <i r="1">
      <x v="130"/>
      <x v="4"/>
      <x v="53"/>
    </i>
    <i r="3">
      <x v="55"/>
    </i>
    <i r="1">
      <x v="131"/>
      <x v="64"/>
      <x v="79"/>
    </i>
    <i r="3">
      <x v="97"/>
    </i>
    <i r="3">
      <x v="100"/>
    </i>
    <i r="1">
      <x v="132"/>
      <x v="43"/>
      <x v="92"/>
    </i>
    <i r="1">
      <x v="133"/>
      <x v="133"/>
      <x/>
    </i>
    <i r="3">
      <x v="80"/>
    </i>
    <i r="1">
      <x v="134"/>
      <x v="108"/>
      <x v="79"/>
    </i>
    <i r="3">
      <x v="97"/>
    </i>
    <i r="3">
      <x v="100"/>
    </i>
    <i r="1">
      <x v="135"/>
      <x v="40"/>
      <x v="79"/>
    </i>
    <i r="3">
      <x v="97"/>
    </i>
    <i r="3">
      <x v="100"/>
    </i>
    <i r="1">
      <x v="136"/>
      <x v="89"/>
      <x v="79"/>
    </i>
    <i r="3">
      <x v="97"/>
    </i>
    <i r="3">
      <x v="100"/>
    </i>
    <i r="1">
      <x v="137"/>
      <x v="88"/>
      <x v="79"/>
    </i>
    <i r="3">
      <x v="97"/>
    </i>
    <i r="3">
      <x v="100"/>
    </i>
    <i r="1">
      <x v="138"/>
      <x/>
      <x v="79"/>
    </i>
    <i r="3">
      <x v="97"/>
    </i>
    <i r="3">
      <x v="100"/>
    </i>
    <i r="1">
      <x v="139"/>
      <x v="79"/>
      <x v="53"/>
    </i>
    <i r="3">
      <x v="55"/>
    </i>
    <i r="1">
      <x v="140"/>
      <x v="77"/>
      <x v="53"/>
    </i>
    <i r="1">
      <x v="141"/>
      <x v="7"/>
      <x v="79"/>
    </i>
    <i r="3">
      <x v="97"/>
    </i>
    <i r="3">
      <x v="100"/>
    </i>
    <i r="1">
      <x v="142"/>
      <x v="123"/>
      <x/>
    </i>
    <i r="3">
      <x v="80"/>
    </i>
    <i r="1">
      <x v="143"/>
      <x v="32"/>
      <x v="79"/>
    </i>
    <i r="3">
      <x v="97"/>
    </i>
    <i r="3">
      <x v="100"/>
    </i>
    <i r="1">
      <x v="144"/>
      <x v="131"/>
      <x v="79"/>
    </i>
    <i r="3">
      <x v="97"/>
    </i>
    <i r="3">
      <x v="100"/>
    </i>
    <i r="1">
      <x v="145"/>
      <x v="10"/>
      <x v="53"/>
    </i>
    <i r="3">
      <x v="55"/>
    </i>
    <i r="1">
      <x v="146"/>
      <x v="96"/>
      <x v="79"/>
    </i>
    <i r="3">
      <x v="97"/>
    </i>
    <i r="3">
      <x v="100"/>
    </i>
    <i r="1">
      <x v="147"/>
      <x v="74"/>
      <x v="92"/>
    </i>
    <i r="1">
      <x v="148"/>
      <x v="128"/>
      <x v="79"/>
    </i>
    <i r="3">
      <x v="97"/>
    </i>
    <i r="3">
      <x v="100"/>
    </i>
    <i r="1">
      <x v="150"/>
      <x v="103"/>
      <x/>
    </i>
    <i r="3">
      <x v="80"/>
    </i>
    <i r="1">
      <x v="151"/>
      <x v="51"/>
      <x v="11"/>
    </i>
    <i r="3">
      <x v="17"/>
    </i>
    <i r="3">
      <x v="75"/>
    </i>
    <i r="1">
      <x v="152"/>
      <x v="120"/>
      <x v="92"/>
    </i>
    <i r="1">
      <x v="154"/>
      <x v="42"/>
      <x v="53"/>
    </i>
    <i r="3">
      <x v="55"/>
    </i>
    <i r="1">
      <x v="155"/>
      <x v="115"/>
      <x v="19"/>
    </i>
    <i r="3">
      <x v="22"/>
    </i>
    <i r="3">
      <x v="78"/>
    </i>
    <i r="1">
      <x v="156"/>
      <x v="130"/>
      <x v="79"/>
    </i>
    <i r="3">
      <x v="97"/>
    </i>
    <i r="3">
      <x v="100"/>
    </i>
    <i r="1">
      <x v="157"/>
      <x v="137"/>
      <x v="92"/>
    </i>
    <i r="1">
      <x v="158"/>
      <x v="140"/>
      <x v="36"/>
    </i>
    <i r="3">
      <x v="38"/>
    </i>
    <i r="3">
      <x v="89"/>
    </i>
    <i r="1">
      <x v="159"/>
      <x v="141"/>
      <x v="79"/>
    </i>
    <i r="3">
      <x v="97"/>
    </i>
    <i r="3">
      <x v="100"/>
    </i>
    <i>
      <x v="10"/>
      <x v="2"/>
      <x v="119"/>
      <x v="83"/>
    </i>
    <i r="1">
      <x v="3"/>
      <x v="30"/>
      <x v="83"/>
    </i>
    <i r="1">
      <x v="5"/>
      <x v="43"/>
      <x v="83"/>
    </i>
    <i r="1">
      <x v="7"/>
      <x v="110"/>
      <x v="42"/>
    </i>
    <i r="3">
      <x v="82"/>
    </i>
    <i r="1">
      <x v="32"/>
      <x v="74"/>
      <x v="83"/>
    </i>
    <i r="1">
      <x v="38"/>
      <x v="86"/>
      <x v="42"/>
    </i>
    <i r="3">
      <x v="82"/>
    </i>
    <i r="1">
      <x v="39"/>
      <x v="74"/>
      <x v="83"/>
    </i>
    <i r="1">
      <x v="40"/>
      <x v="109"/>
      <x v="42"/>
    </i>
    <i r="3">
      <x v="82"/>
    </i>
    <i r="1">
      <x v="54"/>
      <x v="117"/>
      <x v="83"/>
    </i>
    <i r="1">
      <x v="56"/>
      <x v="145"/>
      <x v="83"/>
    </i>
    <i r="1">
      <x v="60"/>
      <x v="20"/>
      <x v="28"/>
    </i>
    <i r="1">
      <x v="70"/>
      <x v="65"/>
      <x v="83"/>
    </i>
    <i r="1">
      <x v="71"/>
      <x v="136"/>
      <x v="83"/>
    </i>
    <i r="1">
      <x v="72"/>
      <x v="58"/>
      <x v="83"/>
    </i>
    <i r="1">
      <x v="77"/>
      <x v="21"/>
      <x v="28"/>
    </i>
    <i r="3">
      <x v="81"/>
    </i>
    <i r="1">
      <x v="81"/>
      <x v="8"/>
      <x v="42"/>
    </i>
    <i r="3">
      <x v="82"/>
    </i>
    <i r="1">
      <x v="94"/>
      <x v="118"/>
      <x v="83"/>
    </i>
    <i r="1">
      <x v="104"/>
      <x v="47"/>
      <x v="42"/>
    </i>
    <i r="3">
      <x v="82"/>
    </i>
    <i r="1">
      <x v="120"/>
      <x v="43"/>
      <x v="83"/>
    </i>
    <i r="1">
      <x v="123"/>
      <x v="68"/>
      <x v="83"/>
    </i>
    <i r="1">
      <x v="132"/>
      <x v="43"/>
      <x v="83"/>
    </i>
    <i r="1">
      <x v="147"/>
      <x v="74"/>
      <x v="83"/>
    </i>
    <i r="1">
      <x v="149"/>
      <x v="22"/>
      <x v="81"/>
    </i>
    <i r="1">
      <x v="152"/>
      <x v="120"/>
      <x v="83"/>
    </i>
    <i r="1">
      <x v="153"/>
      <x v="6"/>
      <x v="28"/>
    </i>
    <i r="3">
      <x v="81"/>
    </i>
    <i r="1">
      <x v="157"/>
      <x v="137"/>
      <x v="83"/>
    </i>
    <i>
      <x v="11"/>
      <x v="1"/>
      <x v="138"/>
      <x v="57"/>
    </i>
    <i r="3">
      <x v="85"/>
    </i>
    <i r="1">
      <x v="2"/>
      <x v="119"/>
      <x v="88"/>
    </i>
    <i r="3">
      <x v="93"/>
    </i>
    <i r="1">
      <x v="3"/>
      <x v="30"/>
      <x v="88"/>
    </i>
    <i r="3">
      <x v="93"/>
    </i>
    <i r="1">
      <x v="4"/>
      <x v="146"/>
      <x v="57"/>
    </i>
    <i r="3">
      <x v="85"/>
    </i>
    <i r="1">
      <x v="5"/>
      <x v="43"/>
      <x v="88"/>
    </i>
    <i r="3">
      <x v="93"/>
    </i>
    <i r="1">
      <x v="7"/>
      <x v="110"/>
      <x v="43"/>
    </i>
    <i r="3">
      <x v="45"/>
    </i>
    <i r="3">
      <x v="86"/>
    </i>
    <i r="1">
      <x v="14"/>
      <x v="28"/>
      <x v="56"/>
    </i>
    <i r="3">
      <x v="87"/>
    </i>
    <i r="1">
      <x v="18"/>
      <x v="11"/>
      <x v="56"/>
    </i>
    <i r="3">
      <x v="87"/>
    </i>
    <i r="1">
      <x v="19"/>
      <x v="6"/>
      <x v="56"/>
    </i>
    <i r="3">
      <x v="87"/>
    </i>
    <i r="1">
      <x v="25"/>
      <x v="106"/>
      <x v="1"/>
    </i>
    <i r="1">
      <x v="26"/>
      <x v="106"/>
      <x v="1"/>
    </i>
    <i r="1">
      <x v="31"/>
      <x v="1"/>
      <x v="56"/>
    </i>
    <i r="3">
      <x v="87"/>
    </i>
    <i r="1">
      <x v="32"/>
      <x v="74"/>
      <x v="88"/>
    </i>
    <i r="3">
      <x v="93"/>
    </i>
    <i r="1">
      <x v="33"/>
      <x v="75"/>
      <x v="5"/>
    </i>
    <i r="3">
      <x v="37"/>
    </i>
    <i r="1">
      <x v="35"/>
      <x v="114"/>
      <x v="1"/>
    </i>
    <i r="1">
      <x v="38"/>
      <x v="86"/>
      <x v="43"/>
    </i>
    <i r="3">
      <x v="45"/>
    </i>
    <i r="3">
      <x v="86"/>
    </i>
    <i r="1">
      <x v="39"/>
      <x v="74"/>
      <x v="88"/>
    </i>
    <i r="3">
      <x v="93"/>
    </i>
    <i r="1">
      <x v="40"/>
      <x v="109"/>
      <x v="43"/>
    </i>
    <i r="3">
      <x v="45"/>
    </i>
    <i r="3">
      <x v="86"/>
    </i>
    <i r="1">
      <x v="47"/>
      <x v="73"/>
      <x v="56"/>
    </i>
    <i r="3">
      <x v="87"/>
    </i>
    <i r="1">
      <x v="50"/>
      <x v="2"/>
      <x v="1"/>
    </i>
    <i r="1">
      <x v="51"/>
      <x v="138"/>
      <x v="57"/>
    </i>
    <i r="3">
      <x v="85"/>
    </i>
    <i r="1">
      <x v="52"/>
      <x v="107"/>
      <x v="1"/>
    </i>
    <i r="1">
      <x v="54"/>
      <x v="117"/>
      <x v="88"/>
    </i>
    <i r="3">
      <x v="93"/>
    </i>
    <i r="1">
      <x v="56"/>
      <x v="145"/>
      <x v="88"/>
    </i>
    <i r="3">
      <x v="93"/>
    </i>
    <i r="1">
      <x v="60"/>
      <x v="20"/>
      <x v="31"/>
    </i>
    <i r="3">
      <x v="84"/>
    </i>
    <i r="1">
      <x v="64"/>
      <x v="92"/>
      <x v="5"/>
    </i>
    <i r="3">
      <x v="37"/>
    </i>
    <i r="1">
      <x v="68"/>
      <x v="18"/>
      <x v="5"/>
    </i>
    <i r="3">
      <x v="37"/>
    </i>
    <i r="1">
      <x v="69"/>
      <x v="52"/>
      <x v="5"/>
    </i>
    <i r="3">
      <x v="37"/>
    </i>
    <i r="1">
      <x v="70"/>
      <x v="65"/>
      <x v="88"/>
    </i>
    <i r="3">
      <x v="93"/>
    </i>
    <i r="1">
      <x v="71"/>
      <x v="136"/>
      <x v="88"/>
    </i>
    <i r="3">
      <x v="93"/>
    </i>
    <i r="1">
      <x v="72"/>
      <x v="58"/>
      <x v="88"/>
    </i>
    <i r="3">
      <x v="93"/>
    </i>
    <i r="1">
      <x v="77"/>
      <x v="21"/>
      <x v="31"/>
    </i>
    <i r="3">
      <x v="84"/>
    </i>
    <i r="1">
      <x v="78"/>
      <x v="125"/>
      <x v="56"/>
    </i>
    <i r="3">
      <x v="87"/>
    </i>
    <i r="1">
      <x v="81"/>
      <x v="8"/>
      <x v="43"/>
    </i>
    <i r="3">
      <x v="45"/>
    </i>
    <i r="3">
      <x v="86"/>
    </i>
    <i r="1">
      <x v="87"/>
      <x v="9"/>
      <x v="56"/>
    </i>
    <i r="3">
      <x v="87"/>
    </i>
    <i r="1">
      <x v="92"/>
      <x v="33"/>
      <x v="56"/>
    </i>
    <i r="1">
      <x v="93"/>
      <x v="78"/>
      <x v="56"/>
    </i>
    <i r="3">
      <x v="87"/>
    </i>
    <i r="1">
      <x v="94"/>
      <x v="118"/>
      <x v="88"/>
    </i>
    <i r="3">
      <x v="93"/>
    </i>
    <i r="1">
      <x v="95"/>
      <x v="122"/>
      <x v="1"/>
    </i>
    <i r="1">
      <x v="96"/>
      <x v="127"/>
      <x v="56"/>
    </i>
    <i r="3">
      <x v="87"/>
    </i>
    <i r="1">
      <x v="99"/>
      <x v="18"/>
      <x v="56"/>
    </i>
    <i r="3">
      <x v="87"/>
    </i>
    <i r="1">
      <x v="101"/>
      <x v="124"/>
      <x v="56"/>
    </i>
    <i r="3">
      <x v="87"/>
    </i>
    <i r="1">
      <x v="103"/>
      <x v="27"/>
      <x v="56"/>
    </i>
    <i r="1">
      <x v="104"/>
      <x v="47"/>
      <x v="43"/>
    </i>
    <i r="3">
      <x v="45"/>
    </i>
    <i r="3">
      <x v="86"/>
    </i>
    <i r="1">
      <x v="108"/>
      <x v="134"/>
      <x v="56"/>
    </i>
    <i r="3">
      <x v="87"/>
    </i>
    <i r="1">
      <x v="109"/>
      <x v="143"/>
      <x v="56"/>
    </i>
    <i r="3">
      <x v="87"/>
    </i>
    <i r="1">
      <x v="110"/>
      <x v="104"/>
      <x v="1"/>
    </i>
    <i r="1">
      <x v="111"/>
      <x v="34"/>
      <x v="56"/>
    </i>
    <i r="1">
      <x v="114"/>
      <x v="5"/>
      <x v="56"/>
    </i>
    <i r="3">
      <x v="87"/>
    </i>
    <i r="1">
      <x v="115"/>
      <x v="144"/>
      <x v="56"/>
    </i>
    <i r="3">
      <x v="87"/>
    </i>
    <i r="1">
      <x v="116"/>
      <x v="18"/>
      <x v="56"/>
    </i>
    <i r="3">
      <x v="87"/>
    </i>
    <i r="1">
      <x v="118"/>
      <x v="105"/>
      <x v="1"/>
    </i>
    <i r="1">
      <x v="120"/>
      <x v="43"/>
      <x v="88"/>
    </i>
    <i r="3">
      <x v="93"/>
    </i>
    <i r="1">
      <x v="123"/>
      <x v="68"/>
      <x v="88"/>
    </i>
    <i r="3">
      <x v="93"/>
    </i>
    <i r="1">
      <x v="125"/>
      <x v="135"/>
      <x v="56"/>
    </i>
    <i r="3">
      <x v="87"/>
    </i>
    <i r="1">
      <x v="126"/>
      <x v="18"/>
      <x v="56"/>
    </i>
    <i r="3">
      <x v="87"/>
    </i>
    <i r="1">
      <x v="128"/>
      <x v="19"/>
      <x v="5"/>
    </i>
    <i r="3">
      <x v="37"/>
    </i>
    <i r="1">
      <x v="130"/>
      <x v="4"/>
      <x v="56"/>
    </i>
    <i r="3">
      <x v="87"/>
    </i>
    <i r="1">
      <x v="132"/>
      <x v="43"/>
      <x v="88"/>
    </i>
    <i r="3">
      <x v="93"/>
    </i>
    <i r="1">
      <x v="133"/>
      <x v="133"/>
      <x v="1"/>
    </i>
    <i r="1">
      <x v="139"/>
      <x v="79"/>
      <x v="56"/>
    </i>
    <i r="3">
      <x v="87"/>
    </i>
    <i r="1">
      <x v="140"/>
      <x v="77"/>
      <x v="56"/>
    </i>
    <i r="3">
      <x v="87"/>
    </i>
    <i r="1">
      <x v="142"/>
      <x v="123"/>
      <x v="1"/>
    </i>
    <i r="1">
      <x v="145"/>
      <x v="10"/>
      <x v="56"/>
    </i>
    <i r="3">
      <x v="87"/>
    </i>
    <i r="1">
      <x v="147"/>
      <x v="74"/>
      <x v="88"/>
    </i>
    <i r="3">
      <x v="93"/>
    </i>
    <i r="1">
      <x v="149"/>
      <x v="22"/>
      <x v="31"/>
    </i>
    <i r="3">
      <x v="84"/>
    </i>
    <i r="1">
      <x v="150"/>
      <x v="103"/>
      <x v="1"/>
    </i>
    <i r="1">
      <x v="152"/>
      <x v="120"/>
      <x v="88"/>
    </i>
    <i r="3">
      <x v="93"/>
    </i>
    <i r="1">
      <x v="153"/>
      <x v="6"/>
      <x v="31"/>
    </i>
    <i r="3">
      <x v="33"/>
    </i>
    <i r="3">
      <x v="84"/>
    </i>
    <i r="1">
      <x v="154"/>
      <x v="42"/>
      <x v="56"/>
    </i>
    <i r="3">
      <x v="87"/>
    </i>
    <i r="1">
      <x v="157"/>
      <x v="137"/>
      <x v="88"/>
    </i>
    <i r="3">
      <x v="93"/>
    </i>
    <i r="1">
      <x v="158"/>
      <x v="140"/>
      <x v="5"/>
    </i>
    <i r="3">
      <x v="37"/>
    </i>
    <i>
      <x v="12"/>
      <x v="8"/>
      <x v="36"/>
      <x v="48"/>
    </i>
    <i r="1">
      <x v="20"/>
      <x v="57"/>
      <x v="48"/>
    </i>
    <i r="1">
      <x v="21"/>
      <x v="41"/>
      <x v="48"/>
    </i>
    <i r="1">
      <x v="117"/>
      <x v="57"/>
      <x v="48"/>
    </i>
    <i r="1">
      <x v="121"/>
      <x v="37"/>
      <x v="48"/>
    </i>
    <i>
      <x v="13"/>
      <x v="14"/>
      <x v="28"/>
      <x v="69"/>
    </i>
    <i r="1">
      <x v="18"/>
      <x v="11"/>
      <x v="69"/>
    </i>
    <i r="1">
      <x v="19"/>
      <x v="6"/>
      <x v="69"/>
    </i>
    <i r="1">
      <x v="25"/>
      <x v="106"/>
      <x v="4"/>
    </i>
    <i r="3">
      <x v="70"/>
    </i>
    <i r="1">
      <x v="26"/>
      <x v="106"/>
      <x v="4"/>
    </i>
    <i r="3">
      <x v="70"/>
    </i>
    <i r="1">
      <x v="31"/>
      <x v="1"/>
      <x v="69"/>
    </i>
    <i r="1">
      <x v="35"/>
      <x v="114"/>
      <x v="4"/>
    </i>
    <i r="3">
      <x v="70"/>
    </i>
    <i r="1">
      <x v="47"/>
      <x v="73"/>
      <x v="69"/>
    </i>
    <i r="1">
      <x v="50"/>
      <x v="2"/>
      <x v="4"/>
    </i>
    <i r="3">
      <x v="70"/>
    </i>
    <i r="1">
      <x v="52"/>
      <x v="107"/>
      <x v="4"/>
    </i>
    <i r="3">
      <x v="70"/>
    </i>
    <i r="1">
      <x v="78"/>
      <x v="125"/>
      <x v="69"/>
    </i>
    <i r="1">
      <x v="87"/>
      <x v="9"/>
      <x v="69"/>
    </i>
    <i r="1">
      <x v="92"/>
      <x v="33"/>
      <x v="69"/>
    </i>
    <i r="1">
      <x v="93"/>
      <x v="78"/>
      <x v="69"/>
    </i>
    <i r="1">
      <x v="95"/>
      <x v="122"/>
      <x v="4"/>
    </i>
    <i r="3">
      <x v="70"/>
    </i>
    <i r="1">
      <x v="96"/>
      <x v="127"/>
      <x v="69"/>
    </i>
    <i r="1">
      <x v="99"/>
      <x v="18"/>
      <x v="69"/>
    </i>
    <i r="1">
      <x v="101"/>
      <x v="124"/>
      <x v="69"/>
    </i>
    <i r="1">
      <x v="103"/>
      <x v="27"/>
      <x v="69"/>
    </i>
    <i r="1">
      <x v="108"/>
      <x v="134"/>
      <x v="69"/>
    </i>
    <i r="1">
      <x v="109"/>
      <x v="143"/>
      <x v="69"/>
    </i>
    <i r="1">
      <x v="110"/>
      <x v="104"/>
      <x v="4"/>
    </i>
    <i r="3">
      <x v="70"/>
    </i>
    <i r="1">
      <x v="111"/>
      <x v="34"/>
      <x v="69"/>
    </i>
    <i r="1">
      <x v="114"/>
      <x v="5"/>
      <x v="69"/>
    </i>
    <i r="1">
      <x v="115"/>
      <x v="144"/>
      <x v="69"/>
    </i>
    <i r="1">
      <x v="116"/>
      <x v="18"/>
      <x v="69"/>
    </i>
    <i r="1">
      <x v="118"/>
      <x v="105"/>
      <x v="4"/>
    </i>
    <i r="3">
      <x v="70"/>
    </i>
    <i r="1">
      <x v="125"/>
      <x v="135"/>
      <x v="69"/>
    </i>
    <i r="1">
      <x v="126"/>
      <x v="18"/>
      <x v="69"/>
    </i>
    <i r="1">
      <x v="130"/>
      <x v="4"/>
      <x v="69"/>
    </i>
    <i r="1">
      <x v="133"/>
      <x v="133"/>
      <x v="4"/>
    </i>
    <i r="3">
      <x v="70"/>
    </i>
    <i r="1">
      <x v="139"/>
      <x v="79"/>
      <x v="69"/>
    </i>
    <i r="1">
      <x v="140"/>
      <x v="77"/>
      <x v="69"/>
    </i>
    <i r="1">
      <x v="142"/>
      <x v="123"/>
      <x v="4"/>
    </i>
    <i r="3">
      <x v="70"/>
    </i>
    <i r="1">
      <x v="145"/>
      <x v="10"/>
      <x v="69"/>
    </i>
    <i r="1">
      <x v="150"/>
      <x v="103"/>
      <x v="4"/>
    </i>
    <i r="3">
      <x v="70"/>
    </i>
    <i r="1">
      <x v="154"/>
      <x v="42"/>
      <x v="69"/>
    </i>
    <i>
      <x v="14"/>
      <x v="14"/>
      <x v="28"/>
      <x v="54"/>
    </i>
    <i r="1">
      <x v="18"/>
      <x v="11"/>
      <x v="54"/>
    </i>
    <i r="1">
      <x v="19"/>
      <x v="6"/>
      <x v="54"/>
    </i>
    <i r="1">
      <x v="31"/>
      <x v="1"/>
      <x v="54"/>
    </i>
    <i r="1">
      <x v="47"/>
      <x v="73"/>
      <x v="54"/>
    </i>
    <i r="1">
      <x v="78"/>
      <x v="125"/>
      <x v="54"/>
    </i>
    <i r="1">
      <x v="87"/>
      <x v="9"/>
      <x v="54"/>
    </i>
    <i r="1">
      <x v="93"/>
      <x v="78"/>
      <x v="54"/>
    </i>
    <i r="1">
      <x v="96"/>
      <x v="127"/>
      <x v="54"/>
    </i>
    <i r="1">
      <x v="99"/>
      <x v="18"/>
      <x v="54"/>
    </i>
    <i r="1">
      <x v="101"/>
      <x v="124"/>
      <x v="54"/>
    </i>
    <i r="1">
      <x v="108"/>
      <x v="134"/>
      <x v="54"/>
    </i>
    <i r="1">
      <x v="109"/>
      <x v="143"/>
      <x v="54"/>
    </i>
    <i r="1">
      <x v="114"/>
      <x v="5"/>
      <x v="54"/>
    </i>
    <i r="1">
      <x v="115"/>
      <x v="144"/>
      <x v="54"/>
    </i>
    <i r="1">
      <x v="116"/>
      <x v="18"/>
      <x v="54"/>
    </i>
    <i r="1">
      <x v="125"/>
      <x v="135"/>
      <x v="54"/>
    </i>
    <i r="1">
      <x v="126"/>
      <x v="18"/>
      <x v="54"/>
    </i>
    <i r="1">
      <x v="130"/>
      <x v="4"/>
      <x v="54"/>
    </i>
    <i r="1">
      <x v="139"/>
      <x v="79"/>
      <x v="54"/>
    </i>
    <i r="1">
      <x v="145"/>
      <x v="10"/>
      <x v="54"/>
    </i>
    <i r="1">
      <x v="154"/>
      <x v="42"/>
      <x v="54"/>
    </i>
    <i>
      <x v="15"/>
      <x v="122"/>
      <x v="23"/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Year-To-Date RAPPS Component 1 Payment (Directed by Scorecard _x000a_Based on Historical Data Period)" fld="47" baseField="2" baseItem="13" numFmtId="44"/>
    <dataField name="Sum of RAPPS Payment (Recalculated based on Actual Program Year Claims Data Period) " fld="48" baseField="1" baseItem="57" numFmtId="44"/>
    <dataField name="Sum of MCO Recoupment (-) or Redistribution (+) " fld="49" baseField="1" baseItem="113" numFmtId="44"/>
  </dataFields>
  <formats count="32">
    <format dxfId="31">
      <pivotArea outline="0" collapsedLevelsAreSubtotals="1" fieldPosition="0"/>
    </format>
    <format dxfId="30">
      <pivotArea field="4" type="button" dataOnly="0" labelOnly="1" outline="0" axis="axisRow" fieldPosition="0"/>
    </format>
    <format dxfId="29">
      <pivotArea dataOnly="0" labelOnly="1" outline="0" fieldPosition="0">
        <references count="1">
          <reference field="4" count="1">
            <x v="0"/>
          </reference>
        </references>
      </pivotArea>
    </format>
    <format dxfId="28">
      <pivotArea dataOnly="0" labelOnly="1" outline="0" fieldPosition="0">
        <references count="1">
          <reference field="4" count="1" defaultSubtotal="1">
            <x v="0"/>
          </reference>
        </references>
      </pivotArea>
    </format>
    <format dxfId="27">
      <pivotArea dataOnly="0" labelOnly="1" outline="0" fieldPosition="0">
        <references count="1">
          <reference field="4" count="1">
            <x v="1"/>
          </reference>
        </references>
      </pivotArea>
    </format>
    <format dxfId="26">
      <pivotArea dataOnly="0" labelOnly="1" outline="0" fieldPosition="0">
        <references count="1">
          <reference field="4" count="1" defaultSubtotal="1">
            <x v="1"/>
          </reference>
        </references>
      </pivotArea>
    </format>
    <format dxfId="25">
      <pivotArea dataOnly="0" labelOnly="1" outline="0" fieldPosition="0">
        <references count="1">
          <reference field="4" count="1">
            <x v="2"/>
          </reference>
        </references>
      </pivotArea>
    </format>
    <format dxfId="24">
      <pivotArea dataOnly="0" labelOnly="1" outline="0" fieldPosition="0">
        <references count="1">
          <reference field="4" count="1" defaultSubtotal="1">
            <x v="2"/>
          </reference>
        </references>
      </pivotArea>
    </format>
    <format dxfId="23">
      <pivotArea dataOnly="0" labelOnly="1" outline="0" fieldPosition="0">
        <references count="1">
          <reference field="4" count="1">
            <x v="3"/>
          </reference>
        </references>
      </pivotArea>
    </format>
    <format dxfId="22">
      <pivotArea dataOnly="0" labelOnly="1" outline="0" fieldPosition="0">
        <references count="1">
          <reference field="4" count="1" defaultSubtotal="1">
            <x v="3"/>
          </reference>
        </references>
      </pivotArea>
    </format>
    <format dxfId="21">
      <pivotArea dataOnly="0" labelOnly="1" outline="0" fieldPosition="0">
        <references count="1">
          <reference field="4" count="1">
            <x v="4"/>
          </reference>
        </references>
      </pivotArea>
    </format>
    <format dxfId="20">
      <pivotArea dataOnly="0" labelOnly="1" outline="0" fieldPosition="0">
        <references count="1">
          <reference field="4" count="1" defaultSubtotal="1">
            <x v="4"/>
          </reference>
        </references>
      </pivotArea>
    </format>
    <format dxfId="19">
      <pivotArea dataOnly="0" labelOnly="1" outline="0" fieldPosition="0">
        <references count="1">
          <reference field="4" count="1">
            <x v="5"/>
          </reference>
        </references>
      </pivotArea>
    </format>
    <format dxfId="18">
      <pivotArea dataOnly="0" labelOnly="1" outline="0" fieldPosition="0">
        <references count="1">
          <reference field="4" count="1" defaultSubtotal="1">
            <x v="5"/>
          </reference>
        </references>
      </pivotArea>
    </format>
    <format dxfId="17">
      <pivotArea dataOnly="0" labelOnly="1" outline="0" fieldPosition="0">
        <references count="1">
          <reference field="4" count="1">
            <x v="6"/>
          </reference>
        </references>
      </pivotArea>
    </format>
    <format dxfId="16">
      <pivotArea dataOnly="0" labelOnly="1" outline="0" fieldPosition="0">
        <references count="1">
          <reference field="4" count="1" defaultSubtotal="1">
            <x v="6"/>
          </reference>
        </references>
      </pivotArea>
    </format>
    <format dxfId="15">
      <pivotArea dataOnly="0" labelOnly="1" outline="0" fieldPosition="0">
        <references count="1">
          <reference field="4" count="1">
            <x v="7"/>
          </reference>
        </references>
      </pivotArea>
    </format>
    <format dxfId="14">
      <pivotArea dataOnly="0" labelOnly="1" outline="0" fieldPosition="0">
        <references count="1">
          <reference field="4" count="1" defaultSubtotal="1">
            <x v="7"/>
          </reference>
        </references>
      </pivotArea>
    </format>
    <format dxfId="13">
      <pivotArea dataOnly="0" labelOnly="1" outline="0" fieldPosition="0">
        <references count="1">
          <reference field="4" count="1">
            <x v="8"/>
          </reference>
        </references>
      </pivotArea>
    </format>
    <format dxfId="12">
      <pivotArea dataOnly="0" labelOnly="1" outline="0" fieldPosition="0">
        <references count="1">
          <reference field="4" count="1" defaultSubtotal="1">
            <x v="8"/>
          </reference>
        </references>
      </pivotArea>
    </format>
    <format dxfId="11">
      <pivotArea dataOnly="0" labelOnly="1" outline="0" fieldPosition="0">
        <references count="1">
          <reference field="4" count="1">
            <x v="9"/>
          </reference>
        </references>
      </pivotArea>
    </format>
    <format dxfId="10">
      <pivotArea dataOnly="0" labelOnly="1" outline="0" fieldPosition="0">
        <references count="1">
          <reference field="4" count="1" defaultSubtotal="1">
            <x v="9"/>
          </reference>
        </references>
      </pivotArea>
    </format>
    <format dxfId="9">
      <pivotArea dataOnly="0" labelOnly="1" outline="0" fieldPosition="0">
        <references count="1">
          <reference field="4" count="1">
            <x v="10"/>
          </reference>
        </references>
      </pivotArea>
    </format>
    <format dxfId="8">
      <pivotArea dataOnly="0" labelOnly="1" outline="0" fieldPosition="0">
        <references count="1">
          <reference field="4" count="1" defaultSubtotal="1">
            <x v="10"/>
          </reference>
        </references>
      </pivotArea>
    </format>
    <format dxfId="7">
      <pivotArea dataOnly="0" labelOnly="1" outline="0" fieldPosition="0">
        <references count="1">
          <reference field="4" count="1">
            <x v="11"/>
          </reference>
        </references>
      </pivotArea>
    </format>
    <format dxfId="6">
      <pivotArea dataOnly="0" labelOnly="1" outline="0" fieldPosition="0">
        <references count="1">
          <reference field="4" count="1" defaultSubtotal="1">
            <x v="11"/>
          </reference>
        </references>
      </pivotArea>
    </format>
    <format dxfId="5">
      <pivotArea dataOnly="0" labelOnly="1" grandRow="1" outline="0" fieldPosition="0"/>
    </format>
    <format dxfId="4">
      <pivotArea field="1" type="button" dataOnly="0" labelOnly="1" outline="0" axis="axisRow" fieldPosition="2"/>
    </format>
    <format dxfId="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">
      <pivotArea outline="0" fieldPosition="0">
        <references count="1">
          <reference field="4294967294" count="1">
            <x v="2"/>
          </reference>
        </references>
      </pivotArea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9D95F-528B-4005-A4F0-112ED915FA26}">
  <dimension ref="A1:E20"/>
  <sheetViews>
    <sheetView tabSelected="1" workbookViewId="0">
      <selection activeCell="A3" sqref="A3"/>
    </sheetView>
  </sheetViews>
  <sheetFormatPr defaultRowHeight="15" x14ac:dyDescent="0.25"/>
  <cols>
    <col min="1" max="1" width="27.5703125" customWidth="1"/>
    <col min="2" max="2" width="15.42578125" bestFit="1" customWidth="1"/>
    <col min="3" max="3" width="16.85546875" customWidth="1"/>
    <col min="4" max="4" width="16.5703125" customWidth="1"/>
    <col min="5" max="5" width="15.5703125" customWidth="1"/>
    <col min="6" max="6" width="13.42578125" customWidth="1"/>
    <col min="7" max="7" width="14.42578125" bestFit="1" customWidth="1"/>
    <col min="8" max="8" width="14.5703125" customWidth="1"/>
    <col min="9" max="9" width="11.5703125" customWidth="1"/>
    <col min="12" max="12" width="14.42578125" bestFit="1" customWidth="1"/>
    <col min="13" max="13" width="12.5703125" customWidth="1"/>
    <col min="14" max="14" width="14.42578125" bestFit="1" customWidth="1"/>
    <col min="15" max="15" width="14.5703125" customWidth="1"/>
  </cols>
  <sheetData>
    <row r="1" spans="1:5" ht="23.25" x14ac:dyDescent="0.35">
      <c r="A1" s="11" t="str">
        <f>_xlfn.CONCAT("Assumptions for RAPPS Year ",YEAR," Reconciliation")</f>
        <v>Assumptions for RAPPS Year 2 Reconciliation</v>
      </c>
    </row>
    <row r="2" spans="1:5" ht="15.75" thickBot="1" x14ac:dyDescent="0.3">
      <c r="A2" s="1"/>
    </row>
    <row r="3" spans="1:5" ht="45" x14ac:dyDescent="0.25">
      <c r="A3" s="65" t="str">
        <f>_xlfn.CONCAT("Year ", YEAR," Interim Calculation Key Data Points")</f>
        <v>Year 2 Interim Calculation Key Data Points</v>
      </c>
      <c r="B3" s="66" t="s">
        <v>10</v>
      </c>
      <c r="C3" s="67" t="s">
        <v>22</v>
      </c>
      <c r="D3" s="68" t="s">
        <v>23</v>
      </c>
    </row>
    <row r="4" spans="1:5" ht="15" customHeight="1" x14ac:dyDescent="0.25">
      <c r="A4" s="7" t="s">
        <v>2</v>
      </c>
      <c r="B4" s="131">
        <v>4472835.7320346832</v>
      </c>
      <c r="C4" s="131">
        <v>4006682.560729573</v>
      </c>
      <c r="D4" s="132">
        <v>75.11</v>
      </c>
    </row>
    <row r="5" spans="1:5" x14ac:dyDescent="0.25">
      <c r="A5" s="7" t="s">
        <v>7</v>
      </c>
      <c r="B5" s="131">
        <v>24897527.022732895</v>
      </c>
      <c r="C5" s="131">
        <v>18020317.41457843</v>
      </c>
      <c r="D5" s="132">
        <v>44.03</v>
      </c>
    </row>
    <row r="6" spans="1:5" ht="15.75" thickBot="1" x14ac:dyDescent="0.3">
      <c r="A6" s="8" t="s">
        <v>4</v>
      </c>
      <c r="B6" s="9">
        <f>SUM(B4:B5)</f>
        <v>29370362.754767578</v>
      </c>
      <c r="C6" s="9">
        <f>SUM(C4:C5)</f>
        <v>22026999.975308005</v>
      </c>
      <c r="D6" s="10"/>
    </row>
    <row r="7" spans="1:5" ht="15.75" thickBot="1" x14ac:dyDescent="0.3">
      <c r="A7" s="1"/>
    </row>
    <row r="8" spans="1:5" ht="60" x14ac:dyDescent="0.25">
      <c r="A8" s="127" t="s">
        <v>14</v>
      </c>
      <c r="B8" s="128" t="s">
        <v>35</v>
      </c>
      <c r="C8" s="129" t="s">
        <v>36</v>
      </c>
    </row>
    <row r="9" spans="1:5" ht="15.75" thickBot="1" x14ac:dyDescent="0.3">
      <c r="A9" s="190">
        <v>25172788.969999883</v>
      </c>
      <c r="B9" s="184">
        <v>7296.9038750007594</v>
      </c>
      <c r="C9" s="130">
        <f>A9+B9</f>
        <v>25180085.873874884</v>
      </c>
    </row>
    <row r="10" spans="1:5" x14ac:dyDescent="0.25">
      <c r="A10" s="1"/>
    </row>
    <row r="11" spans="1:5" ht="15.75" thickBot="1" x14ac:dyDescent="0.3">
      <c r="A11" s="1"/>
    </row>
    <row r="12" spans="1:5" ht="45" customHeight="1" x14ac:dyDescent="0.25">
      <c r="A12" s="36" t="str">
        <f>_xlfn.CONCAT("Year ",YEAR," Reconciliation Component 1 Increases")</f>
        <v>Year 2 Reconciliation Component 1 Increases</v>
      </c>
      <c r="B12" s="35"/>
      <c r="C12" s="6"/>
      <c r="D12" s="35"/>
      <c r="E12" s="62"/>
    </row>
    <row r="13" spans="1:5" ht="30" x14ac:dyDescent="0.25">
      <c r="A13" s="69"/>
      <c r="B13" s="71" t="s">
        <v>28</v>
      </c>
      <c r="C13" s="71" t="s">
        <v>29</v>
      </c>
      <c r="D13" s="71" t="s">
        <v>8</v>
      </c>
      <c r="E13" s="70" t="s">
        <v>15</v>
      </c>
    </row>
    <row r="14" spans="1:5" x14ac:dyDescent="0.25">
      <c r="A14" s="30" t="s">
        <v>2</v>
      </c>
      <c r="B14" s="83">
        <f>C4/$C$6</f>
        <v>0.18189869547469081</v>
      </c>
      <c r="C14" s="31">
        <f>B14*$C$9</f>
        <v>4580224.7723985314</v>
      </c>
      <c r="D14" s="31">
        <f>FS_Units_Eligible</f>
        <v>42085</v>
      </c>
      <c r="E14" s="63">
        <f>C14/D14</f>
        <v>108.83271408812003</v>
      </c>
    </row>
    <row r="15" spans="1:5" x14ac:dyDescent="0.25">
      <c r="A15" s="30" t="s">
        <v>7</v>
      </c>
      <c r="B15" s="83">
        <f>C5/$C$6</f>
        <v>0.81810130452530916</v>
      </c>
      <c r="C15" s="31">
        <f>B15*$C$9</f>
        <v>20599861.101476353</v>
      </c>
      <c r="D15" s="31">
        <f>HB_Units_Eligible</f>
        <v>318083.09999999998</v>
      </c>
      <c r="E15" s="63">
        <f>C15/D15</f>
        <v>64.762513637085263</v>
      </c>
    </row>
    <row r="16" spans="1:5" ht="15.75" thickBot="1" x14ac:dyDescent="0.3">
      <c r="A16" s="32" t="s">
        <v>4</v>
      </c>
      <c r="B16" s="84">
        <f>SUM(B14:B15)</f>
        <v>1</v>
      </c>
      <c r="C16" s="33">
        <f>SUM(C14:C15)</f>
        <v>25180085.873874884</v>
      </c>
      <c r="D16" s="34">
        <f>SUM(D14:D15)</f>
        <v>360168.1</v>
      </c>
      <c r="E16" s="64"/>
    </row>
    <row r="18" spans="1:2" ht="15.75" thickBot="1" x14ac:dyDescent="0.3"/>
    <row r="19" spans="1:2" x14ac:dyDescent="0.25">
      <c r="A19" s="133" t="s">
        <v>32</v>
      </c>
      <c r="B19" s="134">
        <v>2</v>
      </c>
    </row>
    <row r="20" spans="1:2" ht="15.75" thickBot="1" x14ac:dyDescent="0.3">
      <c r="A20" s="32" t="s">
        <v>37</v>
      </c>
      <c r="B20" s="135">
        <v>2023</v>
      </c>
    </row>
  </sheetData>
  <pageMargins left="0.7" right="0.7" top="0.75" bottom="0.75" header="0.3" footer="0.3"/>
  <pageSetup orientation="portrait" r:id="rId1"/>
  <headerFooter>
    <oddFooter>&amp;LHHSC Provider Finance Department&amp;C&amp;A
Page &amp;P of &amp;N&amp;R4/6/2023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CAA2B-2F80-4E1A-ABAA-A2C459A4BF31}">
  <sheetPr>
    <pageSetUpPr fitToPage="1"/>
  </sheetPr>
  <dimension ref="A1:J1311"/>
  <sheetViews>
    <sheetView workbookViewId="0">
      <selection activeCell="A18" sqref="A18"/>
    </sheetView>
  </sheetViews>
  <sheetFormatPr defaultRowHeight="15" x14ac:dyDescent="0.25"/>
  <cols>
    <col min="1" max="1" width="12.42578125" customWidth="1"/>
    <col min="2" max="2" width="53.42578125" style="29" customWidth="1"/>
    <col min="3" max="3" width="15.5703125" bestFit="1" customWidth="1"/>
    <col min="4" max="4" width="16.42578125" customWidth="1"/>
    <col min="5" max="5" width="17" customWidth="1"/>
    <col min="6" max="7" width="20.42578125" customWidth="1"/>
    <col min="8" max="8" width="30.42578125" style="4" customWidth="1"/>
    <col min="9" max="9" width="33.5703125" style="4" customWidth="1"/>
    <col min="10" max="10" width="17.85546875" style="4" customWidth="1"/>
  </cols>
  <sheetData>
    <row r="1" spans="1:10" ht="19.5" thickBot="1" x14ac:dyDescent="0.35">
      <c r="A1" s="61" t="str">
        <f>_xlfn.CONCAT("RAPPS Year ",YEAR," (State Fiscal Year ", SFY,") Reconciliation by NPI")</f>
        <v>RAPPS Year 2 (State Fiscal Year 2023) Reconciliation by NPI</v>
      </c>
    </row>
    <row r="2" spans="1:10" ht="15.75" thickBot="1" x14ac:dyDescent="0.3">
      <c r="A2" s="14" t="s">
        <v>507</v>
      </c>
      <c r="B2" s="28"/>
      <c r="C2" s="3"/>
      <c r="D2" s="3"/>
      <c r="E2" s="38"/>
      <c r="F2" s="37">
        <f t="shared" ref="F2:J3" si="0">SUMIFS(F:F,$D:$D,$A2)</f>
        <v>42354</v>
      </c>
      <c r="G2" s="38">
        <f t="shared" si="0"/>
        <v>42085</v>
      </c>
      <c r="H2" s="47">
        <f t="shared" si="0"/>
        <v>4594746.5999999987</v>
      </c>
      <c r="I2" s="13">
        <f t="shared" si="0"/>
        <v>4580224.78</v>
      </c>
      <c r="J2" s="54">
        <f t="shared" si="0"/>
        <v>-14521.819999999381</v>
      </c>
    </row>
    <row r="3" spans="1:10" x14ac:dyDescent="0.25">
      <c r="A3" s="15" t="s">
        <v>469</v>
      </c>
      <c r="B3" s="42"/>
      <c r="C3" s="43"/>
      <c r="D3" s="43"/>
      <c r="E3" s="39"/>
      <c r="F3" s="37">
        <f t="shared" si="0"/>
        <v>321610.09999999998</v>
      </c>
      <c r="G3" s="39">
        <f t="shared" si="0"/>
        <v>318083.09999999998</v>
      </c>
      <c r="H3" s="48">
        <f t="shared" si="0"/>
        <v>20578042.370000001</v>
      </c>
      <c r="I3" s="49">
        <f t="shared" si="0"/>
        <v>20599861.409999996</v>
      </c>
      <c r="J3" s="55">
        <f t="shared" si="0"/>
        <v>21819.039999999695</v>
      </c>
    </row>
    <row r="4" spans="1:10" ht="15.75" thickBot="1" x14ac:dyDescent="0.3">
      <c r="A4" s="44" t="s">
        <v>4</v>
      </c>
      <c r="B4" s="45"/>
      <c r="C4" s="46"/>
      <c r="D4" s="46"/>
      <c r="E4" s="41"/>
      <c r="F4" s="40">
        <f>SUM(F2:F3)</f>
        <v>363964.1</v>
      </c>
      <c r="G4" s="41">
        <f>SUM(G2:G3)</f>
        <v>360168.1</v>
      </c>
      <c r="H4" s="50">
        <f>SUM(H2:H3)</f>
        <v>25172788.969999999</v>
      </c>
      <c r="I4" s="51">
        <f>SUM(I2:I3)</f>
        <v>25180086.189999998</v>
      </c>
      <c r="J4" s="56">
        <f>SUM(J2:J3)</f>
        <v>7297.220000000314</v>
      </c>
    </row>
    <row r="5" spans="1:10" ht="48.75" customHeight="1" thickBot="1" x14ac:dyDescent="0.3">
      <c r="A5" s="82" t="s">
        <v>19</v>
      </c>
      <c r="B5" s="27"/>
      <c r="C5" s="25"/>
      <c r="D5" s="26"/>
      <c r="E5" s="24" t="s">
        <v>9</v>
      </c>
      <c r="F5" s="20" t="s">
        <v>17</v>
      </c>
      <c r="G5" s="21"/>
      <c r="H5" s="57" t="str">
        <f>_xlfn.CONCAT("SFY",SFY," RAPPS Component 1 Payments")</f>
        <v>SFY2023 RAPPS Component 1 Payments</v>
      </c>
      <c r="I5" s="22"/>
      <c r="J5" s="58" t="str">
        <f>_xlfn.CONCAT("SFY",SFY," RAPPS Reconciliation")</f>
        <v>SFY2023 RAPPS Reconciliation</v>
      </c>
    </row>
    <row r="6" spans="1:10" s="17" customFormat="1" ht="75" x14ac:dyDescent="0.25">
      <c r="A6" s="72" t="s">
        <v>0</v>
      </c>
      <c r="B6" s="73" t="s">
        <v>5</v>
      </c>
      <c r="C6" s="74" t="s">
        <v>1</v>
      </c>
      <c r="D6" s="75" t="s">
        <v>12</v>
      </c>
      <c r="E6" s="76" t="s">
        <v>20</v>
      </c>
      <c r="F6" s="77" t="s">
        <v>6</v>
      </c>
      <c r="G6" s="78" t="s">
        <v>21</v>
      </c>
      <c r="H6" s="79" t="s">
        <v>518</v>
      </c>
      <c r="I6" s="80" t="s">
        <v>509</v>
      </c>
      <c r="J6" s="81" t="s">
        <v>18</v>
      </c>
    </row>
    <row r="7" spans="1:10" x14ac:dyDescent="0.25">
      <c r="A7" s="136" t="s">
        <v>192</v>
      </c>
      <c r="B7" s="137" t="s">
        <v>198</v>
      </c>
      <c r="C7" s="138" t="s">
        <v>202</v>
      </c>
      <c r="D7" s="12" t="s">
        <v>469</v>
      </c>
      <c r="E7" s="2" t="s">
        <v>510</v>
      </c>
      <c r="F7" s="52">
        <f>SUMIFS('Recon Scorecard by NPI PlanCd'!AH:AH,'Recon Scorecard by NPI PlanCd'!$A:$A,$A7)</f>
        <v>1031</v>
      </c>
      <c r="G7" s="53">
        <f>SUMIFS('Recon Scorecard by NPI PlanCd'!AU:AU,'Recon Scorecard by NPI PlanCd'!$A:$A,$A7)</f>
        <v>737</v>
      </c>
      <c r="H7" s="59">
        <f>SUMIFS('Recon Scorecard by NPI PlanCd'!AV:AV,'Recon Scorecard by NPI PlanCd'!$A:$A,$A7)</f>
        <v>28802.640000000007</v>
      </c>
      <c r="I7" s="23">
        <f>SUMIFS('Recon Scorecard by NPI PlanCd'!AW:AW,'Recon Scorecard by NPI PlanCd'!$A:$A,$A7)</f>
        <v>47729.979999999996</v>
      </c>
      <c r="J7" s="23">
        <f>SUMIFS('Recon Scorecard by NPI PlanCd'!AX:AX,'Recon Scorecard by NPI PlanCd'!$A:$A,$A7)</f>
        <v>18927.339999999993</v>
      </c>
    </row>
    <row r="8" spans="1:10" x14ac:dyDescent="0.25">
      <c r="A8" s="136" t="s">
        <v>117</v>
      </c>
      <c r="B8" s="137" t="s">
        <v>203</v>
      </c>
      <c r="C8" s="138" t="s">
        <v>202</v>
      </c>
      <c r="D8" s="12" t="s">
        <v>469</v>
      </c>
      <c r="E8" s="2" t="s">
        <v>510</v>
      </c>
      <c r="F8" s="52">
        <f>SUMIFS('Recon Scorecard by NPI PlanCd'!AH:AH,'Recon Scorecard by NPI PlanCd'!$A:$A,$A8)</f>
        <v>2192</v>
      </c>
      <c r="G8" s="53">
        <f>SUMIFS('Recon Scorecard by NPI PlanCd'!AU:AU,'Recon Scorecard by NPI PlanCd'!$A:$A,$A8)</f>
        <v>2192</v>
      </c>
      <c r="H8" s="59">
        <f>SUMIFS('Recon Scorecard by NPI PlanCd'!AV:AV,'Recon Scorecard by NPI PlanCd'!$A:$A,$A8)</f>
        <v>63935.160000000011</v>
      </c>
      <c r="I8" s="23">
        <f>SUMIFS('Recon Scorecard by NPI PlanCd'!AW:AW,'Recon Scorecard by NPI PlanCd'!$A:$A,$A8)</f>
        <v>141959.44</v>
      </c>
      <c r="J8" s="23">
        <f>SUMIFS('Recon Scorecard by NPI PlanCd'!AX:AX,'Recon Scorecard by NPI PlanCd'!$A:$A,$A8)</f>
        <v>78024.279999999984</v>
      </c>
    </row>
    <row r="9" spans="1:10" x14ac:dyDescent="0.25">
      <c r="A9" s="136" t="s">
        <v>98</v>
      </c>
      <c r="B9" s="137" t="s">
        <v>204</v>
      </c>
      <c r="C9" s="138" t="s">
        <v>202</v>
      </c>
      <c r="D9" s="12" t="s">
        <v>469</v>
      </c>
      <c r="E9" s="2" t="s">
        <v>510</v>
      </c>
      <c r="F9" s="52">
        <f>SUMIFS('Recon Scorecard by NPI PlanCd'!AH:AH,'Recon Scorecard by NPI PlanCd'!$A:$A,$A9)</f>
        <v>1350</v>
      </c>
      <c r="G9" s="53">
        <f>SUMIFS('Recon Scorecard by NPI PlanCd'!AU:AU,'Recon Scorecard by NPI PlanCd'!$A:$A,$A9)</f>
        <v>1350</v>
      </c>
      <c r="H9" s="59">
        <f>SUMIFS('Recon Scorecard by NPI PlanCd'!AV:AV,'Recon Scorecard by NPI PlanCd'!$A:$A,$A9)</f>
        <v>157232.86999999994</v>
      </c>
      <c r="I9" s="23">
        <f>SUMIFS('Recon Scorecard by NPI PlanCd'!AW:AW,'Recon Scorecard by NPI PlanCd'!$A:$A,$A9)</f>
        <v>87429.4</v>
      </c>
      <c r="J9" s="23">
        <f>SUMIFS('Recon Scorecard by NPI PlanCd'!AX:AX,'Recon Scorecard by NPI PlanCd'!$A:$A,$A9)</f>
        <v>-69803.469999999943</v>
      </c>
    </row>
    <row r="10" spans="1:10" x14ac:dyDescent="0.25">
      <c r="A10" s="136" t="s">
        <v>113</v>
      </c>
      <c r="B10" s="137" t="s">
        <v>205</v>
      </c>
      <c r="C10" s="138" t="s">
        <v>202</v>
      </c>
      <c r="D10" s="12" t="s">
        <v>469</v>
      </c>
      <c r="E10" s="2" t="s">
        <v>510</v>
      </c>
      <c r="F10" s="52">
        <f>SUMIFS('Recon Scorecard by NPI PlanCd'!AH:AH,'Recon Scorecard by NPI PlanCd'!$A:$A,$A10)</f>
        <v>1830</v>
      </c>
      <c r="G10" s="53">
        <f>SUMIFS('Recon Scorecard by NPI PlanCd'!AU:AU,'Recon Scorecard by NPI PlanCd'!$A:$A,$A10)</f>
        <v>1830</v>
      </c>
      <c r="H10" s="59">
        <f>SUMIFS('Recon Scorecard by NPI PlanCd'!AV:AV,'Recon Scorecard by NPI PlanCd'!$A:$A,$A10)</f>
        <v>144070.22999999998</v>
      </c>
      <c r="I10" s="23">
        <f>SUMIFS('Recon Scorecard by NPI PlanCd'!AW:AW,'Recon Scorecard by NPI PlanCd'!$A:$A,$A10)</f>
        <v>118515.39000000001</v>
      </c>
      <c r="J10" s="23">
        <f>SUMIFS('Recon Scorecard by NPI PlanCd'!AX:AX,'Recon Scorecard by NPI PlanCd'!$A:$A,$A10)</f>
        <v>-25554.839999999997</v>
      </c>
    </row>
    <row r="11" spans="1:10" x14ac:dyDescent="0.25">
      <c r="A11" s="136" t="s">
        <v>79</v>
      </c>
      <c r="B11" s="137" t="s">
        <v>206</v>
      </c>
      <c r="C11" s="138" t="s">
        <v>202</v>
      </c>
      <c r="D11" s="12" t="s">
        <v>469</v>
      </c>
      <c r="E11" s="2" t="s">
        <v>510</v>
      </c>
      <c r="F11" s="52">
        <f>SUMIFS('Recon Scorecard by NPI PlanCd'!AH:AH,'Recon Scorecard by NPI PlanCd'!$A:$A,$A11)</f>
        <v>5903</v>
      </c>
      <c r="G11" s="53">
        <f>SUMIFS('Recon Scorecard by NPI PlanCd'!AU:AU,'Recon Scorecard by NPI PlanCd'!$A:$A,$A11)</f>
        <v>5900</v>
      </c>
      <c r="H11" s="59">
        <f>SUMIFS('Recon Scorecard by NPI PlanCd'!AV:AV,'Recon Scorecard by NPI PlanCd'!$A:$A,$A11)</f>
        <v>272475.94000000012</v>
      </c>
      <c r="I11" s="23">
        <f>SUMIFS('Recon Scorecard by NPI PlanCd'!AW:AW,'Recon Scorecard by NPI PlanCd'!$A:$A,$A11)</f>
        <v>382098.82999999996</v>
      </c>
      <c r="J11" s="23">
        <f>SUMIFS('Recon Scorecard by NPI PlanCd'!AX:AX,'Recon Scorecard by NPI PlanCd'!$A:$A,$A11)</f>
        <v>109622.8899999999</v>
      </c>
    </row>
    <row r="12" spans="1:10" x14ac:dyDescent="0.25">
      <c r="A12" s="136" t="s">
        <v>66</v>
      </c>
      <c r="B12" s="137" t="s">
        <v>207</v>
      </c>
      <c r="C12" s="138" t="s">
        <v>202</v>
      </c>
      <c r="D12" s="12" t="s">
        <v>469</v>
      </c>
      <c r="E12" s="2" t="s">
        <v>510</v>
      </c>
      <c r="F12" s="52">
        <f>SUMIFS('Recon Scorecard by NPI PlanCd'!AH:AH,'Recon Scorecard by NPI PlanCd'!$A:$A,$A12)</f>
        <v>5257</v>
      </c>
      <c r="G12" s="53">
        <f>SUMIFS('Recon Scorecard by NPI PlanCd'!AU:AU,'Recon Scorecard by NPI PlanCd'!$A:$A,$A12)</f>
        <v>5257</v>
      </c>
      <c r="H12" s="59">
        <f>SUMIFS('Recon Scorecard by NPI PlanCd'!AV:AV,'Recon Scorecard by NPI PlanCd'!$A:$A,$A12)</f>
        <v>186749.53999999992</v>
      </c>
      <c r="I12" s="23">
        <f>SUMIFS('Recon Scorecard by NPI PlanCd'!AW:AW,'Recon Scorecard by NPI PlanCd'!$A:$A,$A12)</f>
        <v>340456.54</v>
      </c>
      <c r="J12" s="23">
        <f>SUMIFS('Recon Scorecard by NPI PlanCd'!AX:AX,'Recon Scorecard by NPI PlanCd'!$A:$A,$A12)</f>
        <v>153707.00000000006</v>
      </c>
    </row>
    <row r="13" spans="1:10" x14ac:dyDescent="0.25">
      <c r="A13" s="136" t="s">
        <v>180</v>
      </c>
      <c r="B13" s="137" t="s">
        <v>208</v>
      </c>
      <c r="C13" s="138" t="s">
        <v>202</v>
      </c>
      <c r="D13" s="12" t="s">
        <v>469</v>
      </c>
      <c r="E13" s="2" t="s">
        <v>510</v>
      </c>
      <c r="F13" s="52">
        <f>SUMIFS('Recon Scorecard by NPI PlanCd'!AH:AH,'Recon Scorecard by NPI PlanCd'!$A:$A,$A13)</f>
        <v>1599</v>
      </c>
      <c r="G13" s="53">
        <f>SUMIFS('Recon Scorecard by NPI PlanCd'!AU:AU,'Recon Scorecard by NPI PlanCd'!$A:$A,$A13)</f>
        <v>1599</v>
      </c>
      <c r="H13" s="59">
        <f>SUMIFS('Recon Scorecard by NPI PlanCd'!AV:AV,'Recon Scorecard by NPI PlanCd'!$A:$A,$A13)</f>
        <v>113399.85999999999</v>
      </c>
      <c r="I13" s="23">
        <f>SUMIFS('Recon Scorecard by NPI PlanCd'!AW:AW,'Recon Scorecard by NPI PlanCd'!$A:$A,$A13)</f>
        <v>103555.26999999999</v>
      </c>
      <c r="J13" s="23">
        <f>SUMIFS('Recon Scorecard by NPI PlanCd'!AX:AX,'Recon Scorecard by NPI PlanCd'!$A:$A,$A13)</f>
        <v>-9844.5899999999801</v>
      </c>
    </row>
    <row r="14" spans="1:10" x14ac:dyDescent="0.25">
      <c r="A14" s="136" t="s">
        <v>188</v>
      </c>
      <c r="B14" s="137" t="s">
        <v>210</v>
      </c>
      <c r="C14" s="138" t="s">
        <v>212</v>
      </c>
      <c r="D14" s="12" t="s">
        <v>469</v>
      </c>
      <c r="E14" s="2" t="s">
        <v>510</v>
      </c>
      <c r="F14" s="52">
        <f>SUMIFS('Recon Scorecard by NPI PlanCd'!AH:AH,'Recon Scorecard by NPI PlanCd'!$A:$A,$A14)</f>
        <v>6737</v>
      </c>
      <c r="G14" s="53">
        <f>SUMIFS('Recon Scorecard by NPI PlanCd'!AU:AU,'Recon Scorecard by NPI PlanCd'!$A:$A,$A14)</f>
        <v>6687</v>
      </c>
      <c r="H14" s="59">
        <f>SUMIFS('Recon Scorecard by NPI PlanCd'!AV:AV,'Recon Scorecard by NPI PlanCd'!$A:$A,$A14)</f>
        <v>347774.38</v>
      </c>
      <c r="I14" s="23">
        <f>SUMIFS('Recon Scorecard by NPI PlanCd'!AW:AW,'Recon Scorecard by NPI PlanCd'!$A:$A,$A14)</f>
        <v>433066.93</v>
      </c>
      <c r="J14" s="23">
        <f>SUMIFS('Recon Scorecard by NPI PlanCd'!AX:AX,'Recon Scorecard by NPI PlanCd'!$A:$A,$A14)</f>
        <v>85292.549999999945</v>
      </c>
    </row>
    <row r="15" spans="1:10" x14ac:dyDescent="0.25">
      <c r="A15" s="136" t="s">
        <v>39</v>
      </c>
      <c r="B15" s="137" t="s">
        <v>213</v>
      </c>
      <c r="C15" s="138" t="s">
        <v>202</v>
      </c>
      <c r="D15" s="12" t="s">
        <v>469</v>
      </c>
      <c r="E15" s="2" t="s">
        <v>510</v>
      </c>
      <c r="F15" s="52">
        <f>SUMIFS('Recon Scorecard by NPI PlanCd'!AH:AH,'Recon Scorecard by NPI PlanCd'!$A:$A,$A15)</f>
        <v>3545</v>
      </c>
      <c r="G15" s="53">
        <f>SUMIFS('Recon Scorecard by NPI PlanCd'!AU:AU,'Recon Scorecard by NPI PlanCd'!$A:$A,$A15)</f>
        <v>3545</v>
      </c>
      <c r="H15" s="59">
        <f>SUMIFS('Recon Scorecard by NPI PlanCd'!AV:AV,'Recon Scorecard by NPI PlanCd'!$A:$A,$A15)</f>
        <v>183663.98</v>
      </c>
      <c r="I15" s="23">
        <f>SUMIFS('Recon Scorecard by NPI PlanCd'!AW:AW,'Recon Scorecard by NPI PlanCd'!$A:$A,$A15)</f>
        <v>229583.11</v>
      </c>
      <c r="J15" s="23">
        <f>SUMIFS('Recon Scorecard by NPI PlanCd'!AX:AX,'Recon Scorecard by NPI PlanCd'!$A:$A,$A15)</f>
        <v>45919.129999999976</v>
      </c>
    </row>
    <row r="16" spans="1:10" x14ac:dyDescent="0.25">
      <c r="A16" s="136" t="s">
        <v>53</v>
      </c>
      <c r="B16" s="137" t="s">
        <v>214</v>
      </c>
      <c r="C16" s="138" t="s">
        <v>202</v>
      </c>
      <c r="D16" s="12" t="s">
        <v>468</v>
      </c>
      <c r="E16" s="2" t="s">
        <v>510</v>
      </c>
      <c r="F16" s="52">
        <f>SUMIFS('Recon Scorecard by NPI PlanCd'!AH:AH,'Recon Scorecard by NPI PlanCd'!$A:$A,$A16)</f>
        <v>481</v>
      </c>
      <c r="G16" s="53">
        <f>SUMIFS('Recon Scorecard by NPI PlanCd'!AU:AU,'Recon Scorecard by NPI PlanCd'!$A:$A,$A16)</f>
        <v>481</v>
      </c>
      <c r="H16" s="59">
        <f>SUMIFS('Recon Scorecard by NPI PlanCd'!AV:AV,'Recon Scorecard by NPI PlanCd'!$A:$A,$A16)</f>
        <v>73623.489999999991</v>
      </c>
      <c r="I16" s="23">
        <f>SUMIFS('Recon Scorecard by NPI PlanCd'!AW:AW,'Recon Scorecard by NPI PlanCd'!$A:$A,$A16)</f>
        <v>52348.540000000008</v>
      </c>
      <c r="J16" s="23">
        <f>SUMIFS('Recon Scorecard by NPI PlanCd'!AX:AX,'Recon Scorecard by NPI PlanCd'!$A:$A,$A16)</f>
        <v>-21274.949999999997</v>
      </c>
    </row>
    <row r="17" spans="1:10" x14ac:dyDescent="0.25">
      <c r="A17" s="136" t="s">
        <v>172</v>
      </c>
      <c r="B17" s="137" t="s">
        <v>215</v>
      </c>
      <c r="C17" s="138" t="s">
        <v>202</v>
      </c>
      <c r="D17" s="12" t="s">
        <v>469</v>
      </c>
      <c r="E17" s="2" t="s">
        <v>510</v>
      </c>
      <c r="F17" s="52">
        <f>SUMIFS('Recon Scorecard by NPI PlanCd'!AH:AH,'Recon Scorecard by NPI PlanCd'!$A:$A,$A17)</f>
        <v>1037</v>
      </c>
      <c r="G17" s="53">
        <f>SUMIFS('Recon Scorecard by NPI PlanCd'!AU:AU,'Recon Scorecard by NPI PlanCd'!$A:$A,$A17)</f>
        <v>1037</v>
      </c>
      <c r="H17" s="59">
        <f>SUMIFS('Recon Scorecard by NPI PlanCd'!AV:AV,'Recon Scorecard by NPI PlanCd'!$A:$A,$A17)</f>
        <v>27349.42</v>
      </c>
      <c r="I17" s="23">
        <f>SUMIFS('Recon Scorecard by NPI PlanCd'!AW:AW,'Recon Scorecard by NPI PlanCd'!$A:$A,$A17)</f>
        <v>67158.73000000001</v>
      </c>
      <c r="J17" s="23">
        <f>SUMIFS('Recon Scorecard by NPI PlanCd'!AX:AX,'Recon Scorecard by NPI PlanCd'!$A:$A,$A17)</f>
        <v>39809.310000000005</v>
      </c>
    </row>
    <row r="18" spans="1:10" x14ac:dyDescent="0.25">
      <c r="A18" s="136" t="s">
        <v>189</v>
      </c>
      <c r="B18" s="137" t="s">
        <v>216</v>
      </c>
      <c r="C18" s="138" t="s">
        <v>202</v>
      </c>
      <c r="D18" s="12" t="s">
        <v>469</v>
      </c>
      <c r="E18" s="2" t="s">
        <v>510</v>
      </c>
      <c r="F18" s="52">
        <f>SUMIFS('Recon Scorecard by NPI PlanCd'!AH:AH,'Recon Scorecard by NPI PlanCd'!$A:$A,$A18)</f>
        <v>49</v>
      </c>
      <c r="G18" s="53">
        <f>SUMIFS('Recon Scorecard by NPI PlanCd'!AU:AU,'Recon Scorecard by NPI PlanCd'!$A:$A,$A18)</f>
        <v>49</v>
      </c>
      <c r="H18" s="59">
        <f>SUMIFS('Recon Scorecard by NPI PlanCd'!AV:AV,'Recon Scorecard by NPI PlanCd'!$A:$A,$A18)</f>
        <v>16702.310000000009</v>
      </c>
      <c r="I18" s="23">
        <f>SUMIFS('Recon Scorecard by NPI PlanCd'!AW:AW,'Recon Scorecard by NPI PlanCd'!$A:$A,$A18)</f>
        <v>3173.36</v>
      </c>
      <c r="J18" s="23">
        <f>SUMIFS('Recon Scorecard by NPI PlanCd'!AX:AX,'Recon Scorecard by NPI PlanCd'!$A:$A,$A18)</f>
        <v>-13528.950000000008</v>
      </c>
    </row>
    <row r="19" spans="1:10" x14ac:dyDescent="0.25">
      <c r="A19" s="136" t="s">
        <v>54</v>
      </c>
      <c r="B19" s="137" t="s">
        <v>217</v>
      </c>
      <c r="C19" s="138" t="s">
        <v>202</v>
      </c>
      <c r="D19" s="12" t="s">
        <v>469</v>
      </c>
      <c r="E19" s="2" t="s">
        <v>510</v>
      </c>
      <c r="F19" s="52">
        <f>SUMIFS('Recon Scorecard by NPI PlanCd'!AH:AH,'Recon Scorecard by NPI PlanCd'!$A:$A,$A19)</f>
        <v>798</v>
      </c>
      <c r="G19" s="53">
        <f>SUMIFS('Recon Scorecard by NPI PlanCd'!AU:AU,'Recon Scorecard by NPI PlanCd'!$A:$A,$A19)</f>
        <v>798</v>
      </c>
      <c r="H19" s="59">
        <f>SUMIFS('Recon Scorecard by NPI PlanCd'!AV:AV,'Recon Scorecard by NPI PlanCd'!$A:$A,$A19)</f>
        <v>46286.560000000012</v>
      </c>
      <c r="I19" s="23">
        <f>SUMIFS('Recon Scorecard by NPI PlanCd'!AW:AW,'Recon Scorecard by NPI PlanCd'!$A:$A,$A19)</f>
        <v>51680.5</v>
      </c>
      <c r="J19" s="23">
        <f>SUMIFS('Recon Scorecard by NPI PlanCd'!AX:AX,'Recon Scorecard by NPI PlanCd'!$A:$A,$A19)</f>
        <v>5393.9399999999969</v>
      </c>
    </row>
    <row r="20" spans="1:10" x14ac:dyDescent="0.25">
      <c r="A20" s="136" t="s">
        <v>68</v>
      </c>
      <c r="B20" s="137" t="s">
        <v>218</v>
      </c>
      <c r="C20" s="138" t="s">
        <v>202</v>
      </c>
      <c r="D20" s="12" t="s">
        <v>468</v>
      </c>
      <c r="E20" s="2" t="s">
        <v>510</v>
      </c>
      <c r="F20" s="52">
        <f>SUMIFS('Recon Scorecard by NPI PlanCd'!AH:AH,'Recon Scorecard by NPI PlanCd'!$A:$A,$A20)</f>
        <v>1271</v>
      </c>
      <c r="G20" s="53">
        <f>SUMIFS('Recon Scorecard by NPI PlanCd'!AU:AU,'Recon Scorecard by NPI PlanCd'!$A:$A,$A20)</f>
        <v>1271</v>
      </c>
      <c r="H20" s="59">
        <f>SUMIFS('Recon Scorecard by NPI PlanCd'!AV:AV,'Recon Scorecard by NPI PlanCd'!$A:$A,$A20)</f>
        <v>226311.65999999997</v>
      </c>
      <c r="I20" s="23">
        <f>SUMIFS('Recon Scorecard by NPI PlanCd'!AW:AW,'Recon Scorecard by NPI PlanCd'!$A:$A,$A20)</f>
        <v>138326.38</v>
      </c>
      <c r="J20" s="23">
        <f>SUMIFS('Recon Scorecard by NPI PlanCd'!AX:AX,'Recon Scorecard by NPI PlanCd'!$A:$A,$A20)</f>
        <v>-87985.279999999941</v>
      </c>
    </row>
    <row r="21" spans="1:10" x14ac:dyDescent="0.25">
      <c r="A21" s="136" t="s">
        <v>119</v>
      </c>
      <c r="B21" s="137" t="s">
        <v>218</v>
      </c>
      <c r="C21" s="138" t="s">
        <v>202</v>
      </c>
      <c r="D21" s="12" t="s">
        <v>468</v>
      </c>
      <c r="E21" s="2" t="s">
        <v>510</v>
      </c>
      <c r="F21" s="52">
        <f>SUMIFS('Recon Scorecard by NPI PlanCd'!AH:AH,'Recon Scorecard by NPI PlanCd'!$A:$A,$A21)</f>
        <v>579</v>
      </c>
      <c r="G21" s="53">
        <f>SUMIFS('Recon Scorecard by NPI PlanCd'!AU:AU,'Recon Scorecard by NPI PlanCd'!$A:$A,$A21)</f>
        <v>579</v>
      </c>
      <c r="H21" s="59">
        <f>SUMIFS('Recon Scorecard by NPI PlanCd'!AV:AV,'Recon Scorecard by NPI PlanCd'!$A:$A,$A21)</f>
        <v>128033.67999999998</v>
      </c>
      <c r="I21" s="23">
        <f>SUMIFS('Recon Scorecard by NPI PlanCd'!AW:AW,'Recon Scorecard by NPI PlanCd'!$A:$A,$A21)</f>
        <v>63014.130000000005</v>
      </c>
      <c r="J21" s="23">
        <f>SUMIFS('Recon Scorecard by NPI PlanCd'!AX:AX,'Recon Scorecard by NPI PlanCd'!$A:$A,$A21)</f>
        <v>-65019.549999999988</v>
      </c>
    </row>
    <row r="22" spans="1:10" x14ac:dyDescent="0.25">
      <c r="A22" s="136" t="s">
        <v>102</v>
      </c>
      <c r="B22" s="137" t="s">
        <v>219</v>
      </c>
      <c r="C22" s="138" t="s">
        <v>202</v>
      </c>
      <c r="D22" s="12" t="s">
        <v>469</v>
      </c>
      <c r="E22" s="2" t="s">
        <v>510</v>
      </c>
      <c r="F22" s="52">
        <f>SUMIFS('Recon Scorecard by NPI PlanCd'!AH:AH,'Recon Scorecard by NPI PlanCd'!$A:$A,$A22)</f>
        <v>5096</v>
      </c>
      <c r="G22" s="53">
        <f>SUMIFS('Recon Scorecard by NPI PlanCd'!AU:AU,'Recon Scorecard by NPI PlanCd'!$A:$A,$A22)</f>
        <v>5096</v>
      </c>
      <c r="H22" s="59">
        <f>SUMIFS('Recon Scorecard by NPI PlanCd'!AV:AV,'Recon Scorecard by NPI PlanCd'!$A:$A,$A22)</f>
        <v>173905.03999999992</v>
      </c>
      <c r="I22" s="23">
        <f>SUMIFS('Recon Scorecard by NPI PlanCd'!AW:AW,'Recon Scorecard by NPI PlanCd'!$A:$A,$A22)</f>
        <v>330029.78000000003</v>
      </c>
      <c r="J22" s="23">
        <f>SUMIFS('Recon Scorecard by NPI PlanCd'!AX:AX,'Recon Scorecard by NPI PlanCd'!$A:$A,$A22)</f>
        <v>156124.74000000008</v>
      </c>
    </row>
    <row r="23" spans="1:10" x14ac:dyDescent="0.25">
      <c r="A23" s="136" t="s">
        <v>110</v>
      </c>
      <c r="B23" s="137" t="s">
        <v>220</v>
      </c>
      <c r="C23" s="138" t="s">
        <v>202</v>
      </c>
      <c r="D23" s="12" t="s">
        <v>469</v>
      </c>
      <c r="E23" s="2" t="s">
        <v>510</v>
      </c>
      <c r="F23" s="52">
        <f>SUMIFS('Recon Scorecard by NPI PlanCd'!AH:AH,'Recon Scorecard by NPI PlanCd'!$A:$A,$A23)</f>
        <v>799</v>
      </c>
      <c r="G23" s="53">
        <f>SUMIFS('Recon Scorecard by NPI PlanCd'!AU:AU,'Recon Scorecard by NPI PlanCd'!$A:$A,$A23)</f>
        <v>799</v>
      </c>
      <c r="H23" s="59">
        <f>SUMIFS('Recon Scorecard by NPI PlanCd'!AV:AV,'Recon Scorecard by NPI PlanCd'!$A:$A,$A23)</f>
        <v>30548.17</v>
      </c>
      <c r="I23" s="23">
        <f>SUMIFS('Recon Scorecard by NPI PlanCd'!AW:AW,'Recon Scorecard by NPI PlanCd'!$A:$A,$A23)</f>
        <v>51745.25</v>
      </c>
      <c r="J23" s="23">
        <f>SUMIFS('Recon Scorecard by NPI PlanCd'!AX:AX,'Recon Scorecard by NPI PlanCd'!$A:$A,$A23)</f>
        <v>21197.080000000005</v>
      </c>
    </row>
    <row r="24" spans="1:10" x14ac:dyDescent="0.25">
      <c r="A24" s="136" t="s">
        <v>84</v>
      </c>
      <c r="B24" s="137" t="s">
        <v>221</v>
      </c>
      <c r="C24" s="138" t="s">
        <v>202</v>
      </c>
      <c r="D24" s="12" t="s">
        <v>469</v>
      </c>
      <c r="E24" s="2" t="s">
        <v>510</v>
      </c>
      <c r="F24" s="52">
        <f>SUMIFS('Recon Scorecard by NPI PlanCd'!AH:AH,'Recon Scorecard by NPI PlanCd'!$A:$A,$A24)</f>
        <v>2760</v>
      </c>
      <c r="G24" s="53">
        <f>SUMIFS('Recon Scorecard by NPI PlanCd'!AU:AU,'Recon Scorecard by NPI PlanCd'!$A:$A,$A24)</f>
        <v>2760</v>
      </c>
      <c r="H24" s="59">
        <f>SUMIFS('Recon Scorecard by NPI PlanCd'!AV:AV,'Recon Scorecard by NPI PlanCd'!$A:$A,$A24)</f>
        <v>195236.08999999997</v>
      </c>
      <c r="I24" s="23">
        <f>SUMIFS('Recon Scorecard by NPI PlanCd'!AW:AW,'Recon Scorecard by NPI PlanCd'!$A:$A,$A24)</f>
        <v>178744.54</v>
      </c>
      <c r="J24" s="23">
        <f>SUMIFS('Recon Scorecard by NPI PlanCd'!AX:AX,'Recon Scorecard by NPI PlanCd'!$A:$A,$A24)</f>
        <v>-16491.549999999952</v>
      </c>
    </row>
    <row r="25" spans="1:10" x14ac:dyDescent="0.25">
      <c r="A25" s="136" t="s">
        <v>90</v>
      </c>
      <c r="B25" s="137" t="s">
        <v>222</v>
      </c>
      <c r="C25" s="138" t="s">
        <v>202</v>
      </c>
      <c r="D25" s="12" t="s">
        <v>469</v>
      </c>
      <c r="E25" s="2" t="s">
        <v>510</v>
      </c>
      <c r="F25" s="52">
        <f>SUMIFS('Recon Scorecard by NPI PlanCd'!AH:AH,'Recon Scorecard by NPI PlanCd'!$A:$A,$A25)</f>
        <v>955</v>
      </c>
      <c r="G25" s="53">
        <f>SUMIFS('Recon Scorecard by NPI PlanCd'!AU:AU,'Recon Scorecard by NPI PlanCd'!$A:$A,$A25)</f>
        <v>955</v>
      </c>
      <c r="H25" s="59">
        <f>SUMIFS('Recon Scorecard by NPI PlanCd'!AV:AV,'Recon Scorecard by NPI PlanCd'!$A:$A,$A25)</f>
        <v>76979.569999999992</v>
      </c>
      <c r="I25" s="23">
        <f>SUMIFS('Recon Scorecard by NPI PlanCd'!AW:AW,'Recon Scorecard by NPI PlanCd'!$A:$A,$A25)</f>
        <v>61848.21</v>
      </c>
      <c r="J25" s="23">
        <f>SUMIFS('Recon Scorecard by NPI PlanCd'!AX:AX,'Recon Scorecard by NPI PlanCd'!$A:$A,$A25)</f>
        <v>-15131.359999999991</v>
      </c>
    </row>
    <row r="26" spans="1:10" x14ac:dyDescent="0.25">
      <c r="A26" s="136" t="s">
        <v>184</v>
      </c>
      <c r="B26" s="137" t="s">
        <v>223</v>
      </c>
      <c r="C26" s="138" t="s">
        <v>225</v>
      </c>
      <c r="D26" s="12" t="s">
        <v>469</v>
      </c>
      <c r="E26" s="2" t="s">
        <v>510</v>
      </c>
      <c r="F26" s="52">
        <f>SUMIFS('Recon Scorecard by NPI PlanCd'!AH:AH,'Recon Scorecard by NPI PlanCd'!$A:$A,$A26)</f>
        <v>1437</v>
      </c>
      <c r="G26" s="53">
        <f>SUMIFS('Recon Scorecard by NPI PlanCd'!AU:AU,'Recon Scorecard by NPI PlanCd'!$A:$A,$A26)</f>
        <v>1437</v>
      </c>
      <c r="H26" s="59">
        <f>SUMIFS('Recon Scorecard by NPI PlanCd'!AV:AV,'Recon Scorecard by NPI PlanCd'!$A:$A,$A26)</f>
        <v>108921.41999999998</v>
      </c>
      <c r="I26" s="23">
        <f>SUMIFS('Recon Scorecard by NPI PlanCd'!AW:AW,'Recon Scorecard by NPI PlanCd'!$A:$A,$A26)</f>
        <v>93063.73000000001</v>
      </c>
      <c r="J26" s="23">
        <f>SUMIFS('Recon Scorecard by NPI PlanCd'!AX:AX,'Recon Scorecard by NPI PlanCd'!$A:$A,$A26)</f>
        <v>-15857.689999999981</v>
      </c>
    </row>
    <row r="27" spans="1:10" x14ac:dyDescent="0.25">
      <c r="A27" s="136" t="s">
        <v>144</v>
      </c>
      <c r="B27" s="137" t="s">
        <v>226</v>
      </c>
      <c r="C27" s="138" t="s">
        <v>225</v>
      </c>
      <c r="D27" s="12" t="s">
        <v>469</v>
      </c>
      <c r="E27" s="2" t="s">
        <v>510</v>
      </c>
      <c r="F27" s="52">
        <f>SUMIFS('Recon Scorecard by NPI PlanCd'!AH:AH,'Recon Scorecard by NPI PlanCd'!$A:$A,$A27)</f>
        <v>1072</v>
      </c>
      <c r="G27" s="53">
        <f>SUMIFS('Recon Scorecard by NPI PlanCd'!AU:AU,'Recon Scorecard by NPI PlanCd'!$A:$A,$A27)</f>
        <v>1072</v>
      </c>
      <c r="H27" s="59">
        <f>SUMIFS('Recon Scorecard by NPI PlanCd'!AV:AV,'Recon Scorecard by NPI PlanCd'!$A:$A,$A27)</f>
        <v>45598.520000000004</v>
      </c>
      <c r="I27" s="23">
        <f>SUMIFS('Recon Scorecard by NPI PlanCd'!AW:AW,'Recon Scorecard by NPI PlanCd'!$A:$A,$A27)</f>
        <v>69425.41</v>
      </c>
      <c r="J27" s="23">
        <f>SUMIFS('Recon Scorecard by NPI PlanCd'!AX:AX,'Recon Scorecard by NPI PlanCd'!$A:$A,$A27)</f>
        <v>23826.89</v>
      </c>
    </row>
    <row r="28" spans="1:10" x14ac:dyDescent="0.25">
      <c r="A28" s="136" t="s">
        <v>152</v>
      </c>
      <c r="B28" s="137" t="s">
        <v>228</v>
      </c>
      <c r="C28" s="138" t="s">
        <v>225</v>
      </c>
      <c r="D28" s="12" t="s">
        <v>469</v>
      </c>
      <c r="E28" s="2" t="s">
        <v>510</v>
      </c>
      <c r="F28" s="52">
        <f>SUMIFS('Recon Scorecard by NPI PlanCd'!AH:AH,'Recon Scorecard by NPI PlanCd'!$A:$A,$A28)</f>
        <v>1075</v>
      </c>
      <c r="G28" s="53">
        <f>SUMIFS('Recon Scorecard by NPI PlanCd'!AU:AU,'Recon Scorecard by NPI PlanCd'!$A:$A,$A28)</f>
        <v>1075</v>
      </c>
      <c r="H28" s="59">
        <f>SUMIFS('Recon Scorecard by NPI PlanCd'!AV:AV,'Recon Scorecard by NPI PlanCd'!$A:$A,$A28)</f>
        <v>79286.680000000008</v>
      </c>
      <c r="I28" s="23">
        <f>SUMIFS('Recon Scorecard by NPI PlanCd'!AW:AW,'Recon Scorecard by NPI PlanCd'!$A:$A,$A28)</f>
        <v>69619.7</v>
      </c>
      <c r="J28" s="23">
        <f>SUMIFS('Recon Scorecard by NPI PlanCd'!AX:AX,'Recon Scorecard by NPI PlanCd'!$A:$A,$A28)</f>
        <v>-9666.9800000000087</v>
      </c>
    </row>
    <row r="29" spans="1:10" x14ac:dyDescent="0.25">
      <c r="A29" s="136" t="s">
        <v>64</v>
      </c>
      <c r="B29" s="137" t="s">
        <v>229</v>
      </c>
      <c r="C29" s="138" t="s">
        <v>225</v>
      </c>
      <c r="D29" s="12" t="s">
        <v>469</v>
      </c>
      <c r="E29" s="2" t="s">
        <v>510</v>
      </c>
      <c r="F29" s="52">
        <f>SUMIFS('Recon Scorecard by NPI PlanCd'!AH:AH,'Recon Scorecard by NPI PlanCd'!$A:$A,$A29)</f>
        <v>311</v>
      </c>
      <c r="G29" s="53">
        <f>SUMIFS('Recon Scorecard by NPI PlanCd'!AU:AU,'Recon Scorecard by NPI PlanCd'!$A:$A,$A29)</f>
        <v>311</v>
      </c>
      <c r="H29" s="59">
        <f>SUMIFS('Recon Scorecard by NPI PlanCd'!AV:AV,'Recon Scorecard by NPI PlanCd'!$A:$A,$A29)</f>
        <v>16347.540000000003</v>
      </c>
      <c r="I29" s="23">
        <f>SUMIFS('Recon Scorecard by NPI PlanCd'!AW:AW,'Recon Scorecard by NPI PlanCd'!$A:$A,$A29)</f>
        <v>20141.150000000001</v>
      </c>
      <c r="J29" s="23">
        <f>SUMIFS('Recon Scorecard by NPI PlanCd'!AX:AX,'Recon Scorecard by NPI PlanCd'!$A:$A,$A29)</f>
        <v>3793.6099999999969</v>
      </c>
    </row>
    <row r="30" spans="1:10" x14ac:dyDescent="0.25">
      <c r="A30" s="136" t="s">
        <v>87</v>
      </c>
      <c r="B30" s="137" t="s">
        <v>230</v>
      </c>
      <c r="C30" s="138" t="s">
        <v>225</v>
      </c>
      <c r="D30" s="12" t="s">
        <v>469</v>
      </c>
      <c r="E30" s="2" t="s">
        <v>510</v>
      </c>
      <c r="F30" s="52">
        <f>SUMIFS('Recon Scorecard by NPI PlanCd'!AH:AH,'Recon Scorecard by NPI PlanCd'!$A:$A,$A30)</f>
        <v>2617</v>
      </c>
      <c r="G30" s="53">
        <f>SUMIFS('Recon Scorecard by NPI PlanCd'!AU:AU,'Recon Scorecard by NPI PlanCd'!$A:$A,$A30)</f>
        <v>2610</v>
      </c>
      <c r="H30" s="59">
        <f>SUMIFS('Recon Scorecard by NPI PlanCd'!AV:AV,'Recon Scorecard by NPI PlanCd'!$A:$A,$A30)</f>
        <v>168489.34</v>
      </c>
      <c r="I30" s="23">
        <f>SUMIFS('Recon Scorecard by NPI PlanCd'!AW:AW,'Recon Scorecard by NPI PlanCd'!$A:$A,$A30)</f>
        <v>169030.16999999998</v>
      </c>
      <c r="J30" s="23">
        <f>SUMIFS('Recon Scorecard by NPI PlanCd'!AX:AX,'Recon Scorecard by NPI PlanCd'!$A:$A,$A30)</f>
        <v>540.82999999997196</v>
      </c>
    </row>
    <row r="31" spans="1:10" x14ac:dyDescent="0.25">
      <c r="A31" s="136" t="s">
        <v>80</v>
      </c>
      <c r="B31" s="137" t="s">
        <v>231</v>
      </c>
      <c r="C31" s="138" t="s">
        <v>202</v>
      </c>
      <c r="D31" s="12" t="s">
        <v>469</v>
      </c>
      <c r="E31" s="2" t="s">
        <v>510</v>
      </c>
      <c r="F31" s="52">
        <f>SUMIFS('Recon Scorecard by NPI PlanCd'!AH:AH,'Recon Scorecard by NPI PlanCd'!$A:$A,$A31)</f>
        <v>302</v>
      </c>
      <c r="G31" s="53">
        <f>SUMIFS('Recon Scorecard by NPI PlanCd'!AU:AU,'Recon Scorecard by NPI PlanCd'!$A:$A,$A31)</f>
        <v>302</v>
      </c>
      <c r="H31" s="59">
        <f>SUMIFS('Recon Scorecard by NPI PlanCd'!AV:AV,'Recon Scorecard by NPI PlanCd'!$A:$A,$A31)</f>
        <v>28810.489999999998</v>
      </c>
      <c r="I31" s="23">
        <f>SUMIFS('Recon Scorecard by NPI PlanCd'!AW:AW,'Recon Scorecard by NPI PlanCd'!$A:$A,$A31)</f>
        <v>19558.29</v>
      </c>
      <c r="J31" s="23">
        <f>SUMIFS('Recon Scorecard by NPI PlanCd'!AX:AX,'Recon Scorecard by NPI PlanCd'!$A:$A,$A31)</f>
        <v>-9252.2000000000007</v>
      </c>
    </row>
    <row r="32" spans="1:10" x14ac:dyDescent="0.25">
      <c r="A32" s="136" t="s">
        <v>72</v>
      </c>
      <c r="B32" s="137" t="s">
        <v>234</v>
      </c>
      <c r="C32" s="138" t="s">
        <v>202</v>
      </c>
      <c r="D32" s="12" t="s">
        <v>469</v>
      </c>
      <c r="E32" s="2" t="s">
        <v>510</v>
      </c>
      <c r="F32" s="52">
        <f>SUMIFS('Recon Scorecard by NPI PlanCd'!AH:AH,'Recon Scorecard by NPI PlanCd'!$A:$A,$A32)</f>
        <v>472</v>
      </c>
      <c r="G32" s="53">
        <f>SUMIFS('Recon Scorecard by NPI PlanCd'!AU:AU,'Recon Scorecard by NPI PlanCd'!$A:$A,$A32)</f>
        <v>472</v>
      </c>
      <c r="H32" s="59">
        <f>SUMIFS('Recon Scorecard by NPI PlanCd'!AV:AV,'Recon Scorecard by NPI PlanCd'!$A:$A,$A32)</f>
        <v>60181.56</v>
      </c>
      <c r="I32" s="23">
        <f>SUMIFS('Recon Scorecard by NPI PlanCd'!AW:AW,'Recon Scorecard by NPI PlanCd'!$A:$A,$A32)</f>
        <v>30567.9</v>
      </c>
      <c r="J32" s="23">
        <f>SUMIFS('Recon Scorecard by NPI PlanCd'!AX:AX,'Recon Scorecard by NPI PlanCd'!$A:$A,$A32)</f>
        <v>-29613.659999999996</v>
      </c>
    </row>
    <row r="33" spans="1:10" x14ac:dyDescent="0.25">
      <c r="A33" s="136" t="s">
        <v>146</v>
      </c>
      <c r="B33" s="137" t="s">
        <v>237</v>
      </c>
      <c r="C33" s="138" t="s">
        <v>202</v>
      </c>
      <c r="D33" s="12" t="s">
        <v>469</v>
      </c>
      <c r="E33" s="2" t="s">
        <v>510</v>
      </c>
      <c r="F33" s="52">
        <f>SUMIFS('Recon Scorecard by NPI PlanCd'!AH:AH,'Recon Scorecard by NPI PlanCd'!$A:$A,$A33)</f>
        <v>2130</v>
      </c>
      <c r="G33" s="53">
        <f>SUMIFS('Recon Scorecard by NPI PlanCd'!AU:AU,'Recon Scorecard by NPI PlanCd'!$A:$A,$A33)</f>
        <v>2130</v>
      </c>
      <c r="H33" s="59">
        <f>SUMIFS('Recon Scorecard by NPI PlanCd'!AV:AV,'Recon Scorecard by NPI PlanCd'!$A:$A,$A33)</f>
        <v>139718.43000000002</v>
      </c>
      <c r="I33" s="23">
        <f>SUMIFS('Recon Scorecard by NPI PlanCd'!AW:AW,'Recon Scorecard by NPI PlanCd'!$A:$A,$A33)</f>
        <v>137944.16999999998</v>
      </c>
      <c r="J33" s="23">
        <f>SUMIFS('Recon Scorecard by NPI PlanCd'!AX:AX,'Recon Scorecard by NPI PlanCd'!$A:$A,$A33)</f>
        <v>-1774.2600000000302</v>
      </c>
    </row>
    <row r="34" spans="1:10" x14ac:dyDescent="0.25">
      <c r="A34" s="136" t="s">
        <v>147</v>
      </c>
      <c r="B34" s="137" t="s">
        <v>238</v>
      </c>
      <c r="C34" s="138" t="s">
        <v>202</v>
      </c>
      <c r="D34" s="12" t="s">
        <v>469</v>
      </c>
      <c r="E34" s="2" t="s">
        <v>510</v>
      </c>
      <c r="F34" s="52">
        <f>SUMIFS('Recon Scorecard by NPI PlanCd'!AH:AH,'Recon Scorecard by NPI PlanCd'!$A:$A,$A34)</f>
        <v>1518</v>
      </c>
      <c r="G34" s="53">
        <f>SUMIFS('Recon Scorecard by NPI PlanCd'!AU:AU,'Recon Scorecard by NPI PlanCd'!$A:$A,$A34)</f>
        <v>1518</v>
      </c>
      <c r="H34" s="59">
        <f>SUMIFS('Recon Scorecard by NPI PlanCd'!AV:AV,'Recon Scorecard by NPI PlanCd'!$A:$A,$A34)</f>
        <v>33762.860000000015</v>
      </c>
      <c r="I34" s="23">
        <f>SUMIFS('Recon Scorecard by NPI PlanCd'!AW:AW,'Recon Scorecard by NPI PlanCd'!$A:$A,$A34)</f>
        <v>98309.52</v>
      </c>
      <c r="J34" s="23">
        <f>SUMIFS('Recon Scorecard by NPI PlanCd'!AX:AX,'Recon Scorecard by NPI PlanCd'!$A:$A,$A34)</f>
        <v>64546.659999999989</v>
      </c>
    </row>
    <row r="35" spans="1:10" x14ac:dyDescent="0.25">
      <c r="A35" s="136" t="s">
        <v>116</v>
      </c>
      <c r="B35" s="137" t="s">
        <v>241</v>
      </c>
      <c r="C35" s="138" t="s">
        <v>202</v>
      </c>
      <c r="D35" s="12" t="s">
        <v>469</v>
      </c>
      <c r="E35" s="2" t="s">
        <v>510</v>
      </c>
      <c r="F35" s="52">
        <f>SUMIFS('Recon Scorecard by NPI PlanCd'!AH:AH,'Recon Scorecard by NPI PlanCd'!$A:$A,$A35)</f>
        <v>1569</v>
      </c>
      <c r="G35" s="53">
        <f>SUMIFS('Recon Scorecard by NPI PlanCd'!AU:AU,'Recon Scorecard by NPI PlanCd'!$A:$A,$A35)</f>
        <v>1569</v>
      </c>
      <c r="H35" s="59">
        <f>SUMIFS('Recon Scorecard by NPI PlanCd'!AV:AV,'Recon Scorecard by NPI PlanCd'!$A:$A,$A35)</f>
        <v>20575.119999999995</v>
      </c>
      <c r="I35" s="23">
        <f>SUMIFS('Recon Scorecard by NPI PlanCd'!AW:AW,'Recon Scorecard by NPI PlanCd'!$A:$A,$A35)</f>
        <v>101612.38</v>
      </c>
      <c r="J35" s="23">
        <f>SUMIFS('Recon Scorecard by NPI PlanCd'!AX:AX,'Recon Scorecard by NPI PlanCd'!$A:$A,$A35)</f>
        <v>81037.260000000009</v>
      </c>
    </row>
    <row r="36" spans="1:10" x14ac:dyDescent="0.25">
      <c r="A36" s="136" t="s">
        <v>168</v>
      </c>
      <c r="B36" s="137" t="s">
        <v>242</v>
      </c>
      <c r="C36" s="138" t="s">
        <v>202</v>
      </c>
      <c r="D36" s="12" t="s">
        <v>469</v>
      </c>
      <c r="E36" s="2" t="s">
        <v>510</v>
      </c>
      <c r="F36" s="52">
        <f>SUMIFS('Recon Scorecard by NPI PlanCd'!AH:AH,'Recon Scorecard by NPI PlanCd'!$A:$A,$A36)</f>
        <v>3297</v>
      </c>
      <c r="G36" s="53">
        <f>SUMIFS('Recon Scorecard by NPI PlanCd'!AU:AU,'Recon Scorecard by NPI PlanCd'!$A:$A,$A36)</f>
        <v>3297</v>
      </c>
      <c r="H36" s="59">
        <f>SUMIFS('Recon Scorecard by NPI PlanCd'!AV:AV,'Recon Scorecard by NPI PlanCd'!$A:$A,$A36)</f>
        <v>158771.06</v>
      </c>
      <c r="I36" s="23">
        <f>SUMIFS('Recon Scorecard by NPI PlanCd'!AW:AW,'Recon Scorecard by NPI PlanCd'!$A:$A,$A36)</f>
        <v>213522</v>
      </c>
      <c r="J36" s="23">
        <f>SUMIFS('Recon Scorecard by NPI PlanCd'!AX:AX,'Recon Scorecard by NPI PlanCd'!$A:$A,$A36)</f>
        <v>54750.939999999944</v>
      </c>
    </row>
    <row r="37" spans="1:10" x14ac:dyDescent="0.25">
      <c r="A37" s="136" t="s">
        <v>139</v>
      </c>
      <c r="B37" s="137" t="s">
        <v>243</v>
      </c>
      <c r="C37" s="138" t="s">
        <v>202</v>
      </c>
      <c r="D37" s="12" t="s">
        <v>469</v>
      </c>
      <c r="E37" s="2" t="s">
        <v>510</v>
      </c>
      <c r="F37" s="52">
        <f>SUMIFS('Recon Scorecard by NPI PlanCd'!AH:AH,'Recon Scorecard by NPI PlanCd'!$A:$A,$A37)</f>
        <v>148</v>
      </c>
      <c r="G37" s="53">
        <f>SUMIFS('Recon Scorecard by NPI PlanCd'!AU:AU,'Recon Scorecard by NPI PlanCd'!$A:$A,$A37)</f>
        <v>148</v>
      </c>
      <c r="H37" s="59">
        <f>SUMIFS('Recon Scorecard by NPI PlanCd'!AV:AV,'Recon Scorecard by NPI PlanCd'!$A:$A,$A37)</f>
        <v>5129.78</v>
      </c>
      <c r="I37" s="23">
        <f>SUMIFS('Recon Scorecard by NPI PlanCd'!AW:AW,'Recon Scorecard by NPI PlanCd'!$A:$A,$A37)</f>
        <v>9584.86</v>
      </c>
      <c r="J37" s="23">
        <f>SUMIFS('Recon Scorecard by NPI PlanCd'!AX:AX,'Recon Scorecard by NPI PlanCd'!$A:$A,$A37)</f>
        <v>4455.0800000000008</v>
      </c>
    </row>
    <row r="38" spans="1:10" x14ac:dyDescent="0.25">
      <c r="A38" s="136" t="s">
        <v>122</v>
      </c>
      <c r="B38" s="137" t="s">
        <v>244</v>
      </c>
      <c r="C38" s="138" t="s">
        <v>202</v>
      </c>
      <c r="D38" s="12" t="s">
        <v>469</v>
      </c>
      <c r="E38" s="2" t="s">
        <v>510</v>
      </c>
      <c r="F38" s="52">
        <f>SUMIFS('Recon Scorecard by NPI PlanCd'!AH:AH,'Recon Scorecard by NPI PlanCd'!$A:$A,$A38)</f>
        <v>1046</v>
      </c>
      <c r="G38" s="53">
        <f>SUMIFS('Recon Scorecard by NPI PlanCd'!AU:AU,'Recon Scorecard by NPI PlanCd'!$A:$A,$A38)</f>
        <v>1046</v>
      </c>
      <c r="H38" s="59">
        <f>SUMIFS('Recon Scorecard by NPI PlanCd'!AV:AV,'Recon Scorecard by NPI PlanCd'!$A:$A,$A38)</f>
        <v>81362.820000000007</v>
      </c>
      <c r="I38" s="23">
        <f>SUMIFS('Recon Scorecard by NPI PlanCd'!AW:AW,'Recon Scorecard by NPI PlanCd'!$A:$A,$A38)</f>
        <v>67741.58</v>
      </c>
      <c r="J38" s="23">
        <f>SUMIFS('Recon Scorecard by NPI PlanCd'!AX:AX,'Recon Scorecard by NPI PlanCd'!$A:$A,$A38)</f>
        <v>-13621.240000000013</v>
      </c>
    </row>
    <row r="39" spans="1:10" x14ac:dyDescent="0.25">
      <c r="A39" s="136" t="s">
        <v>81</v>
      </c>
      <c r="B39" s="137" t="s">
        <v>245</v>
      </c>
      <c r="C39" s="138" t="s">
        <v>202</v>
      </c>
      <c r="D39" s="12" t="s">
        <v>469</v>
      </c>
      <c r="E39" s="2" t="s">
        <v>510</v>
      </c>
      <c r="F39" s="52">
        <f>SUMIFS('Recon Scorecard by NPI PlanCd'!AH:AH,'Recon Scorecard by NPI PlanCd'!$A:$A,$A39)</f>
        <v>1445</v>
      </c>
      <c r="G39" s="53">
        <f>SUMIFS('Recon Scorecard by NPI PlanCd'!AU:AU,'Recon Scorecard by NPI PlanCd'!$A:$A,$A39)</f>
        <v>1445</v>
      </c>
      <c r="H39" s="59">
        <f>SUMIFS('Recon Scorecard by NPI PlanCd'!AV:AV,'Recon Scorecard by NPI PlanCd'!$A:$A,$A39)</f>
        <v>52472.870000000017</v>
      </c>
      <c r="I39" s="23">
        <f>SUMIFS('Recon Scorecard by NPI PlanCd'!AW:AW,'Recon Scorecard by NPI PlanCd'!$A:$A,$A39)</f>
        <v>93581.83</v>
      </c>
      <c r="J39" s="23">
        <f>SUMIFS('Recon Scorecard by NPI PlanCd'!AX:AX,'Recon Scorecard by NPI PlanCd'!$A:$A,$A39)</f>
        <v>41108.959999999992</v>
      </c>
    </row>
    <row r="40" spans="1:10" x14ac:dyDescent="0.25">
      <c r="A40" s="136" t="s">
        <v>67</v>
      </c>
      <c r="B40" s="137" t="s">
        <v>246</v>
      </c>
      <c r="C40" s="138" t="s">
        <v>202</v>
      </c>
      <c r="D40" s="12" t="s">
        <v>469</v>
      </c>
      <c r="E40" s="2" t="s">
        <v>510</v>
      </c>
      <c r="F40" s="52">
        <f>SUMIFS('Recon Scorecard by NPI PlanCd'!AH:AH,'Recon Scorecard by NPI PlanCd'!$A:$A,$A40)</f>
        <v>392</v>
      </c>
      <c r="G40" s="53">
        <f>SUMIFS('Recon Scorecard by NPI PlanCd'!AU:AU,'Recon Scorecard by NPI PlanCd'!$A:$A,$A40)</f>
        <v>392</v>
      </c>
      <c r="H40" s="59">
        <f>SUMIFS('Recon Scorecard by NPI PlanCd'!AV:AV,'Recon Scorecard by NPI PlanCd'!$A:$A,$A40)</f>
        <v>22719.799999999996</v>
      </c>
      <c r="I40" s="23">
        <f>SUMIFS('Recon Scorecard by NPI PlanCd'!AW:AW,'Recon Scorecard by NPI PlanCd'!$A:$A,$A40)</f>
        <v>25386.9</v>
      </c>
      <c r="J40" s="23">
        <f>SUMIFS('Recon Scorecard by NPI PlanCd'!AX:AX,'Recon Scorecard by NPI PlanCd'!$A:$A,$A40)</f>
        <v>2667.1000000000013</v>
      </c>
    </row>
    <row r="41" spans="1:10" x14ac:dyDescent="0.25">
      <c r="A41" s="136" t="s">
        <v>138</v>
      </c>
      <c r="B41" s="137" t="s">
        <v>247</v>
      </c>
      <c r="C41" s="138" t="s">
        <v>249</v>
      </c>
      <c r="D41" s="12" t="s">
        <v>469</v>
      </c>
      <c r="E41" s="2" t="s">
        <v>510</v>
      </c>
      <c r="F41" s="52">
        <f>SUMIFS('Recon Scorecard by NPI PlanCd'!AH:AH,'Recon Scorecard by NPI PlanCd'!$A:$A,$A41)</f>
        <v>1185</v>
      </c>
      <c r="G41" s="53">
        <f>SUMIFS('Recon Scorecard by NPI PlanCd'!AU:AU,'Recon Scorecard by NPI PlanCd'!$A:$A,$A41)</f>
        <v>1151</v>
      </c>
      <c r="H41" s="59">
        <f>SUMIFS('Recon Scorecard by NPI PlanCd'!AV:AV,'Recon Scorecard by NPI PlanCd'!$A:$A,$A41)</f>
        <v>54464.910000000011</v>
      </c>
      <c r="I41" s="23">
        <f>SUMIFS('Recon Scorecard by NPI PlanCd'!AW:AW,'Recon Scorecard by NPI PlanCd'!$A:$A,$A41)</f>
        <v>74541.649999999994</v>
      </c>
      <c r="J41" s="23">
        <f>SUMIFS('Recon Scorecard by NPI PlanCd'!AX:AX,'Recon Scorecard by NPI PlanCd'!$A:$A,$A41)</f>
        <v>20076.739999999987</v>
      </c>
    </row>
    <row r="42" spans="1:10" x14ac:dyDescent="0.25">
      <c r="A42" s="136" t="s">
        <v>74</v>
      </c>
      <c r="B42" s="137" t="s">
        <v>250</v>
      </c>
      <c r="C42" s="138" t="s">
        <v>249</v>
      </c>
      <c r="D42" s="12" t="s">
        <v>469</v>
      </c>
      <c r="E42" s="2" t="s">
        <v>510</v>
      </c>
      <c r="F42" s="52">
        <f>SUMIFS('Recon Scorecard by NPI PlanCd'!AH:AH,'Recon Scorecard by NPI PlanCd'!$A:$A,$A42)</f>
        <v>758</v>
      </c>
      <c r="G42" s="53">
        <f>SUMIFS('Recon Scorecard by NPI PlanCd'!AU:AU,'Recon Scorecard by NPI PlanCd'!$A:$A,$A42)</f>
        <v>758</v>
      </c>
      <c r="H42" s="59">
        <f>SUMIFS('Recon Scorecard by NPI PlanCd'!AV:AV,'Recon Scorecard by NPI PlanCd'!$A:$A,$A42)</f>
        <v>30047.97</v>
      </c>
      <c r="I42" s="23">
        <f>SUMIFS('Recon Scorecard by NPI PlanCd'!AW:AW,'Recon Scorecard by NPI PlanCd'!$A:$A,$A42)</f>
        <v>49089.98</v>
      </c>
      <c r="J42" s="23">
        <f>SUMIFS('Recon Scorecard by NPI PlanCd'!AX:AX,'Recon Scorecard by NPI PlanCd'!$A:$A,$A42)</f>
        <v>19042.009999999995</v>
      </c>
    </row>
    <row r="43" spans="1:10" x14ac:dyDescent="0.25">
      <c r="A43" s="136" t="s">
        <v>194</v>
      </c>
      <c r="B43" s="137" t="s">
        <v>251</v>
      </c>
      <c r="C43" s="138" t="s">
        <v>249</v>
      </c>
      <c r="D43" s="12" t="s">
        <v>469</v>
      </c>
      <c r="E43" s="2" t="s">
        <v>510</v>
      </c>
      <c r="F43" s="52">
        <f>SUMIFS('Recon Scorecard by NPI PlanCd'!AH:AH,'Recon Scorecard by NPI PlanCd'!$A:$A,$A43)</f>
        <v>3543</v>
      </c>
      <c r="G43" s="53">
        <f>SUMIFS('Recon Scorecard by NPI PlanCd'!AU:AU,'Recon Scorecard by NPI PlanCd'!$A:$A,$A43)</f>
        <v>3351</v>
      </c>
      <c r="H43" s="59">
        <f>SUMIFS('Recon Scorecard by NPI PlanCd'!AV:AV,'Recon Scorecard by NPI PlanCd'!$A:$A,$A43)</f>
        <v>124972.87000000001</v>
      </c>
      <c r="I43" s="23">
        <f>SUMIFS('Recon Scorecard by NPI PlanCd'!AW:AW,'Recon Scorecard by NPI PlanCd'!$A:$A,$A43)</f>
        <v>217019.16</v>
      </c>
      <c r="J43" s="23">
        <f>SUMIFS('Recon Scorecard by NPI PlanCd'!AX:AX,'Recon Scorecard by NPI PlanCd'!$A:$A,$A43)</f>
        <v>92046.29</v>
      </c>
    </row>
    <row r="44" spans="1:10" x14ac:dyDescent="0.25">
      <c r="A44" s="136" t="s">
        <v>46</v>
      </c>
      <c r="B44" s="137" t="s">
        <v>252</v>
      </c>
      <c r="C44" s="138" t="s">
        <v>249</v>
      </c>
      <c r="D44" s="12" t="s">
        <v>469</v>
      </c>
      <c r="E44" s="2" t="s">
        <v>510</v>
      </c>
      <c r="F44" s="52">
        <f>SUMIFS('Recon Scorecard by NPI PlanCd'!AH:AH,'Recon Scorecard by NPI PlanCd'!$A:$A,$A44)</f>
        <v>230</v>
      </c>
      <c r="G44" s="53">
        <f>SUMIFS('Recon Scorecard by NPI PlanCd'!AU:AU,'Recon Scorecard by NPI PlanCd'!$A:$A,$A44)</f>
        <v>230</v>
      </c>
      <c r="H44" s="59">
        <f>SUMIFS('Recon Scorecard by NPI PlanCd'!AV:AV,'Recon Scorecard by NPI PlanCd'!$A:$A,$A44)</f>
        <v>29702.040000000005</v>
      </c>
      <c r="I44" s="23">
        <f>SUMIFS('Recon Scorecard by NPI PlanCd'!AW:AW,'Recon Scorecard by NPI PlanCd'!$A:$A,$A44)</f>
        <v>14895.380000000001</v>
      </c>
      <c r="J44" s="23">
        <f>SUMIFS('Recon Scorecard by NPI PlanCd'!AX:AX,'Recon Scorecard by NPI PlanCd'!$A:$A,$A44)</f>
        <v>-14806.660000000003</v>
      </c>
    </row>
    <row r="45" spans="1:10" x14ac:dyDescent="0.25">
      <c r="A45" s="136" t="s">
        <v>58</v>
      </c>
      <c r="B45" s="137" t="s">
        <v>253</v>
      </c>
      <c r="C45" s="138" t="s">
        <v>255</v>
      </c>
      <c r="D45" s="12" t="s">
        <v>468</v>
      </c>
      <c r="E45" s="2" t="s">
        <v>510</v>
      </c>
      <c r="F45" s="52">
        <f>SUMIFS('Recon Scorecard by NPI PlanCd'!AH:AH,'Recon Scorecard by NPI PlanCd'!$A:$A,$A45)</f>
        <v>3175</v>
      </c>
      <c r="G45" s="53">
        <f>SUMIFS('Recon Scorecard by NPI PlanCd'!AU:AU,'Recon Scorecard by NPI PlanCd'!$A:$A,$A45)</f>
        <v>3174</v>
      </c>
      <c r="H45" s="59">
        <f>SUMIFS('Recon Scorecard by NPI PlanCd'!AV:AV,'Recon Scorecard by NPI PlanCd'!$A:$A,$A45)</f>
        <v>91400.679999999964</v>
      </c>
      <c r="I45" s="23">
        <f>SUMIFS('Recon Scorecard by NPI PlanCd'!AW:AW,'Recon Scorecard by NPI PlanCd'!$A:$A,$A45)</f>
        <v>345435.02999999997</v>
      </c>
      <c r="J45" s="23">
        <f>SUMIFS('Recon Scorecard by NPI PlanCd'!AX:AX,'Recon Scorecard by NPI PlanCd'!$A:$A,$A45)</f>
        <v>254034.35</v>
      </c>
    </row>
    <row r="46" spans="1:10" x14ac:dyDescent="0.25">
      <c r="A46" s="136" t="s">
        <v>50</v>
      </c>
      <c r="B46" s="137" t="s">
        <v>256</v>
      </c>
      <c r="C46" s="138" t="s">
        <v>202</v>
      </c>
      <c r="D46" s="12" t="s">
        <v>469</v>
      </c>
      <c r="E46" s="2" t="s">
        <v>510</v>
      </c>
      <c r="F46" s="52">
        <f>SUMIFS('Recon Scorecard by NPI PlanCd'!AH:AH,'Recon Scorecard by NPI PlanCd'!$A:$A,$A46)</f>
        <v>1101</v>
      </c>
      <c r="G46" s="53">
        <f>SUMIFS('Recon Scorecard by NPI PlanCd'!AU:AU,'Recon Scorecard by NPI PlanCd'!$A:$A,$A46)</f>
        <v>1101</v>
      </c>
      <c r="H46" s="59">
        <f>SUMIFS('Recon Scorecard by NPI PlanCd'!AV:AV,'Recon Scorecard by NPI PlanCd'!$A:$A,$A46)</f>
        <v>41436.720000000001</v>
      </c>
      <c r="I46" s="23">
        <f>SUMIFS('Recon Scorecard by NPI PlanCd'!AW:AW,'Recon Scorecard by NPI PlanCd'!$A:$A,$A46)</f>
        <v>71303.539999999994</v>
      </c>
      <c r="J46" s="23">
        <f>SUMIFS('Recon Scorecard by NPI PlanCd'!AX:AX,'Recon Scorecard by NPI PlanCd'!$A:$A,$A46)</f>
        <v>29866.819999999996</v>
      </c>
    </row>
    <row r="47" spans="1:10" x14ac:dyDescent="0.25">
      <c r="A47" s="136" t="s">
        <v>48</v>
      </c>
      <c r="B47" s="137" t="s">
        <v>257</v>
      </c>
      <c r="C47" s="138" t="s">
        <v>202</v>
      </c>
      <c r="D47" s="12" t="s">
        <v>469</v>
      </c>
      <c r="E47" s="2" t="s">
        <v>510</v>
      </c>
      <c r="F47" s="52">
        <f>SUMIFS('Recon Scorecard by NPI PlanCd'!AH:AH,'Recon Scorecard by NPI PlanCd'!$A:$A,$A47)</f>
        <v>787</v>
      </c>
      <c r="G47" s="53">
        <f>SUMIFS('Recon Scorecard by NPI PlanCd'!AU:AU,'Recon Scorecard by NPI PlanCd'!$A:$A,$A47)</f>
        <v>787</v>
      </c>
      <c r="H47" s="59">
        <f>SUMIFS('Recon Scorecard by NPI PlanCd'!AV:AV,'Recon Scorecard by NPI PlanCd'!$A:$A,$A47)</f>
        <v>69999.590000000026</v>
      </c>
      <c r="I47" s="23">
        <f>SUMIFS('Recon Scorecard by NPI PlanCd'!AW:AW,'Recon Scorecard by NPI PlanCd'!$A:$A,$A47)</f>
        <v>50968.1</v>
      </c>
      <c r="J47" s="23">
        <f>SUMIFS('Recon Scorecard by NPI PlanCd'!AX:AX,'Recon Scorecard by NPI PlanCd'!$A:$A,$A47)</f>
        <v>-19031.490000000023</v>
      </c>
    </row>
    <row r="48" spans="1:10" x14ac:dyDescent="0.25">
      <c r="A48" s="136" t="s">
        <v>124</v>
      </c>
      <c r="B48" s="137" t="s">
        <v>258</v>
      </c>
      <c r="C48" s="138" t="s">
        <v>202</v>
      </c>
      <c r="D48" s="12" t="s">
        <v>469</v>
      </c>
      <c r="E48" s="2" t="s">
        <v>510</v>
      </c>
      <c r="F48" s="52">
        <f>SUMIFS('Recon Scorecard by NPI PlanCd'!AH:AH,'Recon Scorecard by NPI PlanCd'!$A:$A,$A48)</f>
        <v>135</v>
      </c>
      <c r="G48" s="53">
        <f>SUMIFS('Recon Scorecard by NPI PlanCd'!AU:AU,'Recon Scorecard by NPI PlanCd'!$A:$A,$A48)</f>
        <v>135</v>
      </c>
      <c r="H48" s="59">
        <f>SUMIFS('Recon Scorecard by NPI PlanCd'!AV:AV,'Recon Scorecard by NPI PlanCd'!$A:$A,$A48)</f>
        <v>18052.340000000004</v>
      </c>
      <c r="I48" s="23">
        <f>SUMIFS('Recon Scorecard by NPI PlanCd'!AW:AW,'Recon Scorecard by NPI PlanCd'!$A:$A,$A48)</f>
        <v>8742.9500000000007</v>
      </c>
      <c r="J48" s="23">
        <f>SUMIFS('Recon Scorecard by NPI PlanCd'!AX:AX,'Recon Scorecard by NPI PlanCd'!$A:$A,$A48)</f>
        <v>-9309.3900000000031</v>
      </c>
    </row>
    <row r="49" spans="1:10" x14ac:dyDescent="0.25">
      <c r="A49" s="136" t="s">
        <v>114</v>
      </c>
      <c r="B49" s="137" t="s">
        <v>259</v>
      </c>
      <c r="C49" s="138" t="s">
        <v>202</v>
      </c>
      <c r="D49" s="12" t="s">
        <v>469</v>
      </c>
      <c r="E49" s="2" t="s">
        <v>510</v>
      </c>
      <c r="F49" s="52">
        <f>SUMIFS('Recon Scorecard by NPI PlanCd'!AH:AH,'Recon Scorecard by NPI PlanCd'!$A:$A,$A49)</f>
        <v>5511</v>
      </c>
      <c r="G49" s="53">
        <f>SUMIFS('Recon Scorecard by NPI PlanCd'!AU:AU,'Recon Scorecard by NPI PlanCd'!$A:$A,$A49)</f>
        <v>5511</v>
      </c>
      <c r="H49" s="59">
        <f>SUMIFS('Recon Scorecard by NPI PlanCd'!AV:AV,'Recon Scorecard by NPI PlanCd'!$A:$A,$A49)</f>
        <v>362695.07</v>
      </c>
      <c r="I49" s="23">
        <f>SUMIFS('Recon Scorecard by NPI PlanCd'!AW:AW,'Recon Scorecard by NPI PlanCd'!$A:$A,$A49)</f>
        <v>356906.20999999996</v>
      </c>
      <c r="J49" s="23">
        <f>SUMIFS('Recon Scorecard by NPI PlanCd'!AX:AX,'Recon Scorecard by NPI PlanCd'!$A:$A,$A49)</f>
        <v>-5788.8600000000515</v>
      </c>
    </row>
    <row r="50" spans="1:10" x14ac:dyDescent="0.25">
      <c r="A50" s="136" t="s">
        <v>44</v>
      </c>
      <c r="B50" s="137" t="s">
        <v>260</v>
      </c>
      <c r="C50" s="138" t="s">
        <v>262</v>
      </c>
      <c r="D50" s="12" t="s">
        <v>469</v>
      </c>
      <c r="E50" s="2" t="s">
        <v>510</v>
      </c>
      <c r="F50" s="52">
        <f>SUMIFS('Recon Scorecard by NPI PlanCd'!AH:AH,'Recon Scorecard by NPI PlanCd'!$A:$A,$A50)</f>
        <v>783</v>
      </c>
      <c r="G50" s="53">
        <f>SUMIFS('Recon Scorecard by NPI PlanCd'!AU:AU,'Recon Scorecard by NPI PlanCd'!$A:$A,$A50)</f>
        <v>783</v>
      </c>
      <c r="H50" s="59">
        <f>SUMIFS('Recon Scorecard by NPI PlanCd'!AV:AV,'Recon Scorecard by NPI PlanCd'!$A:$A,$A50)</f>
        <v>42610.499999999993</v>
      </c>
      <c r="I50" s="23">
        <f>SUMIFS('Recon Scorecard by NPI PlanCd'!AW:AW,'Recon Scorecard by NPI PlanCd'!$A:$A,$A50)</f>
        <v>50709.05</v>
      </c>
      <c r="J50" s="23">
        <f>SUMIFS('Recon Scorecard by NPI PlanCd'!AX:AX,'Recon Scorecard by NPI PlanCd'!$A:$A,$A50)</f>
        <v>8098.5500000000084</v>
      </c>
    </row>
    <row r="51" spans="1:10" x14ac:dyDescent="0.25">
      <c r="A51" s="136" t="s">
        <v>105</v>
      </c>
      <c r="B51" s="137" t="s">
        <v>263</v>
      </c>
      <c r="C51" s="138" t="s">
        <v>262</v>
      </c>
      <c r="D51" s="12" t="s">
        <v>469</v>
      </c>
      <c r="E51" s="2" t="s">
        <v>510</v>
      </c>
      <c r="F51" s="52">
        <f>SUMIFS('Recon Scorecard by NPI PlanCd'!AH:AH,'Recon Scorecard by NPI PlanCd'!$A:$A,$A51)</f>
        <v>6506</v>
      </c>
      <c r="G51" s="53">
        <f>SUMIFS('Recon Scorecard by NPI PlanCd'!AU:AU,'Recon Scorecard by NPI PlanCd'!$A:$A,$A51)</f>
        <v>6506</v>
      </c>
      <c r="H51" s="59">
        <f>SUMIFS('Recon Scorecard by NPI PlanCd'!AV:AV,'Recon Scorecard by NPI PlanCd'!$A:$A,$A51)</f>
        <v>523844.57</v>
      </c>
      <c r="I51" s="23">
        <f>SUMIFS('Recon Scorecard by NPI PlanCd'!AW:AW,'Recon Scorecard by NPI PlanCd'!$A:$A,$A51)</f>
        <v>421344.91</v>
      </c>
      <c r="J51" s="23">
        <f>SUMIFS('Recon Scorecard by NPI PlanCd'!AX:AX,'Recon Scorecard by NPI PlanCd'!$A:$A,$A51)</f>
        <v>-102499.66000000002</v>
      </c>
    </row>
    <row r="52" spans="1:10" x14ac:dyDescent="0.25">
      <c r="A52" s="136" t="s">
        <v>166</v>
      </c>
      <c r="B52" s="137" t="s">
        <v>260</v>
      </c>
      <c r="C52" s="138" t="s">
        <v>262</v>
      </c>
      <c r="D52" s="12" t="s">
        <v>469</v>
      </c>
      <c r="E52" s="2" t="s">
        <v>510</v>
      </c>
      <c r="F52" s="52">
        <f>SUMIFS('Recon Scorecard by NPI PlanCd'!AH:AH,'Recon Scorecard by NPI PlanCd'!$A:$A,$A52)</f>
        <v>15471</v>
      </c>
      <c r="G52" s="53">
        <f>SUMIFS('Recon Scorecard by NPI PlanCd'!AU:AU,'Recon Scorecard by NPI PlanCd'!$A:$A,$A52)</f>
        <v>15471</v>
      </c>
      <c r="H52" s="59">
        <f>SUMIFS('Recon Scorecard by NPI PlanCd'!AV:AV,'Recon Scorecard by NPI PlanCd'!$A:$A,$A52)</f>
        <v>1285456.8500000001</v>
      </c>
      <c r="I52" s="23">
        <f>SUMIFS('Recon Scorecard by NPI PlanCd'!AW:AW,'Recon Scorecard by NPI PlanCd'!$A:$A,$A52)</f>
        <v>1001940.8500000002</v>
      </c>
      <c r="J52" s="23">
        <f>SUMIFS('Recon Scorecard by NPI PlanCd'!AX:AX,'Recon Scorecard by NPI PlanCd'!$A:$A,$A52)</f>
        <v>-283516.00000000023</v>
      </c>
    </row>
    <row r="53" spans="1:10" x14ac:dyDescent="0.25">
      <c r="A53" s="136" t="s">
        <v>42</v>
      </c>
      <c r="B53" s="137" t="s">
        <v>264</v>
      </c>
      <c r="C53" s="138" t="s">
        <v>262</v>
      </c>
      <c r="D53" s="12" t="s">
        <v>469</v>
      </c>
      <c r="E53" s="2" t="s">
        <v>510</v>
      </c>
      <c r="F53" s="52">
        <f>SUMIFS('Recon Scorecard by NPI PlanCd'!AH:AH,'Recon Scorecard by NPI PlanCd'!$A:$A,$A53)</f>
        <v>5095</v>
      </c>
      <c r="G53" s="53">
        <f>SUMIFS('Recon Scorecard by NPI PlanCd'!AU:AU,'Recon Scorecard by NPI PlanCd'!$A:$A,$A53)</f>
        <v>4972</v>
      </c>
      <c r="H53" s="59">
        <f>SUMIFS('Recon Scorecard by NPI PlanCd'!AV:AV,'Recon Scorecard by NPI PlanCd'!$A:$A,$A53)</f>
        <v>199047.18999999994</v>
      </c>
      <c r="I53" s="23">
        <f>SUMIFS('Recon Scorecard by NPI PlanCd'!AW:AW,'Recon Scorecard by NPI PlanCd'!$A:$A,$A53)</f>
        <v>321999.23</v>
      </c>
      <c r="J53" s="23">
        <f>SUMIFS('Recon Scorecard by NPI PlanCd'!AX:AX,'Recon Scorecard by NPI PlanCd'!$A:$A,$A53)</f>
        <v>122952.04000000001</v>
      </c>
    </row>
    <row r="54" spans="1:10" x14ac:dyDescent="0.25">
      <c r="A54" s="136" t="s">
        <v>60</v>
      </c>
      <c r="B54" s="137" t="s">
        <v>265</v>
      </c>
      <c r="C54" s="138" t="s">
        <v>202</v>
      </c>
      <c r="D54" s="12" t="s">
        <v>469</v>
      </c>
      <c r="E54" s="2" t="s">
        <v>510</v>
      </c>
      <c r="F54" s="52">
        <f>SUMIFS('Recon Scorecard by NPI PlanCd'!AH:AH,'Recon Scorecard by NPI PlanCd'!$A:$A,$A54)</f>
        <v>973</v>
      </c>
      <c r="G54" s="53">
        <f>SUMIFS('Recon Scorecard by NPI PlanCd'!AU:AU,'Recon Scorecard by NPI PlanCd'!$A:$A,$A54)</f>
        <v>973</v>
      </c>
      <c r="H54" s="59">
        <f>SUMIFS('Recon Scorecard by NPI PlanCd'!AV:AV,'Recon Scorecard by NPI PlanCd'!$A:$A,$A54)</f>
        <v>60663.83</v>
      </c>
      <c r="I54" s="23">
        <f>SUMIFS('Recon Scorecard by NPI PlanCd'!AW:AW,'Recon Scorecard by NPI PlanCd'!$A:$A,$A54)</f>
        <v>63013.929999999993</v>
      </c>
      <c r="J54" s="23">
        <f>SUMIFS('Recon Scorecard by NPI PlanCd'!AX:AX,'Recon Scorecard by NPI PlanCd'!$A:$A,$A54)</f>
        <v>2350.0999999999995</v>
      </c>
    </row>
    <row r="55" spans="1:10" x14ac:dyDescent="0.25">
      <c r="A55" s="136" t="s">
        <v>169</v>
      </c>
      <c r="B55" s="137" t="s">
        <v>266</v>
      </c>
      <c r="C55" s="138" t="s">
        <v>202</v>
      </c>
      <c r="D55" s="12" t="s">
        <v>468</v>
      </c>
      <c r="E55" s="2" t="s">
        <v>510</v>
      </c>
      <c r="F55" s="52">
        <f>SUMIFS('Recon Scorecard by NPI PlanCd'!AH:AH,'Recon Scorecard by NPI PlanCd'!$A:$A,$A55)</f>
        <v>1441</v>
      </c>
      <c r="G55" s="53">
        <f>SUMIFS('Recon Scorecard by NPI PlanCd'!AU:AU,'Recon Scorecard by NPI PlanCd'!$A:$A,$A55)</f>
        <v>1441</v>
      </c>
      <c r="H55" s="59">
        <f>SUMIFS('Recon Scorecard by NPI PlanCd'!AV:AV,'Recon Scorecard by NPI PlanCd'!$A:$A,$A55)</f>
        <v>270920.76</v>
      </c>
      <c r="I55" s="23">
        <f>SUMIFS('Recon Scorecard by NPI PlanCd'!AW:AW,'Recon Scorecard by NPI PlanCd'!$A:$A,$A55)</f>
        <v>156827.95000000001</v>
      </c>
      <c r="J55" s="23">
        <f>SUMIFS('Recon Scorecard by NPI PlanCd'!AX:AX,'Recon Scorecard by NPI PlanCd'!$A:$A,$A55)</f>
        <v>-114092.81000000001</v>
      </c>
    </row>
    <row r="56" spans="1:10" x14ac:dyDescent="0.25">
      <c r="A56" s="136" t="s">
        <v>136</v>
      </c>
      <c r="B56" s="137" t="s">
        <v>267</v>
      </c>
      <c r="C56" s="138" t="s">
        <v>202</v>
      </c>
      <c r="D56" s="12" t="s">
        <v>469</v>
      </c>
      <c r="E56" s="2" t="s">
        <v>510</v>
      </c>
      <c r="F56" s="52">
        <f>SUMIFS('Recon Scorecard by NPI PlanCd'!AH:AH,'Recon Scorecard by NPI PlanCd'!$A:$A,$A56)</f>
        <v>1084</v>
      </c>
      <c r="G56" s="53">
        <f>SUMIFS('Recon Scorecard by NPI PlanCd'!AU:AU,'Recon Scorecard by NPI PlanCd'!$A:$A,$A56)</f>
        <v>1084</v>
      </c>
      <c r="H56" s="59">
        <f>SUMIFS('Recon Scorecard by NPI PlanCd'!AV:AV,'Recon Scorecard by NPI PlanCd'!$A:$A,$A56)</f>
        <v>41035.220000000008</v>
      </c>
      <c r="I56" s="23">
        <f>SUMIFS('Recon Scorecard by NPI PlanCd'!AW:AW,'Recon Scorecard by NPI PlanCd'!$A:$A,$A56)</f>
        <v>70202.58</v>
      </c>
      <c r="J56" s="23">
        <f>SUMIFS('Recon Scorecard by NPI PlanCd'!AX:AX,'Recon Scorecard by NPI PlanCd'!$A:$A,$A56)</f>
        <v>29167.359999999993</v>
      </c>
    </row>
    <row r="57" spans="1:10" x14ac:dyDescent="0.25">
      <c r="A57" s="136" t="s">
        <v>47</v>
      </c>
      <c r="B57" s="137" t="s">
        <v>268</v>
      </c>
      <c r="C57" s="138" t="s">
        <v>255</v>
      </c>
      <c r="D57" s="12" t="s">
        <v>468</v>
      </c>
      <c r="E57" s="2" t="s">
        <v>510</v>
      </c>
      <c r="F57" s="52">
        <f>SUMIFS('Recon Scorecard by NPI PlanCd'!AH:AH,'Recon Scorecard by NPI PlanCd'!$A:$A,$A57)</f>
        <v>374</v>
      </c>
      <c r="G57" s="53">
        <f>SUMIFS('Recon Scorecard by NPI PlanCd'!AU:AU,'Recon Scorecard by NPI PlanCd'!$A:$A,$A57)</f>
        <v>368</v>
      </c>
      <c r="H57" s="59">
        <f>SUMIFS('Recon Scorecard by NPI PlanCd'!AV:AV,'Recon Scorecard by NPI PlanCd'!$A:$A,$A57)</f>
        <v>51214.810000000012</v>
      </c>
      <c r="I57" s="23">
        <f>SUMIFS('Recon Scorecard by NPI PlanCd'!AW:AW,'Recon Scorecard by NPI PlanCd'!$A:$A,$A57)</f>
        <v>40050.44</v>
      </c>
      <c r="J57" s="23">
        <f>SUMIFS('Recon Scorecard by NPI PlanCd'!AX:AX,'Recon Scorecard by NPI PlanCd'!$A:$A,$A57)</f>
        <v>-11164.370000000012</v>
      </c>
    </row>
    <row r="58" spans="1:10" x14ac:dyDescent="0.25">
      <c r="A58" s="136" t="s">
        <v>59</v>
      </c>
      <c r="B58" s="137" t="s">
        <v>270</v>
      </c>
      <c r="C58" s="138" t="s">
        <v>272</v>
      </c>
      <c r="D58" s="12" t="s">
        <v>469</v>
      </c>
      <c r="E58" s="2" t="s">
        <v>510</v>
      </c>
      <c r="F58" s="52">
        <f>SUMIFS('Recon Scorecard by NPI PlanCd'!AH:AH,'Recon Scorecard by NPI PlanCd'!$A:$A,$A58)</f>
        <v>9363</v>
      </c>
      <c r="G58" s="53">
        <f>SUMIFS('Recon Scorecard by NPI PlanCd'!AU:AU,'Recon Scorecard by NPI PlanCd'!$A:$A,$A58)</f>
        <v>9363</v>
      </c>
      <c r="H58" s="59">
        <f>SUMIFS('Recon Scorecard by NPI PlanCd'!AV:AV,'Recon Scorecard by NPI PlanCd'!$A:$A,$A58)</f>
        <v>536651.23000000021</v>
      </c>
      <c r="I58" s="23">
        <f>SUMIFS('Recon Scorecard by NPI PlanCd'!AW:AW,'Recon Scorecard by NPI PlanCd'!$A:$A,$A58)</f>
        <v>606371.42000000004</v>
      </c>
      <c r="J58" s="23">
        <f>SUMIFS('Recon Scorecard by NPI PlanCd'!AX:AX,'Recon Scorecard by NPI PlanCd'!$A:$A,$A58)</f>
        <v>69720.189999999886</v>
      </c>
    </row>
    <row r="59" spans="1:10" x14ac:dyDescent="0.25">
      <c r="A59" s="136" t="s">
        <v>88</v>
      </c>
      <c r="B59" s="137" t="s">
        <v>273</v>
      </c>
      <c r="C59" s="138" t="s">
        <v>272</v>
      </c>
      <c r="D59" s="12" t="s">
        <v>469</v>
      </c>
      <c r="E59" s="2" t="s">
        <v>510</v>
      </c>
      <c r="F59" s="52">
        <f>SUMIFS('Recon Scorecard by NPI PlanCd'!AH:AH,'Recon Scorecard by NPI PlanCd'!$A:$A,$A59)</f>
        <v>2311</v>
      </c>
      <c r="G59" s="53">
        <f>SUMIFS('Recon Scorecard by NPI PlanCd'!AU:AU,'Recon Scorecard by NPI PlanCd'!$A:$A,$A59)</f>
        <v>2300</v>
      </c>
      <c r="H59" s="59">
        <f>SUMIFS('Recon Scorecard by NPI PlanCd'!AV:AV,'Recon Scorecard by NPI PlanCd'!$A:$A,$A59)</f>
        <v>152487.24999999997</v>
      </c>
      <c r="I59" s="23">
        <f>SUMIFS('Recon Scorecard by NPI PlanCd'!AW:AW,'Recon Scorecard by NPI PlanCd'!$A:$A,$A59)</f>
        <v>148953.78</v>
      </c>
      <c r="J59" s="23">
        <f>SUMIFS('Recon Scorecard by NPI PlanCd'!AX:AX,'Recon Scorecard by NPI PlanCd'!$A:$A,$A59)</f>
        <v>-3533.4699999999634</v>
      </c>
    </row>
    <row r="60" spans="1:10" x14ac:dyDescent="0.25">
      <c r="A60" s="136" t="s">
        <v>185</v>
      </c>
      <c r="B60" s="137" t="s">
        <v>274</v>
      </c>
      <c r="C60" s="138" t="s">
        <v>272</v>
      </c>
      <c r="D60" s="12" t="s">
        <v>469</v>
      </c>
      <c r="E60" s="2" t="s">
        <v>510</v>
      </c>
      <c r="F60" s="52">
        <f>SUMIFS('Recon Scorecard by NPI PlanCd'!AH:AH,'Recon Scorecard by NPI PlanCd'!$A:$A,$A60)</f>
        <v>2863</v>
      </c>
      <c r="G60" s="53">
        <f>SUMIFS('Recon Scorecard by NPI PlanCd'!AU:AU,'Recon Scorecard by NPI PlanCd'!$A:$A,$A60)</f>
        <v>2843</v>
      </c>
      <c r="H60" s="59">
        <f>SUMIFS('Recon Scorecard by NPI PlanCd'!AV:AV,'Recon Scorecard by NPI PlanCd'!$A:$A,$A60)</f>
        <v>195191.87</v>
      </c>
      <c r="I60" s="23">
        <f>SUMIFS('Recon Scorecard by NPI PlanCd'!AW:AW,'Recon Scorecard by NPI PlanCd'!$A:$A,$A60)</f>
        <v>184119.82</v>
      </c>
      <c r="J60" s="23">
        <f>SUMIFS('Recon Scorecard by NPI PlanCd'!AX:AX,'Recon Scorecard by NPI PlanCd'!$A:$A,$A60)</f>
        <v>-11072.050000000007</v>
      </c>
    </row>
    <row r="61" spans="1:10" x14ac:dyDescent="0.25">
      <c r="A61" s="136" t="s">
        <v>73</v>
      </c>
      <c r="B61" s="137" t="s">
        <v>275</v>
      </c>
      <c r="C61" s="138" t="s">
        <v>225</v>
      </c>
      <c r="D61" s="12" t="s">
        <v>469</v>
      </c>
      <c r="E61" s="2" t="s">
        <v>510</v>
      </c>
      <c r="F61" s="52">
        <f>SUMIFS('Recon Scorecard by NPI PlanCd'!AH:AH,'Recon Scorecard by NPI PlanCd'!$A:$A,$A61)</f>
        <v>5811</v>
      </c>
      <c r="G61" s="53">
        <f>SUMIFS('Recon Scorecard by NPI PlanCd'!AU:AU,'Recon Scorecard by NPI PlanCd'!$A:$A,$A61)</f>
        <v>5811</v>
      </c>
      <c r="H61" s="59">
        <f>SUMIFS('Recon Scorecard by NPI PlanCd'!AV:AV,'Recon Scorecard by NPI PlanCd'!$A:$A,$A61)</f>
        <v>514602.96999999986</v>
      </c>
      <c r="I61" s="23">
        <f>SUMIFS('Recon Scorecard by NPI PlanCd'!AW:AW,'Recon Scorecard by NPI PlanCd'!$A:$A,$A61)</f>
        <v>376334.96</v>
      </c>
      <c r="J61" s="23">
        <f>SUMIFS('Recon Scorecard by NPI PlanCd'!AX:AX,'Recon Scorecard by NPI PlanCd'!$A:$A,$A61)</f>
        <v>-138268.00999999989</v>
      </c>
    </row>
    <row r="62" spans="1:10" x14ac:dyDescent="0.25">
      <c r="A62" s="136" t="s">
        <v>141</v>
      </c>
      <c r="B62" s="137" t="s">
        <v>277</v>
      </c>
      <c r="C62" s="138" t="s">
        <v>279</v>
      </c>
      <c r="D62" s="12" t="s">
        <v>469</v>
      </c>
      <c r="E62" s="2" t="s">
        <v>510</v>
      </c>
      <c r="F62" s="52">
        <f>SUMIFS('Recon Scorecard by NPI PlanCd'!AH:AH,'Recon Scorecard by NPI PlanCd'!$A:$A,$A62)</f>
        <v>160</v>
      </c>
      <c r="G62" s="53">
        <f>SUMIFS('Recon Scorecard by NPI PlanCd'!AU:AU,'Recon Scorecard by NPI PlanCd'!$A:$A,$A62)</f>
        <v>160</v>
      </c>
      <c r="H62" s="59">
        <f>SUMIFS('Recon Scorecard by NPI PlanCd'!AV:AV,'Recon Scorecard by NPI PlanCd'!$A:$A,$A62)</f>
        <v>42149.049999999996</v>
      </c>
      <c r="I62" s="23">
        <f>SUMIFS('Recon Scorecard by NPI PlanCd'!AW:AW,'Recon Scorecard by NPI PlanCd'!$A:$A,$A62)</f>
        <v>10362</v>
      </c>
      <c r="J62" s="23">
        <f>SUMIFS('Recon Scorecard by NPI PlanCd'!AX:AX,'Recon Scorecard by NPI PlanCd'!$A:$A,$A62)</f>
        <v>-31787.049999999992</v>
      </c>
    </row>
    <row r="63" spans="1:10" x14ac:dyDescent="0.25">
      <c r="A63" s="136" t="s">
        <v>158</v>
      </c>
      <c r="B63" s="137" t="s">
        <v>280</v>
      </c>
      <c r="C63" s="138" t="s">
        <v>279</v>
      </c>
      <c r="D63" s="12" t="s">
        <v>469</v>
      </c>
      <c r="E63" s="2" t="s">
        <v>510</v>
      </c>
      <c r="F63" s="52">
        <f>SUMIFS('Recon Scorecard by NPI PlanCd'!AH:AH,'Recon Scorecard by NPI PlanCd'!$A:$A,$A63)</f>
        <v>8068</v>
      </c>
      <c r="G63" s="53">
        <f>SUMIFS('Recon Scorecard by NPI PlanCd'!AU:AU,'Recon Scorecard by NPI PlanCd'!$A:$A,$A63)</f>
        <v>8068</v>
      </c>
      <c r="H63" s="59">
        <f>SUMIFS('Recon Scorecard by NPI PlanCd'!AV:AV,'Recon Scorecard by NPI PlanCd'!$A:$A,$A63)</f>
        <v>580910.5199999999</v>
      </c>
      <c r="I63" s="23">
        <f>SUMIFS('Recon Scorecard by NPI PlanCd'!AW:AW,'Recon Scorecard by NPI PlanCd'!$A:$A,$A63)</f>
        <v>522503.97000000003</v>
      </c>
      <c r="J63" s="23">
        <f>SUMIFS('Recon Scorecard by NPI PlanCd'!AX:AX,'Recon Scorecard by NPI PlanCd'!$A:$A,$A63)</f>
        <v>-58406.549999999974</v>
      </c>
    </row>
    <row r="64" spans="1:10" x14ac:dyDescent="0.25">
      <c r="A64" s="136" t="s">
        <v>197</v>
      </c>
      <c r="B64" s="137" t="s">
        <v>281</v>
      </c>
      <c r="C64" s="138" t="s">
        <v>279</v>
      </c>
      <c r="D64" s="12" t="s">
        <v>469</v>
      </c>
      <c r="E64" s="2" t="s">
        <v>510</v>
      </c>
      <c r="F64" s="52">
        <f>SUMIFS('Recon Scorecard by NPI PlanCd'!AH:AH,'Recon Scorecard by NPI PlanCd'!$A:$A,$A64)</f>
        <v>0</v>
      </c>
      <c r="G64" s="53">
        <f>SUMIFS('Recon Scorecard by NPI PlanCd'!AU:AU,'Recon Scorecard by NPI PlanCd'!$A:$A,$A64)</f>
        <v>0</v>
      </c>
      <c r="H64" s="59">
        <f>SUMIFS('Recon Scorecard by NPI PlanCd'!AV:AV,'Recon Scorecard by NPI PlanCd'!$A:$A,$A64)</f>
        <v>206097.22999999998</v>
      </c>
      <c r="I64" s="23">
        <f>SUMIFS('Recon Scorecard by NPI PlanCd'!AW:AW,'Recon Scorecard by NPI PlanCd'!$A:$A,$A64)</f>
        <v>0</v>
      </c>
      <c r="J64" s="23">
        <f>SUMIFS('Recon Scorecard by NPI PlanCd'!AX:AX,'Recon Scorecard by NPI PlanCd'!$A:$A,$A64)</f>
        <v>-206097.22999999998</v>
      </c>
    </row>
    <row r="65" spans="1:10" x14ac:dyDescent="0.25">
      <c r="A65" s="136" t="s">
        <v>156</v>
      </c>
      <c r="B65" s="137" t="s">
        <v>282</v>
      </c>
      <c r="C65" s="138" t="s">
        <v>284</v>
      </c>
      <c r="D65" s="12" t="s">
        <v>469</v>
      </c>
      <c r="E65" s="2" t="s">
        <v>510</v>
      </c>
      <c r="F65" s="52">
        <f>SUMIFS('Recon Scorecard by NPI PlanCd'!AH:AH,'Recon Scorecard by NPI PlanCd'!$A:$A,$A65)</f>
        <v>960</v>
      </c>
      <c r="G65" s="53">
        <f>SUMIFS('Recon Scorecard by NPI PlanCd'!AU:AU,'Recon Scorecard by NPI PlanCd'!$A:$A,$A65)</f>
        <v>960</v>
      </c>
      <c r="H65" s="59">
        <f>SUMIFS('Recon Scorecard by NPI PlanCd'!AV:AV,'Recon Scorecard by NPI PlanCd'!$A:$A,$A65)</f>
        <v>35947.290000000008</v>
      </c>
      <c r="I65" s="23">
        <f>SUMIFS('Recon Scorecard by NPI PlanCd'!AW:AW,'Recon Scorecard by NPI PlanCd'!$A:$A,$A65)</f>
        <v>62172.009999999995</v>
      </c>
      <c r="J65" s="23">
        <f>SUMIFS('Recon Scorecard by NPI PlanCd'!AX:AX,'Recon Scorecard by NPI PlanCd'!$A:$A,$A65)</f>
        <v>26224.719999999994</v>
      </c>
    </row>
    <row r="66" spans="1:10" x14ac:dyDescent="0.25">
      <c r="A66" s="136" t="s">
        <v>49</v>
      </c>
      <c r="B66" s="137" t="s">
        <v>286</v>
      </c>
      <c r="C66" s="138" t="s">
        <v>202</v>
      </c>
      <c r="D66" s="12" t="s">
        <v>469</v>
      </c>
      <c r="E66" s="2" t="s">
        <v>510</v>
      </c>
      <c r="F66" s="52">
        <f>SUMIFS('Recon Scorecard by NPI PlanCd'!AH:AH,'Recon Scorecard by NPI PlanCd'!$A:$A,$A66)</f>
        <v>6380</v>
      </c>
      <c r="G66" s="53">
        <f>SUMIFS('Recon Scorecard by NPI PlanCd'!AU:AU,'Recon Scorecard by NPI PlanCd'!$A:$A,$A66)</f>
        <v>6380</v>
      </c>
      <c r="H66" s="59">
        <f>SUMIFS('Recon Scorecard by NPI PlanCd'!AV:AV,'Recon Scorecard by NPI PlanCd'!$A:$A,$A66)</f>
        <v>401688.46</v>
      </c>
      <c r="I66" s="23">
        <f>SUMIFS('Recon Scorecard by NPI PlanCd'!AW:AW,'Recon Scorecard by NPI PlanCd'!$A:$A,$A66)</f>
        <v>413184.84</v>
      </c>
      <c r="J66" s="23">
        <f>SUMIFS('Recon Scorecard by NPI PlanCd'!AX:AX,'Recon Scorecard by NPI PlanCd'!$A:$A,$A66)</f>
        <v>11496.379999999985</v>
      </c>
    </row>
    <row r="67" spans="1:10" x14ac:dyDescent="0.25">
      <c r="A67" s="136" t="s">
        <v>175</v>
      </c>
      <c r="B67" s="137" t="s">
        <v>287</v>
      </c>
      <c r="C67" s="138" t="s">
        <v>202</v>
      </c>
      <c r="D67" s="12" t="s">
        <v>469</v>
      </c>
      <c r="E67" s="2" t="s">
        <v>510</v>
      </c>
      <c r="F67" s="52">
        <f>SUMIFS('Recon Scorecard by NPI PlanCd'!AH:AH,'Recon Scorecard by NPI PlanCd'!$A:$A,$A67)</f>
        <v>3387</v>
      </c>
      <c r="G67" s="53">
        <f>SUMIFS('Recon Scorecard by NPI PlanCd'!AU:AU,'Recon Scorecard by NPI PlanCd'!$A:$A,$A67)</f>
        <v>1944</v>
      </c>
      <c r="H67" s="59">
        <f>SUMIFS('Recon Scorecard by NPI PlanCd'!AV:AV,'Recon Scorecard by NPI PlanCd'!$A:$A,$A67)</f>
        <v>294510.91999999987</v>
      </c>
      <c r="I67" s="23">
        <f>SUMIFS('Recon Scorecard by NPI PlanCd'!AW:AW,'Recon Scorecard by NPI PlanCd'!$A:$A,$A67)</f>
        <v>125898.33</v>
      </c>
      <c r="J67" s="23">
        <f>SUMIFS('Recon Scorecard by NPI PlanCd'!AX:AX,'Recon Scorecard by NPI PlanCd'!$A:$A,$A67)</f>
        <v>-168612.58999999988</v>
      </c>
    </row>
    <row r="68" spans="1:10" x14ac:dyDescent="0.25">
      <c r="A68" s="136" t="s">
        <v>55</v>
      </c>
      <c r="B68" s="137" t="s">
        <v>288</v>
      </c>
      <c r="C68" s="138" t="s">
        <v>212</v>
      </c>
      <c r="D68" s="12" t="s">
        <v>469</v>
      </c>
      <c r="E68" s="2" t="s">
        <v>510</v>
      </c>
      <c r="F68" s="52">
        <f>SUMIFS('Recon Scorecard by NPI PlanCd'!AH:AH,'Recon Scorecard by NPI PlanCd'!$A:$A,$A68)</f>
        <v>2432</v>
      </c>
      <c r="G68" s="53">
        <f>SUMIFS('Recon Scorecard by NPI PlanCd'!AU:AU,'Recon Scorecard by NPI PlanCd'!$A:$A,$A68)</f>
        <v>2432</v>
      </c>
      <c r="H68" s="59">
        <f>SUMIFS('Recon Scorecard by NPI PlanCd'!AV:AV,'Recon Scorecard by NPI PlanCd'!$A:$A,$A68)</f>
        <v>115594.79000000002</v>
      </c>
      <c r="I68" s="23">
        <f>SUMIFS('Recon Scorecard by NPI PlanCd'!AW:AW,'Recon Scorecard by NPI PlanCd'!$A:$A,$A68)</f>
        <v>157502.43000000002</v>
      </c>
      <c r="J68" s="23">
        <f>SUMIFS('Recon Scorecard by NPI PlanCd'!AX:AX,'Recon Scorecard by NPI PlanCd'!$A:$A,$A68)</f>
        <v>41907.64</v>
      </c>
    </row>
    <row r="69" spans="1:10" x14ac:dyDescent="0.25">
      <c r="A69" s="136" t="s">
        <v>56</v>
      </c>
      <c r="B69" s="137" t="s">
        <v>289</v>
      </c>
      <c r="C69" s="138" t="s">
        <v>212</v>
      </c>
      <c r="D69" s="12" t="s">
        <v>469</v>
      </c>
      <c r="E69" s="2" t="s">
        <v>510</v>
      </c>
      <c r="F69" s="52">
        <f>SUMIFS('Recon Scorecard by NPI PlanCd'!AH:AH,'Recon Scorecard by NPI PlanCd'!$A:$A,$A69)</f>
        <v>417</v>
      </c>
      <c r="G69" s="53">
        <f>SUMIFS('Recon Scorecard by NPI PlanCd'!AU:AU,'Recon Scorecard by NPI PlanCd'!$A:$A,$A69)</f>
        <v>417</v>
      </c>
      <c r="H69" s="59">
        <f>SUMIFS('Recon Scorecard by NPI PlanCd'!AV:AV,'Recon Scorecard by NPI PlanCd'!$A:$A,$A69)</f>
        <v>94942.540000000023</v>
      </c>
      <c r="I69" s="23">
        <f>SUMIFS('Recon Scorecard by NPI PlanCd'!AW:AW,'Recon Scorecard by NPI PlanCd'!$A:$A,$A69)</f>
        <v>27005.969999999998</v>
      </c>
      <c r="J69" s="23">
        <f>SUMIFS('Recon Scorecard by NPI PlanCd'!AX:AX,'Recon Scorecard by NPI PlanCd'!$A:$A,$A69)</f>
        <v>-67936.570000000007</v>
      </c>
    </row>
    <row r="70" spans="1:10" x14ac:dyDescent="0.25">
      <c r="A70" s="136" t="s">
        <v>51</v>
      </c>
      <c r="B70" s="137" t="s">
        <v>290</v>
      </c>
      <c r="C70" s="138" t="s">
        <v>279</v>
      </c>
      <c r="D70" s="12" t="s">
        <v>469</v>
      </c>
      <c r="E70" s="2" t="s">
        <v>510</v>
      </c>
      <c r="F70" s="52">
        <f>SUMIFS('Recon Scorecard by NPI PlanCd'!AH:AH,'Recon Scorecard by NPI PlanCd'!$A:$A,$A70)</f>
        <v>1009</v>
      </c>
      <c r="G70" s="53">
        <f>SUMIFS('Recon Scorecard by NPI PlanCd'!AU:AU,'Recon Scorecard by NPI PlanCd'!$A:$A,$A70)</f>
        <v>1009</v>
      </c>
      <c r="H70" s="59">
        <f>SUMIFS('Recon Scorecard by NPI PlanCd'!AV:AV,'Recon Scorecard by NPI PlanCd'!$A:$A,$A70)</f>
        <v>207164.50000000003</v>
      </c>
      <c r="I70" s="23">
        <f>SUMIFS('Recon Scorecard by NPI PlanCd'!AW:AW,'Recon Scorecard by NPI PlanCd'!$A:$A,$A70)</f>
        <v>65345.38</v>
      </c>
      <c r="J70" s="23">
        <f>SUMIFS('Recon Scorecard by NPI PlanCd'!AX:AX,'Recon Scorecard by NPI PlanCd'!$A:$A,$A70)</f>
        <v>-141819.12000000005</v>
      </c>
    </row>
    <row r="71" spans="1:10" x14ac:dyDescent="0.25">
      <c r="A71" s="136" t="s">
        <v>108</v>
      </c>
      <c r="B71" s="137" t="s">
        <v>292</v>
      </c>
      <c r="C71" s="138" t="s">
        <v>279</v>
      </c>
      <c r="D71" s="12" t="s">
        <v>469</v>
      </c>
      <c r="E71" s="2" t="s">
        <v>510</v>
      </c>
      <c r="F71" s="52">
        <f>SUMIFS('Recon Scorecard by NPI PlanCd'!AH:AH,'Recon Scorecard by NPI PlanCd'!$A:$A,$A71)</f>
        <v>7768</v>
      </c>
      <c r="G71" s="53">
        <f>SUMIFS('Recon Scorecard by NPI PlanCd'!AU:AU,'Recon Scorecard by NPI PlanCd'!$A:$A,$A71)</f>
        <v>7768</v>
      </c>
      <c r="H71" s="59">
        <f>SUMIFS('Recon Scorecard by NPI PlanCd'!AV:AV,'Recon Scorecard by NPI PlanCd'!$A:$A,$A71)</f>
        <v>370016.74999999994</v>
      </c>
      <c r="I71" s="23">
        <f>SUMIFS('Recon Scorecard by NPI PlanCd'!AW:AW,'Recon Scorecard by NPI PlanCd'!$A:$A,$A71)</f>
        <v>503075.20000000007</v>
      </c>
      <c r="J71" s="23">
        <f>SUMIFS('Recon Scorecard by NPI PlanCd'!AX:AX,'Recon Scorecard by NPI PlanCd'!$A:$A,$A71)</f>
        <v>133058.4500000001</v>
      </c>
    </row>
    <row r="72" spans="1:10" x14ac:dyDescent="0.25">
      <c r="A72" s="136" t="s">
        <v>131</v>
      </c>
      <c r="B72" s="137" t="s">
        <v>293</v>
      </c>
      <c r="C72" s="138" t="s">
        <v>279</v>
      </c>
      <c r="D72" s="12" t="s">
        <v>469</v>
      </c>
      <c r="E72" s="2" t="s">
        <v>510</v>
      </c>
      <c r="F72" s="52">
        <f>SUMIFS('Recon Scorecard by NPI PlanCd'!AH:AH,'Recon Scorecard by NPI PlanCd'!$A:$A,$A72)</f>
        <v>3232</v>
      </c>
      <c r="G72" s="53">
        <f>SUMIFS('Recon Scorecard by NPI PlanCd'!AU:AU,'Recon Scorecard by NPI PlanCd'!$A:$A,$A72)</f>
        <v>3232</v>
      </c>
      <c r="H72" s="59">
        <f>SUMIFS('Recon Scorecard by NPI PlanCd'!AV:AV,'Recon Scorecard by NPI PlanCd'!$A:$A,$A72)</f>
        <v>301397.59000000008</v>
      </c>
      <c r="I72" s="23">
        <f>SUMIFS('Recon Scorecard by NPI PlanCd'!AW:AW,'Recon Scorecard by NPI PlanCd'!$A:$A,$A72)</f>
        <v>209312.43999999997</v>
      </c>
      <c r="J72" s="23">
        <f>SUMIFS('Recon Scorecard by NPI PlanCd'!AX:AX,'Recon Scorecard by NPI PlanCd'!$A:$A,$A72)</f>
        <v>-92085.150000000052</v>
      </c>
    </row>
    <row r="73" spans="1:10" x14ac:dyDescent="0.25">
      <c r="A73" s="136" t="s">
        <v>83</v>
      </c>
      <c r="B73" s="137" t="s">
        <v>294</v>
      </c>
      <c r="C73" s="138" t="s">
        <v>279</v>
      </c>
      <c r="D73" s="12" t="s">
        <v>469</v>
      </c>
      <c r="E73" s="2" t="s">
        <v>510</v>
      </c>
      <c r="F73" s="52">
        <f>SUMIFS('Recon Scorecard by NPI PlanCd'!AH:AH,'Recon Scorecard by NPI PlanCd'!$A:$A,$A73)</f>
        <v>4843</v>
      </c>
      <c r="G73" s="53">
        <f>SUMIFS('Recon Scorecard by NPI PlanCd'!AU:AU,'Recon Scorecard by NPI PlanCd'!$A:$A,$A73)</f>
        <v>4843</v>
      </c>
      <c r="H73" s="59">
        <f>SUMIFS('Recon Scorecard by NPI PlanCd'!AV:AV,'Recon Scorecard by NPI PlanCd'!$A:$A,$A73)</f>
        <v>297686.39</v>
      </c>
      <c r="I73" s="23">
        <f>SUMIFS('Recon Scorecard by NPI PlanCd'!AW:AW,'Recon Scorecard by NPI PlanCd'!$A:$A,$A73)</f>
        <v>313644.86</v>
      </c>
      <c r="J73" s="23">
        <f>SUMIFS('Recon Scorecard by NPI PlanCd'!AX:AX,'Recon Scorecard by NPI PlanCd'!$A:$A,$A73)</f>
        <v>15958.469999999979</v>
      </c>
    </row>
    <row r="74" spans="1:10" x14ac:dyDescent="0.25">
      <c r="A74" s="136" t="s">
        <v>164</v>
      </c>
      <c r="B74" s="137" t="s">
        <v>295</v>
      </c>
      <c r="C74" s="138" t="s">
        <v>212</v>
      </c>
      <c r="D74" s="12" t="s">
        <v>469</v>
      </c>
      <c r="E74" s="2" t="s">
        <v>510</v>
      </c>
      <c r="F74" s="52">
        <f>SUMIFS('Recon Scorecard by NPI PlanCd'!AH:AH,'Recon Scorecard by NPI PlanCd'!$A:$A,$A74)</f>
        <v>4170</v>
      </c>
      <c r="G74" s="53">
        <f>SUMIFS('Recon Scorecard by NPI PlanCd'!AU:AU,'Recon Scorecard by NPI PlanCd'!$A:$A,$A74)</f>
        <v>4170</v>
      </c>
      <c r="H74" s="59">
        <f>SUMIFS('Recon Scorecard by NPI PlanCd'!AV:AV,'Recon Scorecard by NPI PlanCd'!$A:$A,$A74)</f>
        <v>141285.91000000003</v>
      </c>
      <c r="I74" s="23">
        <f>SUMIFS('Recon Scorecard by NPI PlanCd'!AW:AW,'Recon Scorecard by NPI PlanCd'!$A:$A,$A74)</f>
        <v>270059.69</v>
      </c>
      <c r="J74" s="23">
        <f>SUMIFS('Recon Scorecard by NPI PlanCd'!AX:AX,'Recon Scorecard by NPI PlanCd'!$A:$A,$A74)</f>
        <v>128773.77999999998</v>
      </c>
    </row>
    <row r="75" spans="1:10" x14ac:dyDescent="0.25">
      <c r="A75" s="136" t="s">
        <v>121</v>
      </c>
      <c r="B75" s="137" t="s">
        <v>297</v>
      </c>
      <c r="C75" s="138" t="s">
        <v>212</v>
      </c>
      <c r="D75" s="12" t="s">
        <v>469</v>
      </c>
      <c r="E75" s="2" t="s">
        <v>510</v>
      </c>
      <c r="F75" s="52">
        <f>SUMIFS('Recon Scorecard by NPI PlanCd'!AH:AH,'Recon Scorecard by NPI PlanCd'!$A:$A,$A75)</f>
        <v>4392</v>
      </c>
      <c r="G75" s="53">
        <f>SUMIFS('Recon Scorecard by NPI PlanCd'!AU:AU,'Recon Scorecard by NPI PlanCd'!$A:$A,$A75)</f>
        <v>4392</v>
      </c>
      <c r="H75" s="59">
        <f>SUMIFS('Recon Scorecard by NPI PlanCd'!AV:AV,'Recon Scorecard by NPI PlanCd'!$A:$A,$A75)</f>
        <v>606596.46</v>
      </c>
      <c r="I75" s="23">
        <f>SUMIFS('Recon Scorecard by NPI PlanCd'!AW:AW,'Recon Scorecard by NPI PlanCd'!$A:$A,$A75)</f>
        <v>284436.96999999997</v>
      </c>
      <c r="J75" s="23">
        <f>SUMIFS('Recon Scorecard by NPI PlanCd'!AX:AX,'Recon Scorecard by NPI PlanCd'!$A:$A,$A75)</f>
        <v>-322159.49</v>
      </c>
    </row>
    <row r="76" spans="1:10" x14ac:dyDescent="0.25">
      <c r="A76" s="136" t="s">
        <v>89</v>
      </c>
      <c r="B76" s="137" t="s">
        <v>298</v>
      </c>
      <c r="C76" s="138" t="s">
        <v>262</v>
      </c>
      <c r="D76" s="12" t="s">
        <v>469</v>
      </c>
      <c r="E76" s="2" t="s">
        <v>510</v>
      </c>
      <c r="F76" s="52">
        <f>SUMIFS('Recon Scorecard by NPI PlanCd'!AH:AH,'Recon Scorecard by NPI PlanCd'!$A:$A,$A76)</f>
        <v>3296</v>
      </c>
      <c r="G76" s="53">
        <f>SUMIFS('Recon Scorecard by NPI PlanCd'!AU:AU,'Recon Scorecard by NPI PlanCd'!$A:$A,$A76)</f>
        <v>3296</v>
      </c>
      <c r="H76" s="59">
        <f>SUMIFS('Recon Scorecard by NPI PlanCd'!AV:AV,'Recon Scorecard by NPI PlanCd'!$A:$A,$A76)</f>
        <v>156720.85999999996</v>
      </c>
      <c r="I76" s="23">
        <f>SUMIFS('Recon Scorecard by NPI PlanCd'!AW:AW,'Recon Scorecard by NPI PlanCd'!$A:$A,$A76)</f>
        <v>213457.25</v>
      </c>
      <c r="J76" s="23">
        <f>SUMIFS('Recon Scorecard by NPI PlanCd'!AX:AX,'Recon Scorecard by NPI PlanCd'!$A:$A,$A76)</f>
        <v>56736.390000000036</v>
      </c>
    </row>
    <row r="77" spans="1:10" x14ac:dyDescent="0.25">
      <c r="A77" s="136" t="s">
        <v>128</v>
      </c>
      <c r="B77" s="137" t="s">
        <v>300</v>
      </c>
      <c r="C77" s="138" t="s">
        <v>262</v>
      </c>
      <c r="D77" s="12" t="s">
        <v>469</v>
      </c>
      <c r="E77" s="2" t="s">
        <v>510</v>
      </c>
      <c r="F77" s="52">
        <f>SUMIFS('Recon Scorecard by NPI PlanCd'!AH:AH,'Recon Scorecard by NPI PlanCd'!$A:$A,$A77)</f>
        <v>3960</v>
      </c>
      <c r="G77" s="53">
        <f>SUMIFS('Recon Scorecard by NPI PlanCd'!AU:AU,'Recon Scorecard by NPI PlanCd'!$A:$A,$A77)</f>
        <v>3960</v>
      </c>
      <c r="H77" s="59">
        <f>SUMIFS('Recon Scorecard by NPI PlanCd'!AV:AV,'Recon Scorecard by NPI PlanCd'!$A:$A,$A77)</f>
        <v>151929.35</v>
      </c>
      <c r="I77" s="23">
        <f>SUMIFS('Recon Scorecard by NPI PlanCd'!AW:AW,'Recon Scorecard by NPI PlanCd'!$A:$A,$A77)</f>
        <v>256459.55000000005</v>
      </c>
      <c r="J77" s="23">
        <f>SUMIFS('Recon Scorecard by NPI PlanCd'!AX:AX,'Recon Scorecard by NPI PlanCd'!$A:$A,$A77)</f>
        <v>104530.19999999998</v>
      </c>
    </row>
    <row r="78" spans="1:10" x14ac:dyDescent="0.25">
      <c r="A78" s="136" t="s">
        <v>41</v>
      </c>
      <c r="B78" s="137" t="s">
        <v>301</v>
      </c>
      <c r="C78" s="138" t="s">
        <v>262</v>
      </c>
      <c r="D78" s="12" t="s">
        <v>468</v>
      </c>
      <c r="E78" s="2" t="s">
        <v>510</v>
      </c>
      <c r="F78" s="52">
        <f>SUMIFS('Recon Scorecard by NPI PlanCd'!AH:AH,'Recon Scorecard by NPI PlanCd'!$A:$A,$A78)</f>
        <v>1660</v>
      </c>
      <c r="G78" s="53">
        <f>SUMIFS('Recon Scorecard by NPI PlanCd'!AU:AU,'Recon Scorecard by NPI PlanCd'!$A:$A,$A78)</f>
        <v>1658</v>
      </c>
      <c r="H78" s="59">
        <f>SUMIFS('Recon Scorecard by NPI PlanCd'!AV:AV,'Recon Scorecard by NPI PlanCd'!$A:$A,$A78)</f>
        <v>18456.02</v>
      </c>
      <c r="I78" s="23">
        <f>SUMIFS('Recon Scorecard by NPI PlanCd'!AW:AW,'Recon Scorecard by NPI PlanCd'!$A:$A,$A78)</f>
        <v>180444.64</v>
      </c>
      <c r="J78" s="23">
        <f>SUMIFS('Recon Scorecard by NPI PlanCd'!AX:AX,'Recon Scorecard by NPI PlanCd'!$A:$A,$A78)</f>
        <v>161988.62</v>
      </c>
    </row>
    <row r="79" spans="1:10" x14ac:dyDescent="0.25">
      <c r="A79" s="136" t="s">
        <v>186</v>
      </c>
      <c r="B79" s="137" t="s">
        <v>302</v>
      </c>
      <c r="C79" s="138" t="s">
        <v>262</v>
      </c>
      <c r="D79" s="12" t="s">
        <v>469</v>
      </c>
      <c r="E79" s="2" t="s">
        <v>510</v>
      </c>
      <c r="F79" s="52">
        <f>SUMIFS('Recon Scorecard by NPI PlanCd'!AH:AH,'Recon Scorecard by NPI PlanCd'!$A:$A,$A79)</f>
        <v>10007</v>
      </c>
      <c r="G79" s="53">
        <f>SUMIFS('Recon Scorecard by NPI PlanCd'!AU:AU,'Recon Scorecard by NPI PlanCd'!$A:$A,$A79)</f>
        <v>10007</v>
      </c>
      <c r="H79" s="59">
        <f>SUMIFS('Recon Scorecard by NPI PlanCd'!AV:AV,'Recon Scorecard by NPI PlanCd'!$A:$A,$A79)</f>
        <v>468899.24</v>
      </c>
      <c r="I79" s="23">
        <f>SUMIFS('Recon Scorecard by NPI PlanCd'!AW:AW,'Recon Scorecard by NPI PlanCd'!$A:$A,$A79)</f>
        <v>648078.46000000008</v>
      </c>
      <c r="J79" s="23">
        <f>SUMIFS('Recon Scorecard by NPI PlanCd'!AX:AX,'Recon Scorecard by NPI PlanCd'!$A:$A,$A79)</f>
        <v>179179.22</v>
      </c>
    </row>
    <row r="80" spans="1:10" x14ac:dyDescent="0.25">
      <c r="A80" s="136" t="s">
        <v>163</v>
      </c>
      <c r="B80" s="137" t="s">
        <v>304</v>
      </c>
      <c r="C80" s="138" t="s">
        <v>306</v>
      </c>
      <c r="D80" s="12" t="s">
        <v>469</v>
      </c>
      <c r="E80" s="2" t="s">
        <v>510</v>
      </c>
      <c r="F80" s="52">
        <f>SUMIFS('Recon Scorecard by NPI PlanCd'!AH:AH,'Recon Scorecard by NPI PlanCd'!$A:$A,$A80)</f>
        <v>978</v>
      </c>
      <c r="G80" s="53">
        <f>SUMIFS('Recon Scorecard by NPI PlanCd'!AU:AU,'Recon Scorecard by NPI PlanCd'!$A:$A,$A80)</f>
        <v>885</v>
      </c>
      <c r="H80" s="59">
        <f>SUMIFS('Recon Scorecard by NPI PlanCd'!AV:AV,'Recon Scorecard by NPI PlanCd'!$A:$A,$A80)</f>
        <v>53692.740000000005</v>
      </c>
      <c r="I80" s="23">
        <f>SUMIFS('Recon Scorecard by NPI PlanCd'!AW:AW,'Recon Scorecard by NPI PlanCd'!$A:$A,$A80)</f>
        <v>57314.820000000007</v>
      </c>
      <c r="J80" s="23">
        <f>SUMIFS('Recon Scorecard by NPI PlanCd'!AX:AX,'Recon Scorecard by NPI PlanCd'!$A:$A,$A80)</f>
        <v>3622.0799999999967</v>
      </c>
    </row>
    <row r="81" spans="1:10" x14ac:dyDescent="0.25">
      <c r="A81" s="136" t="s">
        <v>115</v>
      </c>
      <c r="B81" s="137" t="s">
        <v>309</v>
      </c>
      <c r="C81" s="138" t="s">
        <v>249</v>
      </c>
      <c r="D81" s="12" t="s">
        <v>469</v>
      </c>
      <c r="E81" s="2" t="s">
        <v>510</v>
      </c>
      <c r="F81" s="52">
        <f>SUMIFS('Recon Scorecard by NPI PlanCd'!AH:AH,'Recon Scorecard by NPI PlanCd'!$A:$A,$A81)</f>
        <v>988</v>
      </c>
      <c r="G81" s="53">
        <f>SUMIFS('Recon Scorecard by NPI PlanCd'!AU:AU,'Recon Scorecard by NPI PlanCd'!$A:$A,$A81)</f>
        <v>988</v>
      </c>
      <c r="H81" s="59">
        <f>SUMIFS('Recon Scorecard by NPI PlanCd'!AV:AV,'Recon Scorecard by NPI PlanCd'!$A:$A,$A81)</f>
        <v>148292.79</v>
      </c>
      <c r="I81" s="23">
        <f>SUMIFS('Recon Scorecard by NPI PlanCd'!AW:AW,'Recon Scorecard by NPI PlanCd'!$A:$A,$A81)</f>
        <v>63985.37</v>
      </c>
      <c r="J81" s="23">
        <f>SUMIFS('Recon Scorecard by NPI PlanCd'!AX:AX,'Recon Scorecard by NPI PlanCd'!$A:$A,$A81)</f>
        <v>-84307.420000000013</v>
      </c>
    </row>
    <row r="82" spans="1:10" x14ac:dyDescent="0.25">
      <c r="A82" s="136" t="s">
        <v>129</v>
      </c>
      <c r="B82" s="137" t="s">
        <v>311</v>
      </c>
      <c r="C82" s="138" t="s">
        <v>225</v>
      </c>
      <c r="D82" s="12" t="s">
        <v>469</v>
      </c>
      <c r="E82" s="2" t="s">
        <v>510</v>
      </c>
      <c r="F82" s="52">
        <f>SUMIFS('Recon Scorecard by NPI PlanCd'!AH:AH,'Recon Scorecard by NPI PlanCd'!$A:$A,$A82)</f>
        <v>307</v>
      </c>
      <c r="G82" s="53">
        <f>SUMIFS('Recon Scorecard by NPI PlanCd'!AU:AU,'Recon Scorecard by NPI PlanCd'!$A:$A,$A82)</f>
        <v>307</v>
      </c>
      <c r="H82" s="59">
        <f>SUMIFS('Recon Scorecard by NPI PlanCd'!AV:AV,'Recon Scorecard by NPI PlanCd'!$A:$A,$A82)</f>
        <v>15196.819999999998</v>
      </c>
      <c r="I82" s="23">
        <f>SUMIFS('Recon Scorecard by NPI PlanCd'!AW:AW,'Recon Scorecard by NPI PlanCd'!$A:$A,$A82)</f>
        <v>19882.09</v>
      </c>
      <c r="J82" s="23">
        <f>SUMIFS('Recon Scorecard by NPI PlanCd'!AX:AX,'Recon Scorecard by NPI PlanCd'!$A:$A,$A82)</f>
        <v>4685.2699999999995</v>
      </c>
    </row>
    <row r="83" spans="1:10" x14ac:dyDescent="0.25">
      <c r="A83" s="136" t="s">
        <v>176</v>
      </c>
      <c r="B83" s="137" t="s">
        <v>312</v>
      </c>
      <c r="C83" s="138" t="s">
        <v>225</v>
      </c>
      <c r="D83" s="12" t="s">
        <v>469</v>
      </c>
      <c r="E83" s="2" t="s">
        <v>510</v>
      </c>
      <c r="F83" s="52">
        <f>SUMIFS('Recon Scorecard by NPI PlanCd'!AH:AH,'Recon Scorecard by NPI PlanCd'!$A:$A,$A83)</f>
        <v>220</v>
      </c>
      <c r="G83" s="53">
        <f>SUMIFS('Recon Scorecard by NPI PlanCd'!AU:AU,'Recon Scorecard by NPI PlanCd'!$A:$A,$A83)</f>
        <v>220</v>
      </c>
      <c r="H83" s="59">
        <f>SUMIFS('Recon Scorecard by NPI PlanCd'!AV:AV,'Recon Scorecard by NPI PlanCd'!$A:$A,$A83)</f>
        <v>5603.89</v>
      </c>
      <c r="I83" s="23">
        <f>SUMIFS('Recon Scorecard by NPI PlanCd'!AW:AW,'Recon Scorecard by NPI PlanCd'!$A:$A,$A83)</f>
        <v>14247.77</v>
      </c>
      <c r="J83" s="23">
        <f>SUMIFS('Recon Scorecard by NPI PlanCd'!AX:AX,'Recon Scorecard by NPI PlanCd'!$A:$A,$A83)</f>
        <v>8643.8799999999992</v>
      </c>
    </row>
    <row r="84" spans="1:10" x14ac:dyDescent="0.25">
      <c r="A84" s="136" t="s">
        <v>135</v>
      </c>
      <c r="B84" s="137" t="s">
        <v>313</v>
      </c>
      <c r="C84" s="138" t="s">
        <v>212</v>
      </c>
      <c r="D84" s="12" t="s">
        <v>469</v>
      </c>
      <c r="E84" s="2" t="s">
        <v>510</v>
      </c>
      <c r="F84" s="52">
        <f>SUMIFS('Recon Scorecard by NPI PlanCd'!AH:AH,'Recon Scorecard by NPI PlanCd'!$A:$A,$A84)</f>
        <v>2113</v>
      </c>
      <c r="G84" s="53">
        <f>SUMIFS('Recon Scorecard by NPI PlanCd'!AU:AU,'Recon Scorecard by NPI PlanCd'!$A:$A,$A84)</f>
        <v>2113</v>
      </c>
      <c r="H84" s="59">
        <f>SUMIFS('Recon Scorecard by NPI PlanCd'!AV:AV,'Recon Scorecard by NPI PlanCd'!$A:$A,$A84)</f>
        <v>200660.05000000005</v>
      </c>
      <c r="I84" s="23">
        <f>SUMIFS('Recon Scorecard by NPI PlanCd'!AW:AW,'Recon Scorecard by NPI PlanCd'!$A:$A,$A84)</f>
        <v>136843.19999999998</v>
      </c>
      <c r="J84" s="23">
        <f>SUMIFS('Recon Scorecard by NPI PlanCd'!AX:AX,'Recon Scorecard by NPI PlanCd'!$A:$A,$A84)</f>
        <v>-63816.85000000002</v>
      </c>
    </row>
    <row r="85" spans="1:10" x14ac:dyDescent="0.25">
      <c r="A85" s="136" t="s">
        <v>137</v>
      </c>
      <c r="B85" s="137" t="s">
        <v>315</v>
      </c>
      <c r="C85" s="138" t="s">
        <v>212</v>
      </c>
      <c r="D85" s="12" t="s">
        <v>469</v>
      </c>
      <c r="E85" s="2" t="s">
        <v>510</v>
      </c>
      <c r="F85" s="52">
        <f>SUMIFS('Recon Scorecard by NPI PlanCd'!AH:AH,'Recon Scorecard by NPI PlanCd'!$A:$A,$A85)</f>
        <v>1546</v>
      </c>
      <c r="G85" s="53">
        <f>SUMIFS('Recon Scorecard by NPI PlanCd'!AU:AU,'Recon Scorecard by NPI PlanCd'!$A:$A,$A85)</f>
        <v>1546</v>
      </c>
      <c r="H85" s="59">
        <f>SUMIFS('Recon Scorecard by NPI PlanCd'!AV:AV,'Recon Scorecard by NPI PlanCd'!$A:$A,$A85)</f>
        <v>103387.20000000001</v>
      </c>
      <c r="I85" s="23">
        <f>SUMIFS('Recon Scorecard by NPI PlanCd'!AW:AW,'Recon Scorecard by NPI PlanCd'!$A:$A,$A85)</f>
        <v>100122.85</v>
      </c>
      <c r="J85" s="23">
        <f>SUMIFS('Recon Scorecard by NPI PlanCd'!AX:AX,'Recon Scorecard by NPI PlanCd'!$A:$A,$A85)</f>
        <v>-3264.3500000000176</v>
      </c>
    </row>
    <row r="86" spans="1:10" x14ac:dyDescent="0.25">
      <c r="A86" s="136" t="s">
        <v>82</v>
      </c>
      <c r="B86" s="137" t="s">
        <v>316</v>
      </c>
      <c r="C86" s="138" t="s">
        <v>212</v>
      </c>
      <c r="D86" s="12" t="s">
        <v>468</v>
      </c>
      <c r="E86" s="2" t="s">
        <v>510</v>
      </c>
      <c r="F86" s="52">
        <f>SUMIFS('Recon Scorecard by NPI PlanCd'!AH:AH,'Recon Scorecard by NPI PlanCd'!$A:$A,$A86)</f>
        <v>9060</v>
      </c>
      <c r="G86" s="53">
        <f>SUMIFS('Recon Scorecard by NPI PlanCd'!AU:AU,'Recon Scorecard by NPI PlanCd'!$A:$A,$A86)</f>
        <v>9060</v>
      </c>
      <c r="H86" s="59">
        <f>SUMIFS('Recon Scorecard by NPI PlanCd'!AV:AV,'Recon Scorecard by NPI PlanCd'!$A:$A,$A86)</f>
        <v>1378353.6099999994</v>
      </c>
      <c r="I86" s="23">
        <f>SUMIFS('Recon Scorecard by NPI PlanCd'!AW:AW,'Recon Scorecard by NPI PlanCd'!$A:$A,$A86)</f>
        <v>986024.37999999989</v>
      </c>
      <c r="J86" s="23">
        <f>SUMIFS('Recon Scorecard by NPI PlanCd'!AX:AX,'Recon Scorecard by NPI PlanCd'!$A:$A,$A86)</f>
        <v>-392329.2299999994</v>
      </c>
    </row>
    <row r="87" spans="1:10" x14ac:dyDescent="0.25">
      <c r="A87" s="136" t="s">
        <v>112</v>
      </c>
      <c r="B87" s="137" t="s">
        <v>317</v>
      </c>
      <c r="C87" s="138" t="s">
        <v>212</v>
      </c>
      <c r="D87" s="12" t="s">
        <v>469</v>
      </c>
      <c r="E87" s="2" t="s">
        <v>510</v>
      </c>
      <c r="F87" s="52">
        <f>SUMIFS('Recon Scorecard by NPI PlanCd'!AH:AH,'Recon Scorecard by NPI PlanCd'!$A:$A,$A87)</f>
        <v>217</v>
      </c>
      <c r="G87" s="53">
        <f>SUMIFS('Recon Scorecard by NPI PlanCd'!AU:AU,'Recon Scorecard by NPI PlanCd'!$A:$A,$A87)</f>
        <v>217</v>
      </c>
      <c r="H87" s="59">
        <f>SUMIFS('Recon Scorecard by NPI PlanCd'!AV:AV,'Recon Scorecard by NPI PlanCd'!$A:$A,$A87)</f>
        <v>22516.549999999992</v>
      </c>
      <c r="I87" s="23">
        <f>SUMIFS('Recon Scorecard by NPI PlanCd'!AW:AW,'Recon Scorecard by NPI PlanCd'!$A:$A,$A87)</f>
        <v>14053.470000000001</v>
      </c>
      <c r="J87" s="23">
        <f>SUMIFS('Recon Scorecard by NPI PlanCd'!AX:AX,'Recon Scorecard by NPI PlanCd'!$A:$A,$A87)</f>
        <v>-8463.0799999999927</v>
      </c>
    </row>
    <row r="88" spans="1:10" x14ac:dyDescent="0.25">
      <c r="A88" s="136" t="s">
        <v>183</v>
      </c>
      <c r="B88" s="137" t="s">
        <v>319</v>
      </c>
      <c r="C88" s="138" t="s">
        <v>321</v>
      </c>
      <c r="D88" s="12" t="s">
        <v>469</v>
      </c>
      <c r="E88" s="2" t="s">
        <v>510</v>
      </c>
      <c r="F88" s="52">
        <f>SUMIFS('Recon Scorecard by NPI PlanCd'!AH:AH,'Recon Scorecard by NPI PlanCd'!$A:$A,$A88)</f>
        <v>429</v>
      </c>
      <c r="G88" s="53">
        <f>SUMIFS('Recon Scorecard by NPI PlanCd'!AU:AU,'Recon Scorecard by NPI PlanCd'!$A:$A,$A88)</f>
        <v>429</v>
      </c>
      <c r="H88" s="59">
        <f>SUMIFS('Recon Scorecard by NPI PlanCd'!AV:AV,'Recon Scorecard by NPI PlanCd'!$A:$A,$A88)</f>
        <v>51613.5</v>
      </c>
      <c r="I88" s="23">
        <f>SUMIFS('Recon Scorecard by NPI PlanCd'!AW:AW,'Recon Scorecard by NPI PlanCd'!$A:$A,$A88)</f>
        <v>27783.14</v>
      </c>
      <c r="J88" s="23">
        <f>SUMIFS('Recon Scorecard by NPI PlanCd'!AX:AX,'Recon Scorecard by NPI PlanCd'!$A:$A,$A88)</f>
        <v>-23830.360000000004</v>
      </c>
    </row>
    <row r="89" spans="1:10" x14ac:dyDescent="0.25">
      <c r="A89" s="136" t="s">
        <v>95</v>
      </c>
      <c r="B89" s="137" t="s">
        <v>322</v>
      </c>
      <c r="C89" s="138" t="s">
        <v>321</v>
      </c>
      <c r="D89" s="12" t="s">
        <v>469</v>
      </c>
      <c r="E89" s="2" t="s">
        <v>510</v>
      </c>
      <c r="F89" s="52">
        <f>SUMIFS('Recon Scorecard by NPI PlanCd'!AH:AH,'Recon Scorecard by NPI PlanCd'!$A:$A,$A89)</f>
        <v>1675</v>
      </c>
      <c r="G89" s="53">
        <f>SUMIFS('Recon Scorecard by NPI PlanCd'!AU:AU,'Recon Scorecard by NPI PlanCd'!$A:$A,$A89)</f>
        <v>1675</v>
      </c>
      <c r="H89" s="59">
        <f>SUMIFS('Recon Scorecard by NPI PlanCd'!AV:AV,'Recon Scorecard by NPI PlanCd'!$A:$A,$A89)</f>
        <v>170553.11</v>
      </c>
      <c r="I89" s="23">
        <f>SUMIFS('Recon Scorecard by NPI PlanCd'!AW:AW,'Recon Scorecard by NPI PlanCd'!$A:$A,$A89)</f>
        <v>108477.21999999999</v>
      </c>
      <c r="J89" s="23">
        <f>SUMIFS('Recon Scorecard by NPI PlanCd'!AX:AX,'Recon Scorecard by NPI PlanCd'!$A:$A,$A89)</f>
        <v>-62075.889999999956</v>
      </c>
    </row>
    <row r="90" spans="1:10" x14ac:dyDescent="0.25">
      <c r="A90" s="136" t="s">
        <v>187</v>
      </c>
      <c r="B90" s="137" t="s">
        <v>289</v>
      </c>
      <c r="C90" s="138" t="s">
        <v>321</v>
      </c>
      <c r="D90" s="12" t="s">
        <v>469</v>
      </c>
      <c r="E90" s="2" t="s">
        <v>510</v>
      </c>
      <c r="F90" s="52">
        <f>SUMIFS('Recon Scorecard by NPI PlanCd'!AH:AH,'Recon Scorecard by NPI PlanCd'!$A:$A,$A90)</f>
        <v>740</v>
      </c>
      <c r="G90" s="53">
        <f>SUMIFS('Recon Scorecard by NPI PlanCd'!AU:AU,'Recon Scorecard by NPI PlanCd'!$A:$A,$A90)</f>
        <v>730</v>
      </c>
      <c r="H90" s="59">
        <f>SUMIFS('Recon Scorecard by NPI PlanCd'!AV:AV,'Recon Scorecard by NPI PlanCd'!$A:$A,$A90)</f>
        <v>153252.14000000001</v>
      </c>
      <c r="I90" s="23">
        <f>SUMIFS('Recon Scorecard by NPI PlanCd'!AW:AW,'Recon Scorecard by NPI PlanCd'!$A:$A,$A90)</f>
        <v>47276.639999999999</v>
      </c>
      <c r="J90" s="23">
        <f>SUMIFS('Recon Scorecard by NPI PlanCd'!AX:AX,'Recon Scorecard by NPI PlanCd'!$A:$A,$A90)</f>
        <v>-105975.5</v>
      </c>
    </row>
    <row r="91" spans="1:10" x14ac:dyDescent="0.25">
      <c r="A91" s="136" t="s">
        <v>92</v>
      </c>
      <c r="B91" s="137" t="s">
        <v>324</v>
      </c>
      <c r="C91" s="138" t="s">
        <v>272</v>
      </c>
      <c r="D91" s="12" t="s">
        <v>469</v>
      </c>
      <c r="E91" s="2" t="s">
        <v>510</v>
      </c>
      <c r="F91" s="52">
        <f>SUMIFS('Recon Scorecard by NPI PlanCd'!AH:AH,'Recon Scorecard by NPI PlanCd'!$A:$A,$A91)</f>
        <v>577</v>
      </c>
      <c r="G91" s="53">
        <f>SUMIFS('Recon Scorecard by NPI PlanCd'!AU:AU,'Recon Scorecard by NPI PlanCd'!$A:$A,$A91)</f>
        <v>574</v>
      </c>
      <c r="H91" s="59">
        <f>SUMIFS('Recon Scorecard by NPI PlanCd'!AV:AV,'Recon Scorecard by NPI PlanCd'!$A:$A,$A91)</f>
        <v>4410.1399999999985</v>
      </c>
      <c r="I91" s="23">
        <f>SUMIFS('Recon Scorecard by NPI PlanCd'!AW:AW,'Recon Scorecard by NPI PlanCd'!$A:$A,$A91)</f>
        <v>37173.69</v>
      </c>
      <c r="J91" s="23">
        <f>SUMIFS('Recon Scorecard by NPI PlanCd'!AX:AX,'Recon Scorecard by NPI PlanCd'!$A:$A,$A91)</f>
        <v>32763.550000000003</v>
      </c>
    </row>
    <row r="92" spans="1:10" x14ac:dyDescent="0.25">
      <c r="A92" s="136" t="s">
        <v>134</v>
      </c>
      <c r="B92" s="137" t="s">
        <v>325</v>
      </c>
      <c r="C92" s="138" t="s">
        <v>272</v>
      </c>
      <c r="D92" s="12" t="s">
        <v>469</v>
      </c>
      <c r="E92" s="2" t="s">
        <v>510</v>
      </c>
      <c r="F92" s="52">
        <f>SUMIFS('Recon Scorecard by NPI PlanCd'!AH:AH,'Recon Scorecard by NPI PlanCd'!$A:$A,$A92)</f>
        <v>1251</v>
      </c>
      <c r="G92" s="53">
        <f>SUMIFS('Recon Scorecard by NPI PlanCd'!AU:AU,'Recon Scorecard by NPI PlanCd'!$A:$A,$A92)</f>
        <v>1251</v>
      </c>
      <c r="H92" s="59">
        <f>SUMIFS('Recon Scorecard by NPI PlanCd'!AV:AV,'Recon Scorecard by NPI PlanCd'!$A:$A,$A92)</f>
        <v>35136.910000000025</v>
      </c>
      <c r="I92" s="23">
        <f>SUMIFS('Recon Scorecard by NPI PlanCd'!AW:AW,'Recon Scorecard by NPI PlanCd'!$A:$A,$A92)</f>
        <v>81017.900000000009</v>
      </c>
      <c r="J92" s="23">
        <f>SUMIFS('Recon Scorecard by NPI PlanCd'!AX:AX,'Recon Scorecard by NPI PlanCd'!$A:$A,$A92)</f>
        <v>45880.989999999983</v>
      </c>
    </row>
    <row r="93" spans="1:10" x14ac:dyDescent="0.25">
      <c r="A93" s="136" t="s">
        <v>76</v>
      </c>
      <c r="B93" s="137" t="s">
        <v>327</v>
      </c>
      <c r="C93" s="138" t="s">
        <v>202</v>
      </c>
      <c r="D93" s="12" t="s">
        <v>469</v>
      </c>
      <c r="E93" s="2" t="s">
        <v>510</v>
      </c>
      <c r="F93" s="52">
        <f>SUMIFS('Recon Scorecard by NPI PlanCd'!AH:AH,'Recon Scorecard by NPI PlanCd'!$A:$A,$A93)</f>
        <v>3774</v>
      </c>
      <c r="G93" s="53">
        <f>SUMIFS('Recon Scorecard by NPI PlanCd'!AU:AU,'Recon Scorecard by NPI PlanCd'!$A:$A,$A93)</f>
        <v>3774</v>
      </c>
      <c r="H93" s="59">
        <f>SUMIFS('Recon Scorecard by NPI PlanCd'!AV:AV,'Recon Scorecard by NPI PlanCd'!$A:$A,$A93)</f>
        <v>327892.90000000002</v>
      </c>
      <c r="I93" s="23">
        <f>SUMIFS('Recon Scorecard by NPI PlanCd'!AW:AW,'Recon Scorecard by NPI PlanCd'!$A:$A,$A93)</f>
        <v>244413.74</v>
      </c>
      <c r="J93" s="23">
        <f>SUMIFS('Recon Scorecard by NPI PlanCd'!AX:AX,'Recon Scorecard by NPI PlanCd'!$A:$A,$A93)</f>
        <v>-83479.160000000033</v>
      </c>
    </row>
    <row r="94" spans="1:10" x14ac:dyDescent="0.25">
      <c r="A94" s="136" t="s">
        <v>125</v>
      </c>
      <c r="B94" s="137" t="s">
        <v>328</v>
      </c>
      <c r="C94" s="138" t="s">
        <v>202</v>
      </c>
      <c r="D94" s="12" t="s">
        <v>469</v>
      </c>
      <c r="E94" s="2" t="s">
        <v>510</v>
      </c>
      <c r="F94" s="52">
        <f>SUMIFS('Recon Scorecard by NPI PlanCd'!AH:AH,'Recon Scorecard by NPI PlanCd'!$A:$A,$A94)</f>
        <v>1108</v>
      </c>
      <c r="G94" s="53">
        <f>SUMIFS('Recon Scorecard by NPI PlanCd'!AU:AU,'Recon Scorecard by NPI PlanCd'!$A:$A,$A94)</f>
        <v>1108</v>
      </c>
      <c r="H94" s="59">
        <f>SUMIFS('Recon Scorecard by NPI PlanCd'!AV:AV,'Recon Scorecard by NPI PlanCd'!$A:$A,$A94)</f>
        <v>55935.749999999978</v>
      </c>
      <c r="I94" s="23">
        <f>SUMIFS('Recon Scorecard by NPI PlanCd'!AW:AW,'Recon Scorecard by NPI PlanCd'!$A:$A,$A94)</f>
        <v>71756.87</v>
      </c>
      <c r="J94" s="23">
        <f>SUMIFS('Recon Scorecard by NPI PlanCd'!AX:AX,'Recon Scorecard by NPI PlanCd'!$A:$A,$A94)</f>
        <v>15821.120000000019</v>
      </c>
    </row>
    <row r="95" spans="1:10" x14ac:dyDescent="0.25">
      <c r="A95" s="136" t="s">
        <v>155</v>
      </c>
      <c r="B95" s="137" t="s">
        <v>329</v>
      </c>
      <c r="C95" s="138" t="s">
        <v>255</v>
      </c>
      <c r="D95" s="12" t="s">
        <v>468</v>
      </c>
      <c r="E95" s="2" t="s">
        <v>510</v>
      </c>
      <c r="F95" s="52">
        <f>SUMIFS('Recon Scorecard by NPI PlanCd'!AH:AH,'Recon Scorecard by NPI PlanCd'!$A:$A,$A95)</f>
        <v>5807</v>
      </c>
      <c r="G95" s="53">
        <f>SUMIFS('Recon Scorecard by NPI PlanCd'!AU:AU,'Recon Scorecard by NPI PlanCd'!$A:$A,$A95)</f>
        <v>5735</v>
      </c>
      <c r="H95" s="59">
        <f>SUMIFS('Recon Scorecard by NPI PlanCd'!AV:AV,'Recon Scorecard by NPI PlanCd'!$A:$A,$A95)</f>
        <v>1060723.1499999999</v>
      </c>
      <c r="I95" s="23">
        <f>SUMIFS('Recon Scorecard by NPI PlanCd'!AW:AW,'Recon Scorecard by NPI PlanCd'!$A:$A,$A95)</f>
        <v>624155.62</v>
      </c>
      <c r="J95" s="23">
        <f>SUMIFS('Recon Scorecard by NPI PlanCd'!AX:AX,'Recon Scorecard by NPI PlanCd'!$A:$A,$A95)</f>
        <v>-436567.52999999997</v>
      </c>
    </row>
    <row r="96" spans="1:10" x14ac:dyDescent="0.25">
      <c r="A96" s="136" t="s">
        <v>57</v>
      </c>
      <c r="B96" s="137" t="s">
        <v>330</v>
      </c>
      <c r="C96" s="138" t="s">
        <v>255</v>
      </c>
      <c r="D96" s="12" t="s">
        <v>469</v>
      </c>
      <c r="E96" s="2" t="s">
        <v>510</v>
      </c>
      <c r="F96" s="52">
        <f>SUMIFS('Recon Scorecard by NPI PlanCd'!AH:AH,'Recon Scorecard by NPI PlanCd'!$A:$A,$A96)</f>
        <v>234</v>
      </c>
      <c r="G96" s="53">
        <f>SUMIFS('Recon Scorecard by NPI PlanCd'!AU:AU,'Recon Scorecard by NPI PlanCd'!$A:$A,$A96)</f>
        <v>229</v>
      </c>
      <c r="H96" s="59">
        <f>SUMIFS('Recon Scorecard by NPI PlanCd'!AV:AV,'Recon Scorecard by NPI PlanCd'!$A:$A,$A96)</f>
        <v>17267.190000000002</v>
      </c>
      <c r="I96" s="23">
        <f>SUMIFS('Recon Scorecard by NPI PlanCd'!AW:AW,'Recon Scorecard by NPI PlanCd'!$A:$A,$A96)</f>
        <v>14830.62</v>
      </c>
      <c r="J96" s="23">
        <f>SUMIFS('Recon Scorecard by NPI PlanCd'!AX:AX,'Recon Scorecard by NPI PlanCd'!$A:$A,$A96)</f>
        <v>-2436.5700000000015</v>
      </c>
    </row>
    <row r="97" spans="1:10" x14ac:dyDescent="0.25">
      <c r="A97" s="136" t="s">
        <v>151</v>
      </c>
      <c r="B97" s="137" t="s">
        <v>330</v>
      </c>
      <c r="C97" s="138" t="s">
        <v>255</v>
      </c>
      <c r="D97" s="12" t="s">
        <v>469</v>
      </c>
      <c r="E97" s="2" t="s">
        <v>510</v>
      </c>
      <c r="F97" s="52">
        <f>SUMIFS('Recon Scorecard by NPI PlanCd'!AH:AH,'Recon Scorecard by NPI PlanCd'!$A:$A,$A97)</f>
        <v>144</v>
      </c>
      <c r="G97" s="53">
        <f>SUMIFS('Recon Scorecard by NPI PlanCd'!AU:AU,'Recon Scorecard by NPI PlanCd'!$A:$A,$A97)</f>
        <v>139</v>
      </c>
      <c r="H97" s="59">
        <f>SUMIFS('Recon Scorecard by NPI PlanCd'!AV:AV,'Recon Scorecard by NPI PlanCd'!$A:$A,$A97)</f>
        <v>369.17999999999989</v>
      </c>
      <c r="I97" s="23">
        <f>SUMIFS('Recon Scorecard by NPI PlanCd'!AW:AW,'Recon Scorecard by NPI PlanCd'!$A:$A,$A97)</f>
        <v>9001.99</v>
      </c>
      <c r="J97" s="23">
        <f>SUMIFS('Recon Scorecard by NPI PlanCd'!AX:AX,'Recon Scorecard by NPI PlanCd'!$A:$A,$A97)</f>
        <v>8632.8100000000013</v>
      </c>
    </row>
    <row r="98" spans="1:10" x14ac:dyDescent="0.25">
      <c r="A98" s="136" t="s">
        <v>191</v>
      </c>
      <c r="B98" s="137" t="s">
        <v>332</v>
      </c>
      <c r="C98" s="138" t="s">
        <v>202</v>
      </c>
      <c r="D98" s="12" t="s">
        <v>469</v>
      </c>
      <c r="E98" s="2" t="s">
        <v>510</v>
      </c>
      <c r="F98" s="52">
        <f>SUMIFS('Recon Scorecard by NPI PlanCd'!AH:AH,'Recon Scorecard by NPI PlanCd'!$A:$A,$A98)</f>
        <v>212</v>
      </c>
      <c r="G98" s="53">
        <f>SUMIFS('Recon Scorecard by NPI PlanCd'!AU:AU,'Recon Scorecard by NPI PlanCd'!$A:$A,$A98)</f>
        <v>212</v>
      </c>
      <c r="H98" s="59">
        <f>SUMIFS('Recon Scorecard by NPI PlanCd'!AV:AV,'Recon Scorecard by NPI PlanCd'!$A:$A,$A98)</f>
        <v>38363.869999999995</v>
      </c>
      <c r="I98" s="23">
        <f>SUMIFS('Recon Scorecard by NPI PlanCd'!AW:AW,'Recon Scorecard by NPI PlanCd'!$A:$A,$A98)</f>
        <v>13729.650000000001</v>
      </c>
      <c r="J98" s="23">
        <f>SUMIFS('Recon Scorecard by NPI PlanCd'!AX:AX,'Recon Scorecard by NPI PlanCd'!$A:$A,$A98)</f>
        <v>-24634.22</v>
      </c>
    </row>
    <row r="99" spans="1:10" x14ac:dyDescent="0.25">
      <c r="A99" s="136" t="s">
        <v>179</v>
      </c>
      <c r="B99" s="137" t="s">
        <v>333</v>
      </c>
      <c r="C99" s="138" t="s">
        <v>212</v>
      </c>
      <c r="D99" s="12" t="s">
        <v>469</v>
      </c>
      <c r="E99" s="2" t="s">
        <v>510</v>
      </c>
      <c r="F99" s="52">
        <f>SUMIFS('Recon Scorecard by NPI PlanCd'!AH:AH,'Recon Scorecard by NPI PlanCd'!$A:$A,$A99)</f>
        <v>280</v>
      </c>
      <c r="G99" s="53">
        <f>SUMIFS('Recon Scorecard by NPI PlanCd'!AU:AU,'Recon Scorecard by NPI PlanCd'!$A:$A,$A99)</f>
        <v>280</v>
      </c>
      <c r="H99" s="59">
        <f>SUMIFS('Recon Scorecard by NPI PlanCd'!AV:AV,'Recon Scorecard by NPI PlanCd'!$A:$A,$A99)</f>
        <v>11105.249999999996</v>
      </c>
      <c r="I99" s="23">
        <f>SUMIFS('Recon Scorecard by NPI PlanCd'!AW:AW,'Recon Scorecard by NPI PlanCd'!$A:$A,$A99)</f>
        <v>18133.499999999996</v>
      </c>
      <c r="J99" s="23">
        <f>SUMIFS('Recon Scorecard by NPI PlanCd'!AX:AX,'Recon Scorecard by NPI PlanCd'!$A:$A,$A99)</f>
        <v>7028.2500000000018</v>
      </c>
    </row>
    <row r="100" spans="1:10" x14ac:dyDescent="0.25">
      <c r="A100" s="136" t="s">
        <v>130</v>
      </c>
      <c r="B100" s="137" t="s">
        <v>334</v>
      </c>
      <c r="C100" s="138" t="s">
        <v>212</v>
      </c>
      <c r="D100" s="12" t="s">
        <v>468</v>
      </c>
      <c r="E100" s="2" t="s">
        <v>510</v>
      </c>
      <c r="F100" s="52">
        <f>SUMIFS('Recon Scorecard by NPI PlanCd'!AH:AH,'Recon Scorecard by NPI PlanCd'!$A:$A,$A100)</f>
        <v>5551</v>
      </c>
      <c r="G100" s="53">
        <f>SUMIFS('Recon Scorecard by NPI PlanCd'!AU:AU,'Recon Scorecard by NPI PlanCd'!$A:$A,$A100)</f>
        <v>5410</v>
      </c>
      <c r="H100" s="59">
        <f>SUMIFS('Recon Scorecard by NPI PlanCd'!AV:AV,'Recon Scorecard by NPI PlanCd'!$A:$A,$A100)</f>
        <v>289063.81999999995</v>
      </c>
      <c r="I100" s="23">
        <f>SUMIFS('Recon Scorecard by NPI PlanCd'!AW:AW,'Recon Scorecard by NPI PlanCd'!$A:$A,$A100)</f>
        <v>588784.98</v>
      </c>
      <c r="J100" s="23">
        <f>SUMIFS('Recon Scorecard by NPI PlanCd'!AX:AX,'Recon Scorecard by NPI PlanCd'!$A:$A,$A100)</f>
        <v>299721.16000000009</v>
      </c>
    </row>
    <row r="101" spans="1:10" x14ac:dyDescent="0.25">
      <c r="A101" s="136" t="s">
        <v>182</v>
      </c>
      <c r="B101" s="137" t="s">
        <v>335</v>
      </c>
      <c r="C101" s="138" t="s">
        <v>202</v>
      </c>
      <c r="D101" s="12" t="s">
        <v>469</v>
      </c>
      <c r="E101" s="2" t="s">
        <v>510</v>
      </c>
      <c r="F101" s="52">
        <f>SUMIFS('Recon Scorecard by NPI PlanCd'!AH:AH,'Recon Scorecard by NPI PlanCd'!$A:$A,$A101)</f>
        <v>2123</v>
      </c>
      <c r="G101" s="53">
        <f>SUMIFS('Recon Scorecard by NPI PlanCd'!AU:AU,'Recon Scorecard by NPI PlanCd'!$A:$A,$A101)</f>
        <v>2123</v>
      </c>
      <c r="H101" s="59">
        <f>SUMIFS('Recon Scorecard by NPI PlanCd'!AV:AV,'Recon Scorecard by NPI PlanCd'!$A:$A,$A101)</f>
        <v>113546.69999999997</v>
      </c>
      <c r="I101" s="23">
        <f>SUMIFS('Recon Scorecard by NPI PlanCd'!AW:AW,'Recon Scorecard by NPI PlanCd'!$A:$A,$A101)</f>
        <v>137490.81</v>
      </c>
      <c r="J101" s="23">
        <f>SUMIFS('Recon Scorecard by NPI PlanCd'!AX:AX,'Recon Scorecard by NPI PlanCd'!$A:$A,$A101)</f>
        <v>23944.11000000003</v>
      </c>
    </row>
    <row r="102" spans="1:10" x14ac:dyDescent="0.25">
      <c r="A102" s="136" t="s">
        <v>170</v>
      </c>
      <c r="B102" s="137" t="s">
        <v>336</v>
      </c>
      <c r="C102" s="138" t="s">
        <v>202</v>
      </c>
      <c r="D102" s="12" t="s">
        <v>469</v>
      </c>
      <c r="E102" s="2" t="s">
        <v>510</v>
      </c>
      <c r="F102" s="52">
        <f>SUMIFS('Recon Scorecard by NPI PlanCd'!AH:AH,'Recon Scorecard by NPI PlanCd'!$A:$A,$A102)</f>
        <v>8637</v>
      </c>
      <c r="G102" s="53">
        <f>SUMIFS('Recon Scorecard by NPI PlanCd'!AU:AU,'Recon Scorecard by NPI PlanCd'!$A:$A,$A102)</f>
        <v>8637</v>
      </c>
      <c r="H102" s="59">
        <f>SUMIFS('Recon Scorecard by NPI PlanCd'!AV:AV,'Recon Scorecard by NPI PlanCd'!$A:$A,$A102)</f>
        <v>571346.11</v>
      </c>
      <c r="I102" s="23">
        <f>SUMIFS('Recon Scorecard by NPI PlanCd'!AW:AW,'Recon Scorecard by NPI PlanCd'!$A:$A,$A102)</f>
        <v>559353.83000000007</v>
      </c>
      <c r="J102" s="23">
        <f>SUMIFS('Recon Scorecard by NPI PlanCd'!AX:AX,'Recon Scorecard by NPI PlanCd'!$A:$A,$A102)</f>
        <v>-11992.279999999937</v>
      </c>
    </row>
    <row r="103" spans="1:10" x14ac:dyDescent="0.25">
      <c r="A103" s="136" t="s">
        <v>94</v>
      </c>
      <c r="B103" s="137" t="s">
        <v>337</v>
      </c>
      <c r="C103" s="138" t="s">
        <v>202</v>
      </c>
      <c r="D103" s="12" t="s">
        <v>469</v>
      </c>
      <c r="E103" s="2" t="s">
        <v>510</v>
      </c>
      <c r="F103" s="52">
        <f>SUMIFS('Recon Scorecard by NPI PlanCd'!AH:AH,'Recon Scorecard by NPI PlanCd'!$A:$A,$A103)</f>
        <v>594</v>
      </c>
      <c r="G103" s="53">
        <f>SUMIFS('Recon Scorecard by NPI PlanCd'!AU:AU,'Recon Scorecard by NPI PlanCd'!$A:$A,$A103)</f>
        <v>594</v>
      </c>
      <c r="H103" s="59">
        <f>SUMIFS('Recon Scorecard by NPI PlanCd'!AV:AV,'Recon Scorecard by NPI PlanCd'!$A:$A,$A103)</f>
        <v>36410.30000000001</v>
      </c>
      <c r="I103" s="23">
        <f>SUMIFS('Recon Scorecard by NPI PlanCd'!AW:AW,'Recon Scorecard by NPI PlanCd'!$A:$A,$A103)</f>
        <v>38468.93</v>
      </c>
      <c r="J103" s="23">
        <f>SUMIFS('Recon Scorecard by NPI PlanCd'!AX:AX,'Recon Scorecard by NPI PlanCd'!$A:$A,$A103)</f>
        <v>2058.6299999999851</v>
      </c>
    </row>
    <row r="104" spans="1:10" x14ac:dyDescent="0.25">
      <c r="A104" s="136" t="s">
        <v>78</v>
      </c>
      <c r="B104" s="137" t="s">
        <v>338</v>
      </c>
      <c r="C104" s="138" t="s">
        <v>202</v>
      </c>
      <c r="D104" s="12" t="s">
        <v>469</v>
      </c>
      <c r="E104" s="2" t="s">
        <v>510</v>
      </c>
      <c r="F104" s="52">
        <f>SUMIFS('Recon Scorecard by NPI PlanCd'!AH:AH,'Recon Scorecard by NPI PlanCd'!$A:$A,$A104)</f>
        <v>5748</v>
      </c>
      <c r="G104" s="53">
        <f>SUMIFS('Recon Scorecard by NPI PlanCd'!AU:AU,'Recon Scorecard by NPI PlanCd'!$A:$A,$A104)</f>
        <v>5748</v>
      </c>
      <c r="H104" s="59">
        <f>SUMIFS('Recon Scorecard by NPI PlanCd'!AV:AV,'Recon Scorecard by NPI PlanCd'!$A:$A,$A104)</f>
        <v>466260.39</v>
      </c>
      <c r="I104" s="23">
        <f>SUMIFS('Recon Scorecard by NPI PlanCd'!AW:AW,'Recon Scorecard by NPI PlanCd'!$A:$A,$A104)</f>
        <v>372254.93000000005</v>
      </c>
      <c r="J104" s="23">
        <f>SUMIFS('Recon Scorecard by NPI PlanCd'!AX:AX,'Recon Scorecard by NPI PlanCd'!$A:$A,$A104)</f>
        <v>-94005.46</v>
      </c>
    </row>
    <row r="105" spans="1:10" x14ac:dyDescent="0.25">
      <c r="A105" s="136" t="s">
        <v>140</v>
      </c>
      <c r="B105" s="137" t="s">
        <v>339</v>
      </c>
      <c r="C105" s="138" t="s">
        <v>202</v>
      </c>
      <c r="D105" s="12" t="s">
        <v>469</v>
      </c>
      <c r="E105" s="2" t="s">
        <v>510</v>
      </c>
      <c r="F105" s="52">
        <f>SUMIFS('Recon Scorecard by NPI PlanCd'!AH:AH,'Recon Scorecard by NPI PlanCd'!$A:$A,$A105)</f>
        <v>7176</v>
      </c>
      <c r="G105" s="53">
        <f>SUMIFS('Recon Scorecard by NPI PlanCd'!AU:AU,'Recon Scorecard by NPI PlanCd'!$A:$A,$A105)</f>
        <v>7062</v>
      </c>
      <c r="H105" s="59">
        <f>SUMIFS('Recon Scorecard by NPI PlanCd'!AV:AV,'Recon Scorecard by NPI PlanCd'!$A:$A,$A105)</f>
        <v>260435.14999999994</v>
      </c>
      <c r="I105" s="23">
        <f>SUMIFS('Recon Scorecard by NPI PlanCd'!AW:AW,'Recon Scorecard by NPI PlanCd'!$A:$A,$A105)</f>
        <v>457352.86</v>
      </c>
      <c r="J105" s="23">
        <f>SUMIFS('Recon Scorecard by NPI PlanCd'!AX:AX,'Recon Scorecard by NPI PlanCd'!$A:$A,$A105)</f>
        <v>196917.71000000005</v>
      </c>
    </row>
    <row r="106" spans="1:10" x14ac:dyDescent="0.25">
      <c r="A106" s="136" t="s">
        <v>65</v>
      </c>
      <c r="B106" s="137" t="s">
        <v>341</v>
      </c>
      <c r="C106" s="138" t="s">
        <v>202</v>
      </c>
      <c r="D106" s="12" t="s">
        <v>469</v>
      </c>
      <c r="E106" s="2" t="s">
        <v>510</v>
      </c>
      <c r="F106" s="52">
        <f>SUMIFS('Recon Scorecard by NPI PlanCd'!AH:AH,'Recon Scorecard by NPI PlanCd'!$A:$A,$A106)</f>
        <v>692</v>
      </c>
      <c r="G106" s="53">
        <f>SUMIFS('Recon Scorecard by NPI PlanCd'!AU:AU,'Recon Scorecard by NPI PlanCd'!$A:$A,$A106)</f>
        <v>692</v>
      </c>
      <c r="H106" s="59">
        <f>SUMIFS('Recon Scorecard by NPI PlanCd'!AV:AV,'Recon Scorecard by NPI PlanCd'!$A:$A,$A106)</f>
        <v>85826.549999999988</v>
      </c>
      <c r="I106" s="23">
        <f>SUMIFS('Recon Scorecard by NPI PlanCd'!AW:AW,'Recon Scorecard by NPI PlanCd'!$A:$A,$A106)</f>
        <v>44815.66</v>
      </c>
      <c r="J106" s="23">
        <f>SUMIFS('Recon Scorecard by NPI PlanCd'!AX:AX,'Recon Scorecard by NPI PlanCd'!$A:$A,$A106)</f>
        <v>-41010.889999999985</v>
      </c>
    </row>
    <row r="107" spans="1:10" x14ac:dyDescent="0.25">
      <c r="A107" s="136" t="s">
        <v>62</v>
      </c>
      <c r="B107" s="137" t="s">
        <v>229</v>
      </c>
      <c r="C107" s="138" t="s">
        <v>225</v>
      </c>
      <c r="D107" s="12" t="s">
        <v>469</v>
      </c>
      <c r="E107" s="2" t="s">
        <v>510</v>
      </c>
      <c r="F107" s="52">
        <f>SUMIFS('Recon Scorecard by NPI PlanCd'!AH:AH,'Recon Scorecard by NPI PlanCd'!$A:$A,$A107)</f>
        <v>1198</v>
      </c>
      <c r="G107" s="53">
        <f>SUMIFS('Recon Scorecard by NPI PlanCd'!AU:AU,'Recon Scorecard by NPI PlanCd'!$A:$A,$A107)</f>
        <v>1198</v>
      </c>
      <c r="H107" s="59">
        <f>SUMIFS('Recon Scorecard by NPI PlanCd'!AV:AV,'Recon Scorecard by NPI PlanCd'!$A:$A,$A107)</f>
        <v>41275.659999999996</v>
      </c>
      <c r="I107" s="23">
        <f>SUMIFS('Recon Scorecard by NPI PlanCd'!AW:AW,'Recon Scorecard by NPI PlanCd'!$A:$A,$A107)</f>
        <v>77585.5</v>
      </c>
      <c r="J107" s="23">
        <f>SUMIFS('Recon Scorecard by NPI PlanCd'!AX:AX,'Recon Scorecard by NPI PlanCd'!$A:$A,$A107)</f>
        <v>36309.840000000004</v>
      </c>
    </row>
    <row r="108" spans="1:10" x14ac:dyDescent="0.25">
      <c r="A108" s="136" t="s">
        <v>85</v>
      </c>
      <c r="B108" s="137" t="s">
        <v>342</v>
      </c>
      <c r="C108" s="138" t="s">
        <v>225</v>
      </c>
      <c r="D108" s="12" t="s">
        <v>469</v>
      </c>
      <c r="E108" s="2" t="s">
        <v>510</v>
      </c>
      <c r="F108" s="52">
        <f>SUMIFS('Recon Scorecard by NPI PlanCd'!AH:AH,'Recon Scorecard by NPI PlanCd'!$A:$A,$A108)</f>
        <v>500</v>
      </c>
      <c r="G108" s="53">
        <f>SUMIFS('Recon Scorecard by NPI PlanCd'!AU:AU,'Recon Scorecard by NPI PlanCd'!$A:$A,$A108)</f>
        <v>500</v>
      </c>
      <c r="H108" s="59">
        <f>SUMIFS('Recon Scorecard by NPI PlanCd'!AV:AV,'Recon Scorecard by NPI PlanCd'!$A:$A,$A108)</f>
        <v>25929.900000000009</v>
      </c>
      <c r="I108" s="23">
        <f>SUMIFS('Recon Scorecard by NPI PlanCd'!AW:AW,'Recon Scorecard by NPI PlanCd'!$A:$A,$A108)</f>
        <v>32381.260000000002</v>
      </c>
      <c r="J108" s="23">
        <f>SUMIFS('Recon Scorecard by NPI PlanCd'!AX:AX,'Recon Scorecard by NPI PlanCd'!$A:$A,$A108)</f>
        <v>6451.3599999999897</v>
      </c>
    </row>
    <row r="109" spans="1:10" x14ac:dyDescent="0.25">
      <c r="A109" s="136" t="s">
        <v>63</v>
      </c>
      <c r="B109" s="137" t="s">
        <v>346</v>
      </c>
      <c r="C109" s="138" t="s">
        <v>202</v>
      </c>
      <c r="D109" s="12" t="s">
        <v>469</v>
      </c>
      <c r="E109" s="2" t="s">
        <v>510</v>
      </c>
      <c r="F109" s="52">
        <f>SUMIFS('Recon Scorecard by NPI PlanCd'!AH:AH,'Recon Scorecard by NPI PlanCd'!$A:$A,$A109)</f>
        <v>1516</v>
      </c>
      <c r="G109" s="53">
        <f>SUMIFS('Recon Scorecard by NPI PlanCd'!AU:AU,'Recon Scorecard by NPI PlanCd'!$A:$A,$A109)</f>
        <v>1516</v>
      </c>
      <c r="H109" s="59">
        <f>SUMIFS('Recon Scorecard by NPI PlanCd'!AV:AV,'Recon Scorecard by NPI PlanCd'!$A:$A,$A109)</f>
        <v>4111.029999999997</v>
      </c>
      <c r="I109" s="23">
        <f>SUMIFS('Recon Scorecard by NPI PlanCd'!AW:AW,'Recon Scorecard by NPI PlanCd'!$A:$A,$A109)</f>
        <v>98179.959999999992</v>
      </c>
      <c r="J109" s="23">
        <f>SUMIFS('Recon Scorecard by NPI PlanCd'!AX:AX,'Recon Scorecard by NPI PlanCd'!$A:$A,$A109)</f>
        <v>94068.93</v>
      </c>
    </row>
    <row r="110" spans="1:10" x14ac:dyDescent="0.25">
      <c r="A110" s="136" t="s">
        <v>177</v>
      </c>
      <c r="B110" s="137" t="s">
        <v>347</v>
      </c>
      <c r="C110" s="138" t="s">
        <v>202</v>
      </c>
      <c r="D110" s="12" t="s">
        <v>469</v>
      </c>
      <c r="E110" s="2" t="s">
        <v>510</v>
      </c>
      <c r="F110" s="52">
        <f>SUMIFS('Recon Scorecard by NPI PlanCd'!AH:AH,'Recon Scorecard by NPI PlanCd'!$A:$A,$A110)</f>
        <v>2569</v>
      </c>
      <c r="G110" s="53">
        <f>SUMIFS('Recon Scorecard by NPI PlanCd'!AU:AU,'Recon Scorecard by NPI PlanCd'!$A:$A,$A110)</f>
        <v>2569</v>
      </c>
      <c r="H110" s="59">
        <f>SUMIFS('Recon Scorecard by NPI PlanCd'!AV:AV,'Recon Scorecard by NPI PlanCd'!$A:$A,$A110)</f>
        <v>157180.64999999997</v>
      </c>
      <c r="I110" s="23">
        <f>SUMIFS('Recon Scorecard by NPI PlanCd'!AW:AW,'Recon Scorecard by NPI PlanCd'!$A:$A,$A110)</f>
        <v>166374.89999999997</v>
      </c>
      <c r="J110" s="23">
        <f>SUMIFS('Recon Scorecard by NPI PlanCd'!AX:AX,'Recon Scorecard by NPI PlanCd'!$A:$A,$A110)</f>
        <v>9194.2500000000073</v>
      </c>
    </row>
    <row r="111" spans="1:10" x14ac:dyDescent="0.25">
      <c r="A111" s="136" t="s">
        <v>178</v>
      </c>
      <c r="B111" s="137" t="s">
        <v>348</v>
      </c>
      <c r="C111" s="138" t="s">
        <v>202</v>
      </c>
      <c r="D111" s="12" t="s">
        <v>469</v>
      </c>
      <c r="E111" s="2" t="s">
        <v>510</v>
      </c>
      <c r="F111" s="52">
        <f>SUMIFS('Recon Scorecard by NPI PlanCd'!AH:AH,'Recon Scorecard by NPI PlanCd'!$A:$A,$A111)</f>
        <v>972</v>
      </c>
      <c r="G111" s="53">
        <f>SUMIFS('Recon Scorecard by NPI PlanCd'!AU:AU,'Recon Scorecard by NPI PlanCd'!$A:$A,$A111)</f>
        <v>972</v>
      </c>
      <c r="H111" s="59">
        <f>SUMIFS('Recon Scorecard by NPI PlanCd'!AV:AV,'Recon Scorecard by NPI PlanCd'!$A:$A,$A111)</f>
        <v>40907.760000000002</v>
      </c>
      <c r="I111" s="23">
        <f>SUMIFS('Recon Scorecard by NPI PlanCd'!AW:AW,'Recon Scorecard by NPI PlanCd'!$A:$A,$A111)</f>
        <v>62949.16</v>
      </c>
      <c r="J111" s="23">
        <f>SUMIFS('Recon Scorecard by NPI PlanCd'!AX:AX,'Recon Scorecard by NPI PlanCd'!$A:$A,$A111)</f>
        <v>22041.399999999994</v>
      </c>
    </row>
    <row r="112" spans="1:10" x14ac:dyDescent="0.25">
      <c r="A112" s="136" t="s">
        <v>181</v>
      </c>
      <c r="B112" s="137" t="s">
        <v>351</v>
      </c>
      <c r="C112" s="138" t="s">
        <v>262</v>
      </c>
      <c r="D112" s="12" t="s">
        <v>469</v>
      </c>
      <c r="E112" s="2" t="s">
        <v>510</v>
      </c>
      <c r="F112" s="52">
        <f>SUMIFS('Recon Scorecard by NPI PlanCd'!AH:AH,'Recon Scorecard by NPI PlanCd'!$A:$A,$A112)</f>
        <v>773</v>
      </c>
      <c r="G112" s="53">
        <f>SUMIFS('Recon Scorecard by NPI PlanCd'!AU:AU,'Recon Scorecard by NPI PlanCd'!$A:$A,$A112)</f>
        <v>773</v>
      </c>
      <c r="H112" s="59">
        <f>SUMIFS('Recon Scorecard by NPI PlanCd'!AV:AV,'Recon Scorecard by NPI PlanCd'!$A:$A,$A112)</f>
        <v>33348.01</v>
      </c>
      <c r="I112" s="23">
        <f>SUMIFS('Recon Scorecard by NPI PlanCd'!AW:AW,'Recon Scorecard by NPI PlanCd'!$A:$A,$A112)</f>
        <v>50061.42</v>
      </c>
      <c r="J112" s="23">
        <f>SUMIFS('Recon Scorecard by NPI PlanCd'!AX:AX,'Recon Scorecard by NPI PlanCd'!$A:$A,$A112)</f>
        <v>16713.41</v>
      </c>
    </row>
    <row r="113" spans="1:10" x14ac:dyDescent="0.25">
      <c r="A113" s="136" t="s">
        <v>70</v>
      </c>
      <c r="B113" s="137" t="s">
        <v>351</v>
      </c>
      <c r="C113" s="138" t="s">
        <v>262</v>
      </c>
      <c r="D113" s="12" t="s">
        <v>469</v>
      </c>
      <c r="E113" s="2" t="s">
        <v>510</v>
      </c>
      <c r="F113" s="52">
        <f>SUMIFS('Recon Scorecard by NPI PlanCd'!AH:AH,'Recon Scorecard by NPI PlanCd'!$A:$A,$A113)</f>
        <v>5073</v>
      </c>
      <c r="G113" s="53">
        <f>SUMIFS('Recon Scorecard by NPI PlanCd'!AU:AU,'Recon Scorecard by NPI PlanCd'!$A:$A,$A113)</f>
        <v>5073</v>
      </c>
      <c r="H113" s="59">
        <f>SUMIFS('Recon Scorecard by NPI PlanCd'!AV:AV,'Recon Scorecard by NPI PlanCd'!$A:$A,$A113)</f>
        <v>241206.15000000002</v>
      </c>
      <c r="I113" s="23">
        <f>SUMIFS('Recon Scorecard by NPI PlanCd'!AW:AW,'Recon Scorecard by NPI PlanCd'!$A:$A,$A113)</f>
        <v>328540.21999999997</v>
      </c>
      <c r="J113" s="23">
        <f>SUMIFS('Recon Scorecard by NPI PlanCd'!AX:AX,'Recon Scorecard by NPI PlanCd'!$A:$A,$A113)</f>
        <v>87334.07</v>
      </c>
    </row>
    <row r="114" spans="1:10" x14ac:dyDescent="0.25">
      <c r="A114" s="136" t="s">
        <v>75</v>
      </c>
      <c r="B114" s="137" t="s">
        <v>351</v>
      </c>
      <c r="C114" s="138" t="s">
        <v>262</v>
      </c>
      <c r="D114" s="12" t="s">
        <v>469</v>
      </c>
      <c r="E114" s="2" t="s">
        <v>510</v>
      </c>
      <c r="F114" s="52">
        <f>SUMIFS('Recon Scorecard by NPI PlanCd'!AH:AH,'Recon Scorecard by NPI PlanCd'!$A:$A,$A114)</f>
        <v>1509</v>
      </c>
      <c r="G114" s="53">
        <f>SUMIFS('Recon Scorecard by NPI PlanCd'!AU:AU,'Recon Scorecard by NPI PlanCd'!$A:$A,$A114)</f>
        <v>1509</v>
      </c>
      <c r="H114" s="59">
        <f>SUMIFS('Recon Scorecard by NPI PlanCd'!AV:AV,'Recon Scorecard by NPI PlanCd'!$A:$A,$A114)</f>
        <v>122801.44</v>
      </c>
      <c r="I114" s="23">
        <f>SUMIFS('Recon Scorecard by NPI PlanCd'!AW:AW,'Recon Scorecard by NPI PlanCd'!$A:$A,$A114)</f>
        <v>97726.62</v>
      </c>
      <c r="J114" s="23">
        <f>SUMIFS('Recon Scorecard by NPI PlanCd'!AX:AX,'Recon Scorecard by NPI PlanCd'!$A:$A,$A114)</f>
        <v>-25074.82</v>
      </c>
    </row>
    <row r="115" spans="1:10" x14ac:dyDescent="0.25">
      <c r="A115" s="136" t="s">
        <v>173</v>
      </c>
      <c r="B115" s="137" t="s">
        <v>353</v>
      </c>
      <c r="C115" s="138" t="s">
        <v>212</v>
      </c>
      <c r="D115" s="12" t="s">
        <v>469</v>
      </c>
      <c r="E115" s="2" t="s">
        <v>510</v>
      </c>
      <c r="F115" s="52">
        <f>SUMIFS('Recon Scorecard by NPI PlanCd'!AH:AH,'Recon Scorecard by NPI PlanCd'!$A:$A,$A115)</f>
        <v>1002</v>
      </c>
      <c r="G115" s="53">
        <f>SUMIFS('Recon Scorecard by NPI PlanCd'!AU:AU,'Recon Scorecard by NPI PlanCd'!$A:$A,$A115)</f>
        <v>1002</v>
      </c>
      <c r="H115" s="59">
        <f>SUMIFS('Recon Scorecard by NPI PlanCd'!AV:AV,'Recon Scorecard by NPI PlanCd'!$A:$A,$A115)</f>
        <v>64155.459999999992</v>
      </c>
      <c r="I115" s="23">
        <f>SUMIFS('Recon Scorecard by NPI PlanCd'!AW:AW,'Recon Scorecard by NPI PlanCd'!$A:$A,$A115)</f>
        <v>64892.04</v>
      </c>
      <c r="J115" s="23">
        <f>SUMIFS('Recon Scorecard by NPI PlanCd'!AX:AX,'Recon Scorecard by NPI PlanCd'!$A:$A,$A115)</f>
        <v>736.5800000000163</v>
      </c>
    </row>
    <row r="116" spans="1:10" x14ac:dyDescent="0.25">
      <c r="A116" s="136" t="s">
        <v>161</v>
      </c>
      <c r="B116" s="137" t="s">
        <v>354</v>
      </c>
      <c r="C116" s="138" t="s">
        <v>202</v>
      </c>
      <c r="D116" s="12" t="s">
        <v>469</v>
      </c>
      <c r="E116" s="2" t="s">
        <v>510</v>
      </c>
      <c r="F116" s="52">
        <f>SUMIFS('Recon Scorecard by NPI PlanCd'!AH:AH,'Recon Scorecard by NPI PlanCd'!$A:$A,$A116)</f>
        <v>2004</v>
      </c>
      <c r="G116" s="53">
        <f>SUMIFS('Recon Scorecard by NPI PlanCd'!AU:AU,'Recon Scorecard by NPI PlanCd'!$A:$A,$A116)</f>
        <v>2004</v>
      </c>
      <c r="H116" s="59">
        <f>SUMIFS('Recon Scorecard by NPI PlanCd'!AV:AV,'Recon Scorecard by NPI PlanCd'!$A:$A,$A116)</f>
        <v>49205.62</v>
      </c>
      <c r="I116" s="23">
        <f>SUMIFS('Recon Scorecard by NPI PlanCd'!AW:AW,'Recon Scorecard by NPI PlanCd'!$A:$A,$A116)</f>
        <v>129784.09000000001</v>
      </c>
      <c r="J116" s="23">
        <f>SUMIFS('Recon Scorecard by NPI PlanCd'!AX:AX,'Recon Scorecard by NPI PlanCd'!$A:$A,$A116)</f>
        <v>80578.47</v>
      </c>
    </row>
    <row r="117" spans="1:10" x14ac:dyDescent="0.25">
      <c r="A117" s="136" t="s">
        <v>153</v>
      </c>
      <c r="B117" s="137" t="s">
        <v>355</v>
      </c>
      <c r="C117" s="138" t="s">
        <v>202</v>
      </c>
      <c r="D117" s="12" t="s">
        <v>469</v>
      </c>
      <c r="E117" s="2" t="s">
        <v>510</v>
      </c>
      <c r="F117" s="52">
        <f>SUMIFS('Recon Scorecard by NPI PlanCd'!AH:AH,'Recon Scorecard by NPI PlanCd'!$A:$A,$A117)</f>
        <v>3284</v>
      </c>
      <c r="G117" s="53">
        <f>SUMIFS('Recon Scorecard by NPI PlanCd'!AU:AU,'Recon Scorecard by NPI PlanCd'!$A:$A,$A117)</f>
        <v>3284</v>
      </c>
      <c r="H117" s="59">
        <f>SUMIFS('Recon Scorecard by NPI PlanCd'!AV:AV,'Recon Scorecard by NPI PlanCd'!$A:$A,$A117)</f>
        <v>214119.46999999991</v>
      </c>
      <c r="I117" s="23">
        <f>SUMIFS('Recon Scorecard by NPI PlanCd'!AW:AW,'Recon Scorecard by NPI PlanCd'!$A:$A,$A117)</f>
        <v>212680.09</v>
      </c>
      <c r="J117" s="23">
        <f>SUMIFS('Recon Scorecard by NPI PlanCd'!AX:AX,'Recon Scorecard by NPI PlanCd'!$A:$A,$A117)</f>
        <v>-1439.3799999999396</v>
      </c>
    </row>
    <row r="118" spans="1:10" x14ac:dyDescent="0.25">
      <c r="A118" s="136" t="s">
        <v>109</v>
      </c>
      <c r="B118" s="137" t="s">
        <v>356</v>
      </c>
      <c r="C118" s="138" t="s">
        <v>202</v>
      </c>
      <c r="D118" s="12" t="s">
        <v>469</v>
      </c>
      <c r="E118" s="2" t="s">
        <v>510</v>
      </c>
      <c r="F118" s="52">
        <f>SUMIFS('Recon Scorecard by NPI PlanCd'!AH:AH,'Recon Scorecard by NPI PlanCd'!$A:$A,$A118)</f>
        <v>274</v>
      </c>
      <c r="G118" s="53">
        <f>SUMIFS('Recon Scorecard by NPI PlanCd'!AU:AU,'Recon Scorecard by NPI PlanCd'!$A:$A,$A118)</f>
        <v>274</v>
      </c>
      <c r="H118" s="59">
        <f>SUMIFS('Recon Scorecard by NPI PlanCd'!AV:AV,'Recon Scorecard by NPI PlanCd'!$A:$A,$A118)</f>
        <v>45044.080000000009</v>
      </c>
      <c r="I118" s="23">
        <f>SUMIFS('Recon Scorecard by NPI PlanCd'!AW:AW,'Recon Scorecard by NPI PlanCd'!$A:$A,$A118)</f>
        <v>17744.940000000002</v>
      </c>
      <c r="J118" s="23">
        <f>SUMIFS('Recon Scorecard by NPI PlanCd'!AX:AX,'Recon Scorecard by NPI PlanCd'!$A:$A,$A118)</f>
        <v>-27299.14000000001</v>
      </c>
    </row>
    <row r="119" spans="1:10" x14ac:dyDescent="0.25">
      <c r="A119" s="136" t="s">
        <v>120</v>
      </c>
      <c r="B119" s="137" t="s">
        <v>357</v>
      </c>
      <c r="C119" s="138" t="s">
        <v>202</v>
      </c>
      <c r="D119" s="12" t="s">
        <v>469</v>
      </c>
      <c r="E119" s="2" t="s">
        <v>510</v>
      </c>
      <c r="F119" s="52">
        <f>SUMIFS('Recon Scorecard by NPI PlanCd'!AH:AH,'Recon Scorecard by NPI PlanCd'!$A:$A,$A119)</f>
        <v>3382</v>
      </c>
      <c r="G119" s="53">
        <f>SUMIFS('Recon Scorecard by NPI PlanCd'!AU:AU,'Recon Scorecard by NPI PlanCd'!$A:$A,$A119)</f>
        <v>3382</v>
      </c>
      <c r="H119" s="59">
        <f>SUMIFS('Recon Scorecard by NPI PlanCd'!AV:AV,'Recon Scorecard by NPI PlanCd'!$A:$A,$A119)</f>
        <v>276544.1399999999</v>
      </c>
      <c r="I119" s="23">
        <f>SUMIFS('Recon Scorecard by NPI PlanCd'!AW:AW,'Recon Scorecard by NPI PlanCd'!$A:$A,$A119)</f>
        <v>219026.83000000002</v>
      </c>
      <c r="J119" s="23">
        <f>SUMIFS('Recon Scorecard by NPI PlanCd'!AX:AX,'Recon Scorecard by NPI PlanCd'!$A:$A,$A119)</f>
        <v>-57517.309999999939</v>
      </c>
    </row>
    <row r="120" spans="1:10" x14ac:dyDescent="0.25">
      <c r="A120" s="136" t="s">
        <v>118</v>
      </c>
      <c r="B120" s="137" t="s">
        <v>358</v>
      </c>
      <c r="C120" s="138" t="s">
        <v>202</v>
      </c>
      <c r="D120" s="12" t="s">
        <v>469</v>
      </c>
      <c r="E120" s="2" t="s">
        <v>510</v>
      </c>
      <c r="F120" s="52">
        <f>SUMIFS('Recon Scorecard by NPI PlanCd'!AH:AH,'Recon Scorecard by NPI PlanCd'!$A:$A,$A120)</f>
        <v>683</v>
      </c>
      <c r="G120" s="53">
        <f>SUMIFS('Recon Scorecard by NPI PlanCd'!AU:AU,'Recon Scorecard by NPI PlanCd'!$A:$A,$A120)</f>
        <v>683</v>
      </c>
      <c r="H120" s="59">
        <f>SUMIFS('Recon Scorecard by NPI PlanCd'!AV:AV,'Recon Scorecard by NPI PlanCd'!$A:$A,$A120)</f>
        <v>51319.760000000009</v>
      </c>
      <c r="I120" s="23">
        <f>SUMIFS('Recon Scorecard by NPI PlanCd'!AW:AW,'Recon Scorecard by NPI PlanCd'!$A:$A,$A120)</f>
        <v>44232.79</v>
      </c>
      <c r="J120" s="23">
        <f>SUMIFS('Recon Scorecard by NPI PlanCd'!AX:AX,'Recon Scorecard by NPI PlanCd'!$A:$A,$A120)</f>
        <v>-7086.9700000000112</v>
      </c>
    </row>
    <row r="121" spans="1:10" x14ac:dyDescent="0.25">
      <c r="A121" s="136" t="s">
        <v>100</v>
      </c>
      <c r="B121" s="137" t="s">
        <v>359</v>
      </c>
      <c r="C121" s="138" t="s">
        <v>202</v>
      </c>
      <c r="D121" s="12" t="s">
        <v>469</v>
      </c>
      <c r="E121" s="2" t="s">
        <v>510</v>
      </c>
      <c r="F121" s="52">
        <f>SUMIFS('Recon Scorecard by NPI PlanCd'!AH:AH,'Recon Scorecard by NPI PlanCd'!$A:$A,$A121)</f>
        <v>2450</v>
      </c>
      <c r="G121" s="53">
        <f>SUMIFS('Recon Scorecard by NPI PlanCd'!AU:AU,'Recon Scorecard by NPI PlanCd'!$A:$A,$A121)</f>
        <v>2450</v>
      </c>
      <c r="H121" s="59">
        <f>SUMIFS('Recon Scorecard by NPI PlanCd'!AV:AV,'Recon Scorecard by NPI PlanCd'!$A:$A,$A121)</f>
        <v>116117.96000000002</v>
      </c>
      <c r="I121" s="23">
        <f>SUMIFS('Recon Scorecard by NPI PlanCd'!AW:AW,'Recon Scorecard by NPI PlanCd'!$A:$A,$A121)</f>
        <v>158668.16000000003</v>
      </c>
      <c r="J121" s="23">
        <f>SUMIFS('Recon Scorecard by NPI PlanCd'!AX:AX,'Recon Scorecard by NPI PlanCd'!$A:$A,$A121)</f>
        <v>42550.199999999983</v>
      </c>
    </row>
    <row r="122" spans="1:10" x14ac:dyDescent="0.25">
      <c r="A122" s="136" t="s">
        <v>145</v>
      </c>
      <c r="B122" s="137" t="s">
        <v>361</v>
      </c>
      <c r="C122" s="138" t="s">
        <v>212</v>
      </c>
      <c r="D122" s="12" t="s">
        <v>469</v>
      </c>
      <c r="E122" s="2" t="s">
        <v>510</v>
      </c>
      <c r="F122" s="52">
        <f>SUMIFS('Recon Scorecard by NPI PlanCd'!AH:AH,'Recon Scorecard by NPI PlanCd'!$A:$A,$A122)</f>
        <v>753</v>
      </c>
      <c r="G122" s="53">
        <f>SUMIFS('Recon Scorecard by NPI PlanCd'!AU:AU,'Recon Scorecard by NPI PlanCd'!$A:$A,$A122)</f>
        <v>753</v>
      </c>
      <c r="H122" s="59">
        <f>SUMIFS('Recon Scorecard by NPI PlanCd'!AV:AV,'Recon Scorecard by NPI PlanCd'!$A:$A,$A122)</f>
        <v>31057.27</v>
      </c>
      <c r="I122" s="23">
        <f>SUMIFS('Recon Scorecard by NPI PlanCd'!AW:AW,'Recon Scorecard by NPI PlanCd'!$A:$A,$A122)</f>
        <v>48766.179999999993</v>
      </c>
      <c r="J122" s="23">
        <f>SUMIFS('Recon Scorecard by NPI PlanCd'!AX:AX,'Recon Scorecard by NPI PlanCd'!$A:$A,$A122)</f>
        <v>17708.909999999996</v>
      </c>
    </row>
    <row r="123" spans="1:10" x14ac:dyDescent="0.25">
      <c r="A123" s="136" t="s">
        <v>111</v>
      </c>
      <c r="B123" s="137" t="s">
        <v>364</v>
      </c>
      <c r="C123" s="138" t="s">
        <v>321</v>
      </c>
      <c r="D123" s="12" t="s">
        <v>469</v>
      </c>
      <c r="E123" s="2" t="s">
        <v>510</v>
      </c>
      <c r="F123" s="52">
        <f>SUMIFS('Recon Scorecard by NPI PlanCd'!AH:AH,'Recon Scorecard by NPI PlanCd'!$A:$A,$A123)</f>
        <v>603</v>
      </c>
      <c r="G123" s="53">
        <f>SUMIFS('Recon Scorecard by NPI PlanCd'!AU:AU,'Recon Scorecard by NPI PlanCd'!$A:$A,$A123)</f>
        <v>603</v>
      </c>
      <c r="H123" s="59">
        <f>SUMIFS('Recon Scorecard by NPI PlanCd'!AV:AV,'Recon Scorecard by NPI PlanCd'!$A:$A,$A123)</f>
        <v>30171.309999999998</v>
      </c>
      <c r="I123" s="23">
        <f>SUMIFS('Recon Scorecard by NPI PlanCd'!AW:AW,'Recon Scorecard by NPI PlanCd'!$A:$A,$A123)</f>
        <v>39051.800000000003</v>
      </c>
      <c r="J123" s="23">
        <f>SUMIFS('Recon Scorecard by NPI PlanCd'!AX:AX,'Recon Scorecard by NPI PlanCd'!$A:$A,$A123)</f>
        <v>8880.489999999998</v>
      </c>
    </row>
    <row r="124" spans="1:10" x14ac:dyDescent="0.25">
      <c r="A124" s="136" t="s">
        <v>167</v>
      </c>
      <c r="B124" s="137" t="s">
        <v>367</v>
      </c>
      <c r="C124" s="138" t="s">
        <v>225</v>
      </c>
      <c r="D124" s="12" t="s">
        <v>469</v>
      </c>
      <c r="E124" s="2" t="s">
        <v>510</v>
      </c>
      <c r="F124" s="52">
        <f>SUMIFS('Recon Scorecard by NPI PlanCd'!AH:AH,'Recon Scorecard by NPI PlanCd'!$A:$A,$A124)</f>
        <v>211</v>
      </c>
      <c r="G124" s="53">
        <f>SUMIFS('Recon Scorecard by NPI PlanCd'!AU:AU,'Recon Scorecard by NPI PlanCd'!$A:$A,$A124)</f>
        <v>211</v>
      </c>
      <c r="H124" s="59">
        <f>SUMIFS('Recon Scorecard by NPI PlanCd'!AV:AV,'Recon Scorecard by NPI PlanCd'!$A:$A,$A124)</f>
        <v>21132.53999999999</v>
      </c>
      <c r="I124" s="23">
        <f>SUMIFS('Recon Scorecard by NPI PlanCd'!AW:AW,'Recon Scorecard by NPI PlanCd'!$A:$A,$A124)</f>
        <v>13664.900000000003</v>
      </c>
      <c r="J124" s="23">
        <f>SUMIFS('Recon Scorecard by NPI PlanCd'!AX:AX,'Recon Scorecard by NPI PlanCd'!$A:$A,$A124)</f>
        <v>-7467.6399999999921</v>
      </c>
    </row>
    <row r="125" spans="1:10" x14ac:dyDescent="0.25">
      <c r="A125" s="136" t="s">
        <v>104</v>
      </c>
      <c r="B125" s="137" t="s">
        <v>368</v>
      </c>
      <c r="C125" s="138" t="s">
        <v>370</v>
      </c>
      <c r="D125" s="12" t="s">
        <v>469</v>
      </c>
      <c r="E125" s="2" t="s">
        <v>510</v>
      </c>
      <c r="F125" s="52">
        <f>SUMIFS('Recon Scorecard by NPI PlanCd'!AH:AH,'Recon Scorecard by NPI PlanCd'!$A:$A,$A125)</f>
        <v>3635</v>
      </c>
      <c r="G125" s="53">
        <f>SUMIFS('Recon Scorecard by NPI PlanCd'!AU:AU,'Recon Scorecard by NPI PlanCd'!$A:$A,$A125)</f>
        <v>3635</v>
      </c>
      <c r="H125" s="59">
        <f>SUMIFS('Recon Scorecard by NPI PlanCd'!AV:AV,'Recon Scorecard by NPI PlanCd'!$A:$A,$A125)</f>
        <v>297663.31</v>
      </c>
      <c r="I125" s="23">
        <f>SUMIFS('Recon Scorecard by NPI PlanCd'!AW:AW,'Recon Scorecard by NPI PlanCd'!$A:$A,$A125)</f>
        <v>235411.73999999996</v>
      </c>
      <c r="J125" s="23">
        <f>SUMIFS('Recon Scorecard by NPI PlanCd'!AX:AX,'Recon Scorecard by NPI PlanCd'!$A:$A,$A125)</f>
        <v>-62251.57</v>
      </c>
    </row>
    <row r="126" spans="1:10" x14ac:dyDescent="0.25">
      <c r="A126" s="136" t="s">
        <v>142</v>
      </c>
      <c r="B126" s="137" t="s">
        <v>371</v>
      </c>
      <c r="C126" s="138" t="s">
        <v>212</v>
      </c>
      <c r="D126" s="12" t="s">
        <v>469</v>
      </c>
      <c r="E126" s="2" t="s">
        <v>510</v>
      </c>
      <c r="F126" s="52">
        <f>SUMIFS('Recon Scorecard by NPI PlanCd'!AH:AH,'Recon Scorecard by NPI PlanCd'!$A:$A,$A126)</f>
        <v>1109</v>
      </c>
      <c r="G126" s="53">
        <f>SUMIFS('Recon Scorecard by NPI PlanCd'!AU:AU,'Recon Scorecard by NPI PlanCd'!$A:$A,$A126)</f>
        <v>1109</v>
      </c>
      <c r="H126" s="59">
        <f>SUMIFS('Recon Scorecard by NPI PlanCd'!AV:AV,'Recon Scorecard by NPI PlanCd'!$A:$A,$A126)</f>
        <v>101216.13000000003</v>
      </c>
      <c r="I126" s="23">
        <f>SUMIFS('Recon Scorecard by NPI PlanCd'!AW:AW,'Recon Scorecard by NPI PlanCd'!$A:$A,$A126)</f>
        <v>71821.63</v>
      </c>
      <c r="J126" s="23">
        <f>SUMIFS('Recon Scorecard by NPI PlanCd'!AX:AX,'Recon Scorecard by NPI PlanCd'!$A:$A,$A126)</f>
        <v>-29394.500000000029</v>
      </c>
    </row>
    <row r="127" spans="1:10" x14ac:dyDescent="0.25">
      <c r="A127" s="136" t="s">
        <v>159</v>
      </c>
      <c r="B127" s="137" t="s">
        <v>373</v>
      </c>
      <c r="C127" s="138" t="s">
        <v>212</v>
      </c>
      <c r="D127" s="12" t="s">
        <v>469</v>
      </c>
      <c r="E127" s="2" t="s">
        <v>510</v>
      </c>
      <c r="F127" s="52">
        <f>SUMIFS('Recon Scorecard by NPI PlanCd'!AH:AH,'Recon Scorecard by NPI PlanCd'!$A:$A,$A127)</f>
        <v>39</v>
      </c>
      <c r="G127" s="53">
        <f>SUMIFS('Recon Scorecard by NPI PlanCd'!AU:AU,'Recon Scorecard by NPI PlanCd'!$A:$A,$A127)</f>
        <v>39</v>
      </c>
      <c r="H127" s="59">
        <f>SUMIFS('Recon Scorecard by NPI PlanCd'!AV:AV,'Recon Scorecard by NPI PlanCd'!$A:$A,$A127)</f>
        <v>6084.3500000000022</v>
      </c>
      <c r="I127" s="23">
        <f>SUMIFS('Recon Scorecard by NPI PlanCd'!AW:AW,'Recon Scorecard by NPI PlanCd'!$A:$A,$A127)</f>
        <v>2525.7400000000002</v>
      </c>
      <c r="J127" s="23">
        <f>SUMIFS('Recon Scorecard by NPI PlanCd'!AX:AX,'Recon Scorecard by NPI PlanCd'!$A:$A,$A127)</f>
        <v>-3558.610000000001</v>
      </c>
    </row>
    <row r="128" spans="1:10" x14ac:dyDescent="0.25">
      <c r="A128" s="136" t="s">
        <v>160</v>
      </c>
      <c r="B128" s="137" t="s">
        <v>374</v>
      </c>
      <c r="C128" s="138" t="s">
        <v>212</v>
      </c>
      <c r="D128" s="12" t="s">
        <v>469</v>
      </c>
      <c r="E128" s="2" t="s">
        <v>510</v>
      </c>
      <c r="F128" s="52">
        <f>SUMIFS('Recon Scorecard by NPI PlanCd'!AH:AH,'Recon Scorecard by NPI PlanCd'!$A:$A,$A128)</f>
        <v>39</v>
      </c>
      <c r="G128" s="53">
        <f>SUMIFS('Recon Scorecard by NPI PlanCd'!AU:AU,'Recon Scorecard by NPI PlanCd'!$A:$A,$A128)</f>
        <v>39</v>
      </c>
      <c r="H128" s="59">
        <f>SUMIFS('Recon Scorecard by NPI PlanCd'!AV:AV,'Recon Scorecard by NPI PlanCd'!$A:$A,$A128)</f>
        <v>44154.920000000013</v>
      </c>
      <c r="I128" s="23">
        <f>SUMIFS('Recon Scorecard by NPI PlanCd'!AW:AW,'Recon Scorecard by NPI PlanCd'!$A:$A,$A128)</f>
        <v>2525.7400000000002</v>
      </c>
      <c r="J128" s="23">
        <f>SUMIFS('Recon Scorecard by NPI PlanCd'!AX:AX,'Recon Scorecard by NPI PlanCd'!$A:$A,$A128)</f>
        <v>-41629.180000000008</v>
      </c>
    </row>
    <row r="129" spans="1:10" x14ac:dyDescent="0.25">
      <c r="A129" s="136" t="s">
        <v>106</v>
      </c>
      <c r="B129" s="137" t="s">
        <v>375</v>
      </c>
      <c r="C129" s="138" t="s">
        <v>262</v>
      </c>
      <c r="D129" s="12" t="s">
        <v>469</v>
      </c>
      <c r="E129" s="2" t="s">
        <v>510</v>
      </c>
      <c r="F129" s="52">
        <f>SUMIFS('Recon Scorecard by NPI PlanCd'!AH:AH,'Recon Scorecard by NPI PlanCd'!$A:$A,$A129)</f>
        <v>813</v>
      </c>
      <c r="G129" s="53">
        <f>SUMIFS('Recon Scorecard by NPI PlanCd'!AU:AU,'Recon Scorecard by NPI PlanCd'!$A:$A,$A129)</f>
        <v>813</v>
      </c>
      <c r="H129" s="59">
        <f>SUMIFS('Recon Scorecard by NPI PlanCd'!AV:AV,'Recon Scorecard by NPI PlanCd'!$A:$A,$A129)</f>
        <v>26213.149999999994</v>
      </c>
      <c r="I129" s="23">
        <f>SUMIFS('Recon Scorecard by NPI PlanCd'!AW:AW,'Recon Scorecard by NPI PlanCd'!$A:$A,$A129)</f>
        <v>52651.92</v>
      </c>
      <c r="J129" s="23">
        <f>SUMIFS('Recon Scorecard by NPI PlanCd'!AX:AX,'Recon Scorecard by NPI PlanCd'!$A:$A,$A129)</f>
        <v>26438.770000000008</v>
      </c>
    </row>
    <row r="130" spans="1:10" x14ac:dyDescent="0.25">
      <c r="A130" s="136" t="s">
        <v>193</v>
      </c>
      <c r="B130" s="137" t="s">
        <v>376</v>
      </c>
      <c r="C130" s="138" t="s">
        <v>262</v>
      </c>
      <c r="D130" s="12" t="s">
        <v>468</v>
      </c>
      <c r="E130" s="2" t="s">
        <v>510</v>
      </c>
      <c r="F130" s="52">
        <f>SUMIFS('Recon Scorecard by NPI PlanCd'!AH:AH,'Recon Scorecard by NPI PlanCd'!$A:$A,$A130)</f>
        <v>2125</v>
      </c>
      <c r="G130" s="53">
        <f>SUMIFS('Recon Scorecard by NPI PlanCd'!AU:AU,'Recon Scorecard by NPI PlanCd'!$A:$A,$A130)</f>
        <v>2082</v>
      </c>
      <c r="H130" s="59">
        <f>SUMIFS('Recon Scorecard by NPI PlanCd'!AV:AV,'Recon Scorecard by NPI PlanCd'!$A:$A,$A130)</f>
        <v>201763.64999999997</v>
      </c>
      <c r="I130" s="23">
        <f>SUMIFS('Recon Scorecard by NPI PlanCd'!AW:AW,'Recon Scorecard by NPI PlanCd'!$A:$A,$A130)</f>
        <v>226589.72</v>
      </c>
      <c r="J130" s="23">
        <f>SUMIFS('Recon Scorecard by NPI PlanCd'!AX:AX,'Recon Scorecard by NPI PlanCd'!$A:$A,$A130)</f>
        <v>24826.070000000036</v>
      </c>
    </row>
    <row r="131" spans="1:10" x14ac:dyDescent="0.25">
      <c r="A131" s="136" t="s">
        <v>61</v>
      </c>
      <c r="B131" s="137" t="s">
        <v>378</v>
      </c>
      <c r="C131" s="138" t="s">
        <v>202</v>
      </c>
      <c r="D131" s="12" t="s">
        <v>469</v>
      </c>
      <c r="E131" s="2" t="s">
        <v>510</v>
      </c>
      <c r="F131" s="52">
        <f>SUMIFS('Recon Scorecard by NPI PlanCd'!AH:AH,'Recon Scorecard by NPI PlanCd'!$A:$A,$A131)</f>
        <v>1414</v>
      </c>
      <c r="G131" s="53">
        <f>SUMIFS('Recon Scorecard by NPI PlanCd'!AU:AU,'Recon Scorecard by NPI PlanCd'!$A:$A,$A131)</f>
        <v>1414</v>
      </c>
      <c r="H131" s="59">
        <f>SUMIFS('Recon Scorecard by NPI PlanCd'!AV:AV,'Recon Scorecard by NPI PlanCd'!$A:$A,$A131)</f>
        <v>126740.97000000002</v>
      </c>
      <c r="I131" s="23">
        <f>SUMIFS('Recon Scorecard by NPI PlanCd'!AW:AW,'Recon Scorecard by NPI PlanCd'!$A:$A,$A131)</f>
        <v>91574.200000000012</v>
      </c>
      <c r="J131" s="23">
        <f>SUMIFS('Recon Scorecard by NPI PlanCd'!AX:AX,'Recon Scorecard by NPI PlanCd'!$A:$A,$A131)</f>
        <v>-35166.770000000004</v>
      </c>
    </row>
    <row r="132" spans="1:10" x14ac:dyDescent="0.25">
      <c r="A132" s="136" t="s">
        <v>86</v>
      </c>
      <c r="B132" s="137" t="s">
        <v>380</v>
      </c>
      <c r="C132" s="138" t="s">
        <v>382</v>
      </c>
      <c r="D132" s="12" t="s">
        <v>469</v>
      </c>
      <c r="E132" s="2" t="s">
        <v>510</v>
      </c>
      <c r="F132" s="52">
        <f>SUMIFS('Recon Scorecard by NPI PlanCd'!AH:AH,'Recon Scorecard by NPI PlanCd'!$A:$A,$A132)</f>
        <v>1302</v>
      </c>
      <c r="G132" s="53">
        <f>SUMIFS('Recon Scorecard by NPI PlanCd'!AU:AU,'Recon Scorecard by NPI PlanCd'!$A:$A,$A132)</f>
        <v>1302</v>
      </c>
      <c r="H132" s="59">
        <f>SUMIFS('Recon Scorecard by NPI PlanCd'!AV:AV,'Recon Scorecard by NPI PlanCd'!$A:$A,$A132)</f>
        <v>110294.89</v>
      </c>
      <c r="I132" s="23">
        <f>SUMIFS('Recon Scorecard by NPI PlanCd'!AW:AW,'Recon Scorecard by NPI PlanCd'!$A:$A,$A132)</f>
        <v>84320.810000000012</v>
      </c>
      <c r="J132" s="23">
        <f>SUMIFS('Recon Scorecard by NPI PlanCd'!AX:AX,'Recon Scorecard by NPI PlanCd'!$A:$A,$A132)</f>
        <v>-25974.080000000002</v>
      </c>
    </row>
    <row r="133" spans="1:10" x14ac:dyDescent="0.25">
      <c r="A133" s="136" t="s">
        <v>45</v>
      </c>
      <c r="B133" s="137" t="s">
        <v>384</v>
      </c>
      <c r="C133" s="138" t="s">
        <v>279</v>
      </c>
      <c r="D133" s="12" t="s">
        <v>469</v>
      </c>
      <c r="E133" s="2" t="s">
        <v>510</v>
      </c>
      <c r="F133" s="52">
        <f>SUMIFS('Recon Scorecard by NPI PlanCd'!AH:AH,'Recon Scorecard by NPI PlanCd'!$A:$A,$A133)</f>
        <v>3552</v>
      </c>
      <c r="G133" s="53">
        <f>SUMIFS('Recon Scorecard by NPI PlanCd'!AU:AU,'Recon Scorecard by NPI PlanCd'!$A:$A,$A133)</f>
        <v>3552</v>
      </c>
      <c r="H133" s="59">
        <f>SUMIFS('Recon Scorecard by NPI PlanCd'!AV:AV,'Recon Scorecard by NPI PlanCd'!$A:$A,$A133)</f>
        <v>331829.02000000008</v>
      </c>
      <c r="I133" s="23">
        <f>SUMIFS('Recon Scorecard by NPI PlanCd'!AW:AW,'Recon Scorecard by NPI PlanCd'!$A:$A,$A133)</f>
        <v>230036.44999999998</v>
      </c>
      <c r="J133" s="23">
        <f>SUMIFS('Recon Scorecard by NPI PlanCd'!AX:AX,'Recon Scorecard by NPI PlanCd'!$A:$A,$A133)</f>
        <v>-101792.57000000007</v>
      </c>
    </row>
    <row r="134" spans="1:10" x14ac:dyDescent="0.25">
      <c r="A134" s="136" t="s">
        <v>77</v>
      </c>
      <c r="B134" s="137" t="s">
        <v>389</v>
      </c>
      <c r="C134" s="138" t="s">
        <v>279</v>
      </c>
      <c r="D134" s="12" t="s">
        <v>469</v>
      </c>
      <c r="E134" s="2" t="s">
        <v>510</v>
      </c>
      <c r="F134" s="52">
        <f>SUMIFS('Recon Scorecard by NPI PlanCd'!AH:AH,'Recon Scorecard by NPI PlanCd'!$A:$A,$A134)</f>
        <v>875</v>
      </c>
      <c r="G134" s="53">
        <f>SUMIFS('Recon Scorecard by NPI PlanCd'!AU:AU,'Recon Scorecard by NPI PlanCd'!$A:$A,$A134)</f>
        <v>875</v>
      </c>
      <c r="H134" s="59">
        <f>SUMIFS('Recon Scorecard by NPI PlanCd'!AV:AV,'Recon Scorecard by NPI PlanCd'!$A:$A,$A134)</f>
        <v>48252.090000000004</v>
      </c>
      <c r="I134" s="23">
        <f>SUMIFS('Recon Scorecard by NPI PlanCd'!AW:AW,'Recon Scorecard by NPI PlanCd'!$A:$A,$A134)</f>
        <v>56667.19</v>
      </c>
      <c r="J134" s="23">
        <f>SUMIFS('Recon Scorecard by NPI PlanCd'!AX:AX,'Recon Scorecard by NPI PlanCd'!$A:$A,$A134)</f>
        <v>8415.0999999999949</v>
      </c>
    </row>
    <row r="135" spans="1:10" x14ac:dyDescent="0.25">
      <c r="A135" s="136" t="s">
        <v>96</v>
      </c>
      <c r="B135" s="137" t="s">
        <v>390</v>
      </c>
      <c r="C135" s="138" t="s">
        <v>279</v>
      </c>
      <c r="D135" s="12" t="s">
        <v>469</v>
      </c>
      <c r="E135" s="2" t="s">
        <v>510</v>
      </c>
      <c r="F135" s="52">
        <f>SUMIFS('Recon Scorecard by NPI PlanCd'!AH:AH,'Recon Scorecard by NPI PlanCd'!$A:$A,$A135)</f>
        <v>1712</v>
      </c>
      <c r="G135" s="53">
        <f>SUMIFS('Recon Scorecard by NPI PlanCd'!AU:AU,'Recon Scorecard by NPI PlanCd'!$A:$A,$A135)</f>
        <v>1712</v>
      </c>
      <c r="H135" s="59">
        <f>SUMIFS('Recon Scorecard by NPI PlanCd'!AV:AV,'Recon Scorecard by NPI PlanCd'!$A:$A,$A135)</f>
        <v>175621.83000000002</v>
      </c>
      <c r="I135" s="23">
        <f>SUMIFS('Recon Scorecard by NPI PlanCd'!AW:AW,'Recon Scorecard by NPI PlanCd'!$A:$A,$A135)</f>
        <v>110873.42</v>
      </c>
      <c r="J135" s="23">
        <f>SUMIFS('Recon Scorecard by NPI PlanCd'!AX:AX,'Recon Scorecard by NPI PlanCd'!$A:$A,$A135)</f>
        <v>-64748.410000000018</v>
      </c>
    </row>
    <row r="136" spans="1:10" x14ac:dyDescent="0.25">
      <c r="A136" s="136" t="s">
        <v>394</v>
      </c>
      <c r="B136" s="137" t="s">
        <v>395</v>
      </c>
      <c r="C136" s="139" t="s">
        <v>370</v>
      </c>
      <c r="D136" s="12" t="s">
        <v>468</v>
      </c>
      <c r="E136" s="2" t="s">
        <v>510</v>
      </c>
      <c r="F136" s="52">
        <f>SUMIFS('Recon Scorecard by NPI PlanCd'!AH:AH,'Recon Scorecard by NPI PlanCd'!$A:$A,$A136)</f>
        <v>8264</v>
      </c>
      <c r="G136" s="53">
        <f>SUMIFS('Recon Scorecard by NPI PlanCd'!AU:AU,'Recon Scorecard by NPI PlanCd'!$A:$A,$A136)</f>
        <v>8264</v>
      </c>
      <c r="H136" s="59">
        <f>SUMIFS('Recon Scorecard by NPI PlanCd'!AV:AV,'Recon Scorecard by NPI PlanCd'!$A:$A,$A136)</f>
        <v>595821.30000000028</v>
      </c>
      <c r="I136" s="23">
        <f>SUMIFS('Recon Scorecard by NPI PlanCd'!AW:AW,'Recon Scorecard by NPI PlanCd'!$A:$A,$A136)</f>
        <v>899393.54999999993</v>
      </c>
      <c r="J136" s="23">
        <f>SUMIFS('Recon Scorecard by NPI PlanCd'!AX:AX,'Recon Scorecard by NPI PlanCd'!$A:$A,$A136)</f>
        <v>303572.24999999977</v>
      </c>
    </row>
    <row r="137" spans="1:10" x14ac:dyDescent="0.25">
      <c r="A137" s="136" t="s">
        <v>162</v>
      </c>
      <c r="B137" s="137" t="s">
        <v>397</v>
      </c>
      <c r="C137" s="139" t="s">
        <v>370</v>
      </c>
      <c r="D137" s="12" t="s">
        <v>469</v>
      </c>
      <c r="E137" s="2" t="s">
        <v>510</v>
      </c>
      <c r="F137" s="52">
        <f>SUMIFS('Recon Scorecard by NPI PlanCd'!AH:AH,'Recon Scorecard by NPI PlanCd'!$A:$A,$A137)</f>
        <v>138</v>
      </c>
      <c r="G137" s="53">
        <f>SUMIFS('Recon Scorecard by NPI PlanCd'!AU:AU,'Recon Scorecard by NPI PlanCd'!$A:$A,$A137)</f>
        <v>138</v>
      </c>
      <c r="H137" s="59">
        <f>SUMIFS('Recon Scorecard by NPI PlanCd'!AV:AV,'Recon Scorecard by NPI PlanCd'!$A:$A,$A137)</f>
        <v>57975.520000000004</v>
      </c>
      <c r="I137" s="23">
        <f>SUMIFS('Recon Scorecard by NPI PlanCd'!AW:AW,'Recon Scorecard by NPI PlanCd'!$A:$A,$A137)</f>
        <v>8937.2300000000014</v>
      </c>
      <c r="J137" s="23">
        <f>SUMIFS('Recon Scorecard by NPI PlanCd'!AX:AX,'Recon Scorecard by NPI PlanCd'!$A:$A,$A137)</f>
        <v>-49038.290000000008</v>
      </c>
    </row>
    <row r="138" spans="1:10" x14ac:dyDescent="0.25">
      <c r="A138" s="136" t="s">
        <v>103</v>
      </c>
      <c r="B138" s="137" t="s">
        <v>374</v>
      </c>
      <c r="C138" s="139" t="s">
        <v>370</v>
      </c>
      <c r="D138" s="12" t="s">
        <v>469</v>
      </c>
      <c r="E138" s="2" t="s">
        <v>510</v>
      </c>
      <c r="F138" s="52">
        <f>SUMIFS('Recon Scorecard by NPI PlanCd'!AH:AH,'Recon Scorecard by NPI PlanCd'!$A:$A,$A138)</f>
        <v>1760.1</v>
      </c>
      <c r="G138" s="53">
        <f>SUMIFS('Recon Scorecard by NPI PlanCd'!AU:AU,'Recon Scorecard by NPI PlanCd'!$A:$A,$A138)</f>
        <v>1760.1</v>
      </c>
      <c r="H138" s="59">
        <f>SUMIFS('Recon Scorecard by NPI PlanCd'!AV:AV,'Recon Scorecard by NPI PlanCd'!$A:$A,$A138)</f>
        <v>120015.38999999998</v>
      </c>
      <c r="I138" s="23">
        <f>SUMIFS('Recon Scorecard by NPI PlanCd'!AW:AW,'Recon Scorecard by NPI PlanCd'!$A:$A,$A138)</f>
        <v>113988.49</v>
      </c>
      <c r="J138" s="23">
        <f>SUMIFS('Recon Scorecard by NPI PlanCd'!AX:AX,'Recon Scorecard by NPI PlanCd'!$A:$A,$A138)</f>
        <v>-6026.9000000000015</v>
      </c>
    </row>
    <row r="139" spans="1:10" x14ac:dyDescent="0.25">
      <c r="A139" s="136" t="s">
        <v>71</v>
      </c>
      <c r="B139" s="137" t="s">
        <v>398</v>
      </c>
      <c r="C139" s="139" t="s">
        <v>370</v>
      </c>
      <c r="D139" s="12" t="s">
        <v>469</v>
      </c>
      <c r="E139" s="2" t="s">
        <v>510</v>
      </c>
      <c r="F139" s="52">
        <f>SUMIFS('Recon Scorecard by NPI PlanCd'!AH:AH,'Recon Scorecard by NPI PlanCd'!$A:$A,$A139)</f>
        <v>422</v>
      </c>
      <c r="G139" s="53">
        <f>SUMIFS('Recon Scorecard by NPI PlanCd'!AU:AU,'Recon Scorecard by NPI PlanCd'!$A:$A,$A139)</f>
        <v>422</v>
      </c>
      <c r="H139" s="59">
        <f>SUMIFS('Recon Scorecard by NPI PlanCd'!AV:AV,'Recon Scorecard by NPI PlanCd'!$A:$A,$A139)</f>
        <v>51825.04</v>
      </c>
      <c r="I139" s="23">
        <f>SUMIFS('Recon Scorecard by NPI PlanCd'!AW:AW,'Recon Scorecard by NPI PlanCd'!$A:$A,$A139)</f>
        <v>27329.77</v>
      </c>
      <c r="J139" s="23">
        <f>SUMIFS('Recon Scorecard by NPI PlanCd'!AX:AX,'Recon Scorecard by NPI PlanCd'!$A:$A,$A139)</f>
        <v>-24495.270000000008</v>
      </c>
    </row>
    <row r="140" spans="1:10" x14ac:dyDescent="0.25">
      <c r="A140" s="136" t="s">
        <v>399</v>
      </c>
      <c r="B140" s="137" t="s">
        <v>400</v>
      </c>
      <c r="C140" s="139" t="s">
        <v>202</v>
      </c>
      <c r="D140" s="12" t="s">
        <v>469</v>
      </c>
      <c r="E140" s="2" t="s">
        <v>511</v>
      </c>
      <c r="F140" s="52">
        <f>SUMIFS('Recon Scorecard by NPI PlanCd'!AH:AH,'Recon Scorecard by NPI PlanCd'!$A:$A,$A140)</f>
        <v>496</v>
      </c>
      <c r="G140" s="53">
        <f>SUMIFS('Recon Scorecard by NPI PlanCd'!AU:AU,'Recon Scorecard by NPI PlanCd'!$A:$A,$A140)</f>
        <v>0</v>
      </c>
      <c r="H140" s="59">
        <f>SUMIFS('Recon Scorecard by NPI PlanCd'!AV:AV,'Recon Scorecard by NPI PlanCd'!$A:$A,$A140)</f>
        <v>11560.330000000005</v>
      </c>
      <c r="I140" s="23">
        <f>SUMIFS('Recon Scorecard by NPI PlanCd'!AW:AW,'Recon Scorecard by NPI PlanCd'!$A:$A,$A140)</f>
        <v>0</v>
      </c>
      <c r="J140" s="23">
        <f>SUMIFS('Recon Scorecard by NPI PlanCd'!AX:AX,'Recon Scorecard by NPI PlanCd'!$A:$A,$A140)</f>
        <v>-11560.330000000005</v>
      </c>
    </row>
    <row r="141" spans="1:10" x14ac:dyDescent="0.25">
      <c r="A141" s="136" t="s">
        <v>196</v>
      </c>
      <c r="B141" s="137" t="s">
        <v>401</v>
      </c>
      <c r="C141" s="139" t="s">
        <v>202</v>
      </c>
      <c r="D141" s="12" t="s">
        <v>469</v>
      </c>
      <c r="E141" s="2" t="s">
        <v>510</v>
      </c>
      <c r="F141" s="52">
        <f>SUMIFS('Recon Scorecard by NPI PlanCd'!AH:AH,'Recon Scorecard by NPI PlanCd'!$A:$A,$A141)</f>
        <v>61</v>
      </c>
      <c r="G141" s="53">
        <f>SUMIFS('Recon Scorecard by NPI PlanCd'!AU:AU,'Recon Scorecard by NPI PlanCd'!$A:$A,$A141)</f>
        <v>61</v>
      </c>
      <c r="H141" s="59">
        <f>SUMIFS('Recon Scorecard by NPI PlanCd'!AV:AV,'Recon Scorecard by NPI PlanCd'!$A:$A,$A141)</f>
        <v>7637.5499999999993</v>
      </c>
      <c r="I141" s="23">
        <f>SUMIFS('Recon Scorecard by NPI PlanCd'!AW:AW,'Recon Scorecard by NPI PlanCd'!$A:$A,$A141)</f>
        <v>3950.52</v>
      </c>
      <c r="J141" s="23">
        <f>SUMIFS('Recon Scorecard by NPI PlanCd'!AX:AX,'Recon Scorecard by NPI PlanCd'!$A:$A,$A141)</f>
        <v>-3687.0299999999988</v>
      </c>
    </row>
    <row r="142" spans="1:10" x14ac:dyDescent="0.25">
      <c r="A142" s="136" t="s">
        <v>97</v>
      </c>
      <c r="B142" s="137" t="s">
        <v>402</v>
      </c>
      <c r="C142" s="139" t="s">
        <v>202</v>
      </c>
      <c r="D142" s="12" t="s">
        <v>469</v>
      </c>
      <c r="E142" s="2" t="s">
        <v>510</v>
      </c>
      <c r="F142" s="52">
        <f>SUMIFS('Recon Scorecard by NPI PlanCd'!AH:AH,'Recon Scorecard by NPI PlanCd'!$A:$A,$A142)</f>
        <v>2298</v>
      </c>
      <c r="G142" s="53">
        <f>SUMIFS('Recon Scorecard by NPI PlanCd'!AU:AU,'Recon Scorecard by NPI PlanCd'!$A:$A,$A142)</f>
        <v>2298</v>
      </c>
      <c r="H142" s="59">
        <f>SUMIFS('Recon Scorecard by NPI PlanCd'!AV:AV,'Recon Scorecard by NPI PlanCd'!$A:$A,$A142)</f>
        <v>154177.13</v>
      </c>
      <c r="I142" s="23">
        <f>SUMIFS('Recon Scorecard by NPI PlanCd'!AW:AW,'Recon Scorecard by NPI PlanCd'!$A:$A,$A142)</f>
        <v>148824.27000000002</v>
      </c>
      <c r="J142" s="23">
        <f>SUMIFS('Recon Scorecard by NPI PlanCd'!AX:AX,'Recon Scorecard by NPI PlanCd'!$A:$A,$A142)</f>
        <v>-5352.8599999999951</v>
      </c>
    </row>
    <row r="143" spans="1:10" x14ac:dyDescent="0.25">
      <c r="A143" s="136" t="s">
        <v>101</v>
      </c>
      <c r="B143" s="137" t="s">
        <v>403</v>
      </c>
      <c r="C143" s="139" t="s">
        <v>202</v>
      </c>
      <c r="D143" s="12" t="s">
        <v>469</v>
      </c>
      <c r="E143" s="2" t="s">
        <v>510</v>
      </c>
      <c r="F143" s="52">
        <f>SUMIFS('Recon Scorecard by NPI PlanCd'!AH:AH,'Recon Scorecard by NPI PlanCd'!$A:$A,$A143)</f>
        <v>999</v>
      </c>
      <c r="G143" s="53">
        <f>SUMIFS('Recon Scorecard by NPI PlanCd'!AU:AU,'Recon Scorecard by NPI PlanCd'!$A:$A,$A143)</f>
        <v>999</v>
      </c>
      <c r="H143" s="59">
        <f>SUMIFS('Recon Scorecard by NPI PlanCd'!AV:AV,'Recon Scorecard by NPI PlanCd'!$A:$A,$A143)</f>
        <v>56175.429999999993</v>
      </c>
      <c r="I143" s="23">
        <f>SUMIFS('Recon Scorecard by NPI PlanCd'!AW:AW,'Recon Scorecard by NPI PlanCd'!$A:$A,$A143)</f>
        <v>64697.75</v>
      </c>
      <c r="J143" s="23">
        <f>SUMIFS('Recon Scorecard by NPI PlanCd'!AX:AX,'Recon Scorecard by NPI PlanCd'!$A:$A,$A143)</f>
        <v>8522.320000000007</v>
      </c>
    </row>
    <row r="144" spans="1:10" x14ac:dyDescent="0.25">
      <c r="A144" s="136" t="s">
        <v>127</v>
      </c>
      <c r="B144" s="137" t="s">
        <v>404</v>
      </c>
      <c r="C144" s="139" t="s">
        <v>212</v>
      </c>
      <c r="D144" s="12" t="s">
        <v>469</v>
      </c>
      <c r="E144" s="2" t="s">
        <v>510</v>
      </c>
      <c r="F144" s="52">
        <f>SUMIFS('Recon Scorecard by NPI PlanCd'!AH:AH,'Recon Scorecard by NPI PlanCd'!$A:$A,$A144)</f>
        <v>291</v>
      </c>
      <c r="G144" s="53">
        <f>SUMIFS('Recon Scorecard by NPI PlanCd'!AU:AU,'Recon Scorecard by NPI PlanCd'!$A:$A,$A144)</f>
        <v>291</v>
      </c>
      <c r="H144" s="59">
        <f>SUMIFS('Recon Scorecard by NPI PlanCd'!AV:AV,'Recon Scorecard by NPI PlanCd'!$A:$A,$A144)</f>
        <v>20974.84</v>
      </c>
      <c r="I144" s="23">
        <f>SUMIFS('Recon Scorecard by NPI PlanCd'!AW:AW,'Recon Scorecard by NPI PlanCd'!$A:$A,$A144)</f>
        <v>18845.89</v>
      </c>
      <c r="J144" s="23">
        <f>SUMIFS('Recon Scorecard by NPI PlanCd'!AX:AX,'Recon Scorecard by NPI PlanCd'!$A:$A,$A144)</f>
        <v>-2128.9499999999985</v>
      </c>
    </row>
    <row r="145" spans="1:10" x14ac:dyDescent="0.25">
      <c r="A145" s="136" t="s">
        <v>143</v>
      </c>
      <c r="B145" s="137" t="s">
        <v>406</v>
      </c>
      <c r="C145" s="139" t="s">
        <v>212</v>
      </c>
      <c r="D145" s="12" t="s">
        <v>469</v>
      </c>
      <c r="E145" s="2" t="s">
        <v>510</v>
      </c>
      <c r="F145" s="52">
        <f>SUMIFS('Recon Scorecard by NPI PlanCd'!AH:AH,'Recon Scorecard by NPI PlanCd'!$A:$A,$A145)</f>
        <v>109</v>
      </c>
      <c r="G145" s="53">
        <f>SUMIFS('Recon Scorecard by NPI PlanCd'!AU:AU,'Recon Scorecard by NPI PlanCd'!$A:$A,$A145)</f>
        <v>109</v>
      </c>
      <c r="H145" s="59">
        <f>SUMIFS('Recon Scorecard by NPI PlanCd'!AV:AV,'Recon Scorecard by NPI PlanCd'!$A:$A,$A145)</f>
        <v>3390.8500000000004</v>
      </c>
      <c r="I145" s="23">
        <f>SUMIFS('Recon Scorecard by NPI PlanCd'!AW:AW,'Recon Scorecard by NPI PlanCd'!$A:$A,$A145)</f>
        <v>7059.1200000000008</v>
      </c>
      <c r="J145" s="23">
        <f>SUMIFS('Recon Scorecard by NPI PlanCd'!AX:AX,'Recon Scorecard by NPI PlanCd'!$A:$A,$A145)</f>
        <v>3668.27</v>
      </c>
    </row>
    <row r="146" spans="1:10" x14ac:dyDescent="0.25">
      <c r="A146" s="136" t="s">
        <v>148</v>
      </c>
      <c r="B146" s="137" t="s">
        <v>407</v>
      </c>
      <c r="C146" s="139" t="s">
        <v>212</v>
      </c>
      <c r="D146" s="12" t="s">
        <v>469</v>
      </c>
      <c r="E146" s="2" t="s">
        <v>510</v>
      </c>
      <c r="F146" s="52">
        <f>SUMIFS('Recon Scorecard by NPI PlanCd'!AH:AH,'Recon Scorecard by NPI PlanCd'!$A:$A,$A146)</f>
        <v>1763</v>
      </c>
      <c r="G146" s="53">
        <f>SUMIFS('Recon Scorecard by NPI PlanCd'!AU:AU,'Recon Scorecard by NPI PlanCd'!$A:$A,$A146)</f>
        <v>1763</v>
      </c>
      <c r="H146" s="59">
        <f>SUMIFS('Recon Scorecard by NPI PlanCd'!AV:AV,'Recon Scorecard by NPI PlanCd'!$A:$A,$A146)</f>
        <v>114322.22999999998</v>
      </c>
      <c r="I146" s="23">
        <f>SUMIFS('Recon Scorecard by NPI PlanCd'!AW:AW,'Recon Scorecard by NPI PlanCd'!$A:$A,$A146)</f>
        <v>114176.31</v>
      </c>
      <c r="J146" s="23">
        <f>SUMIFS('Recon Scorecard by NPI PlanCd'!AX:AX,'Recon Scorecard by NPI PlanCd'!$A:$A,$A146)</f>
        <v>-145.91999999999825</v>
      </c>
    </row>
    <row r="147" spans="1:10" x14ac:dyDescent="0.25">
      <c r="A147" s="136" t="s">
        <v>149</v>
      </c>
      <c r="B147" s="137" t="s">
        <v>408</v>
      </c>
      <c r="C147" s="139" t="s">
        <v>212</v>
      </c>
      <c r="D147" s="12" t="s">
        <v>469</v>
      </c>
      <c r="E147" s="2" t="s">
        <v>510</v>
      </c>
      <c r="F147" s="52">
        <f>SUMIFS('Recon Scorecard by NPI PlanCd'!AH:AH,'Recon Scorecard by NPI PlanCd'!$A:$A,$A147)</f>
        <v>704</v>
      </c>
      <c r="G147" s="53">
        <f>SUMIFS('Recon Scorecard by NPI PlanCd'!AU:AU,'Recon Scorecard by NPI PlanCd'!$A:$A,$A147)</f>
        <v>704</v>
      </c>
      <c r="H147" s="59">
        <f>SUMIFS('Recon Scorecard by NPI PlanCd'!AV:AV,'Recon Scorecard by NPI PlanCd'!$A:$A,$A147)</f>
        <v>64601.16</v>
      </c>
      <c r="I147" s="23">
        <f>SUMIFS('Recon Scorecard by NPI PlanCd'!AW:AW,'Recon Scorecard by NPI PlanCd'!$A:$A,$A147)</f>
        <v>45592.81</v>
      </c>
      <c r="J147" s="23">
        <f>SUMIFS('Recon Scorecard by NPI PlanCd'!AX:AX,'Recon Scorecard by NPI PlanCd'!$A:$A,$A147)</f>
        <v>-19008.349999999999</v>
      </c>
    </row>
    <row r="148" spans="1:10" x14ac:dyDescent="0.25">
      <c r="A148" s="136" t="s">
        <v>126</v>
      </c>
      <c r="B148" s="137" t="s">
        <v>409</v>
      </c>
      <c r="C148" s="139" t="s">
        <v>212</v>
      </c>
      <c r="D148" s="12" t="s">
        <v>469</v>
      </c>
      <c r="E148" s="2" t="s">
        <v>510</v>
      </c>
      <c r="F148" s="52">
        <f>SUMIFS('Recon Scorecard by NPI PlanCd'!AH:AH,'Recon Scorecard by NPI PlanCd'!$A:$A,$A148)</f>
        <v>752</v>
      </c>
      <c r="G148" s="53">
        <f>SUMIFS('Recon Scorecard by NPI PlanCd'!AU:AU,'Recon Scorecard by NPI PlanCd'!$A:$A,$A148)</f>
        <v>752</v>
      </c>
      <c r="H148" s="59">
        <f>SUMIFS('Recon Scorecard by NPI PlanCd'!AV:AV,'Recon Scorecard by NPI PlanCd'!$A:$A,$A148)</f>
        <v>38263.780000000006</v>
      </c>
      <c r="I148" s="23">
        <f>SUMIFS('Recon Scorecard by NPI PlanCd'!AW:AW,'Recon Scorecard by NPI PlanCd'!$A:$A,$A148)</f>
        <v>48701.41</v>
      </c>
      <c r="J148" s="23">
        <f>SUMIFS('Recon Scorecard by NPI PlanCd'!AX:AX,'Recon Scorecard by NPI PlanCd'!$A:$A,$A148)</f>
        <v>10437.629999999994</v>
      </c>
    </row>
    <row r="149" spans="1:10" x14ac:dyDescent="0.25">
      <c r="A149" s="136" t="s">
        <v>123</v>
      </c>
      <c r="B149" s="137" t="s">
        <v>411</v>
      </c>
      <c r="C149" s="139" t="s">
        <v>202</v>
      </c>
      <c r="D149" s="12" t="s">
        <v>469</v>
      </c>
      <c r="E149" s="2" t="s">
        <v>510</v>
      </c>
      <c r="F149" s="52">
        <f>SUMIFS('Recon Scorecard by NPI PlanCd'!AH:AH,'Recon Scorecard by NPI PlanCd'!$A:$A,$A149)</f>
        <v>2890</v>
      </c>
      <c r="G149" s="53">
        <f>SUMIFS('Recon Scorecard by NPI PlanCd'!AU:AU,'Recon Scorecard by NPI PlanCd'!$A:$A,$A149)</f>
        <v>2890</v>
      </c>
      <c r="H149" s="59">
        <f>SUMIFS('Recon Scorecard by NPI PlanCd'!AV:AV,'Recon Scorecard by NPI PlanCd'!$A:$A,$A149)</f>
        <v>290844.27999999997</v>
      </c>
      <c r="I149" s="23">
        <f>SUMIFS('Recon Scorecard by NPI PlanCd'!AW:AW,'Recon Scorecard by NPI PlanCd'!$A:$A,$A149)</f>
        <v>187163.66999999998</v>
      </c>
      <c r="J149" s="23">
        <f>SUMIFS('Recon Scorecard by NPI PlanCd'!AX:AX,'Recon Scorecard by NPI PlanCd'!$A:$A,$A149)</f>
        <v>-103680.60999999996</v>
      </c>
    </row>
    <row r="150" spans="1:10" x14ac:dyDescent="0.25">
      <c r="A150" s="136" t="s">
        <v>133</v>
      </c>
      <c r="B150" s="137" t="s">
        <v>374</v>
      </c>
      <c r="C150" s="139" t="s">
        <v>212</v>
      </c>
      <c r="D150" s="12" t="s">
        <v>469</v>
      </c>
      <c r="E150" s="2" t="s">
        <v>510</v>
      </c>
      <c r="F150" s="52">
        <f>SUMIFS('Recon Scorecard by NPI PlanCd'!AH:AH,'Recon Scorecard by NPI PlanCd'!$A:$A,$A150)</f>
        <v>4162</v>
      </c>
      <c r="G150" s="53">
        <f>SUMIFS('Recon Scorecard by NPI PlanCd'!AU:AU,'Recon Scorecard by NPI PlanCd'!$A:$A,$A150)</f>
        <v>4162</v>
      </c>
      <c r="H150" s="59">
        <f>SUMIFS('Recon Scorecard by NPI PlanCd'!AV:AV,'Recon Scorecard by NPI PlanCd'!$A:$A,$A150)</f>
        <v>280486.12000000005</v>
      </c>
      <c r="I150" s="23">
        <f>SUMIFS('Recon Scorecard by NPI PlanCd'!AW:AW,'Recon Scorecard by NPI PlanCd'!$A:$A,$A150)</f>
        <v>269541.58</v>
      </c>
      <c r="J150" s="23">
        <f>SUMIFS('Recon Scorecard by NPI PlanCd'!AX:AX,'Recon Scorecard by NPI PlanCd'!$A:$A,$A150)</f>
        <v>-10944.540000000012</v>
      </c>
    </row>
    <row r="151" spans="1:10" x14ac:dyDescent="0.25">
      <c r="A151" s="136" t="s">
        <v>150</v>
      </c>
      <c r="B151" s="137" t="s">
        <v>374</v>
      </c>
      <c r="C151" s="139" t="s">
        <v>212</v>
      </c>
      <c r="D151" s="12" t="s">
        <v>469</v>
      </c>
      <c r="E151" s="2" t="s">
        <v>510</v>
      </c>
      <c r="F151" s="52">
        <f>SUMIFS('Recon Scorecard by NPI PlanCd'!AH:AH,'Recon Scorecard by NPI PlanCd'!$A:$A,$A151)</f>
        <v>3206</v>
      </c>
      <c r="G151" s="53">
        <f>SUMIFS('Recon Scorecard by NPI PlanCd'!AU:AU,'Recon Scorecard by NPI PlanCd'!$A:$A,$A151)</f>
        <v>3206</v>
      </c>
      <c r="H151" s="59">
        <f>SUMIFS('Recon Scorecard by NPI PlanCd'!AV:AV,'Recon Scorecard by NPI PlanCd'!$A:$A,$A151)</f>
        <v>367173.67</v>
      </c>
      <c r="I151" s="23">
        <f>SUMIFS('Recon Scorecard by NPI PlanCd'!AW:AW,'Recon Scorecard by NPI PlanCd'!$A:$A,$A151)</f>
        <v>207628.62000000002</v>
      </c>
      <c r="J151" s="23">
        <f>SUMIFS('Recon Scorecard by NPI PlanCd'!AX:AX,'Recon Scorecard by NPI PlanCd'!$A:$A,$A151)</f>
        <v>-159545.04999999999</v>
      </c>
    </row>
    <row r="152" spans="1:10" x14ac:dyDescent="0.25">
      <c r="A152" s="136" t="s">
        <v>52</v>
      </c>
      <c r="B152" s="137" t="s">
        <v>414</v>
      </c>
      <c r="C152" s="139" t="s">
        <v>212</v>
      </c>
      <c r="D152" s="12" t="s">
        <v>469</v>
      </c>
      <c r="E152" s="2" t="s">
        <v>510</v>
      </c>
      <c r="F152" s="52">
        <f>SUMIFS('Recon Scorecard by NPI PlanCd'!AH:AH,'Recon Scorecard by NPI PlanCd'!$A:$A,$A152)</f>
        <v>3605</v>
      </c>
      <c r="G152" s="53">
        <f>SUMIFS('Recon Scorecard by NPI PlanCd'!AU:AU,'Recon Scorecard by NPI PlanCd'!$A:$A,$A152)</f>
        <v>3605</v>
      </c>
      <c r="H152" s="59">
        <f>SUMIFS('Recon Scorecard by NPI PlanCd'!AV:AV,'Recon Scorecard by NPI PlanCd'!$A:$A,$A152)</f>
        <v>188445.06999999995</v>
      </c>
      <c r="I152" s="23">
        <f>SUMIFS('Recon Scorecard by NPI PlanCd'!AW:AW,'Recon Scorecard by NPI PlanCd'!$A:$A,$A152)</f>
        <v>233468.85999999996</v>
      </c>
      <c r="J152" s="23">
        <f>SUMIFS('Recon Scorecard by NPI PlanCd'!AX:AX,'Recon Scorecard by NPI PlanCd'!$A:$A,$A152)</f>
        <v>45023.79000000003</v>
      </c>
    </row>
    <row r="153" spans="1:10" x14ac:dyDescent="0.25">
      <c r="A153" s="136" t="s">
        <v>93</v>
      </c>
      <c r="B153" s="137" t="s">
        <v>415</v>
      </c>
      <c r="C153" s="139" t="s">
        <v>279</v>
      </c>
      <c r="D153" s="12" t="s">
        <v>469</v>
      </c>
      <c r="E153" s="2" t="s">
        <v>510</v>
      </c>
      <c r="F153" s="52">
        <f>SUMIFS('Recon Scorecard by NPI PlanCd'!AH:AH,'Recon Scorecard by NPI PlanCd'!$A:$A,$A153)</f>
        <v>8638</v>
      </c>
      <c r="G153" s="53">
        <f>SUMIFS('Recon Scorecard by NPI PlanCd'!AU:AU,'Recon Scorecard by NPI PlanCd'!$A:$A,$A153)</f>
        <v>8638</v>
      </c>
      <c r="H153" s="59">
        <f>SUMIFS('Recon Scorecard by NPI PlanCd'!AV:AV,'Recon Scorecard by NPI PlanCd'!$A:$A,$A153)</f>
        <v>205289.43999999994</v>
      </c>
      <c r="I153" s="23">
        <f>SUMIFS('Recon Scorecard by NPI PlanCd'!AW:AW,'Recon Scorecard by NPI PlanCd'!$A:$A,$A153)</f>
        <v>559418.6</v>
      </c>
      <c r="J153" s="23">
        <f>SUMIFS('Recon Scorecard by NPI PlanCd'!AX:AX,'Recon Scorecard by NPI PlanCd'!$A:$A,$A153)</f>
        <v>354129.16000000009</v>
      </c>
    </row>
    <row r="154" spans="1:10" x14ac:dyDescent="0.25">
      <c r="A154" s="136" t="s">
        <v>174</v>
      </c>
      <c r="B154" s="137" t="s">
        <v>417</v>
      </c>
      <c r="C154" s="139" t="s">
        <v>212</v>
      </c>
      <c r="D154" s="12" t="s">
        <v>468</v>
      </c>
      <c r="E154" s="2" t="s">
        <v>510</v>
      </c>
      <c r="F154" s="52">
        <f>SUMIFS('Recon Scorecard by NPI PlanCd'!AH:AH,'Recon Scorecard by NPI PlanCd'!$A:$A,$A154)</f>
        <v>2566</v>
      </c>
      <c r="G154" s="53">
        <f>SUMIFS('Recon Scorecard by NPI PlanCd'!AU:AU,'Recon Scorecard by NPI PlanCd'!$A:$A,$A154)</f>
        <v>2562</v>
      </c>
      <c r="H154" s="59">
        <f>SUMIFS('Recon Scorecard by NPI PlanCd'!AV:AV,'Recon Scorecard by NPI PlanCd'!$A:$A,$A154)</f>
        <v>209059.96999999994</v>
      </c>
      <c r="I154" s="23">
        <f>SUMIFS('Recon Scorecard by NPI PlanCd'!AW:AW,'Recon Scorecard by NPI PlanCd'!$A:$A,$A154)</f>
        <v>278829.42</v>
      </c>
      <c r="J154" s="23">
        <f>SUMIFS('Recon Scorecard by NPI PlanCd'!AX:AX,'Recon Scorecard by NPI PlanCd'!$A:$A,$A154)</f>
        <v>69769.450000000055</v>
      </c>
    </row>
    <row r="155" spans="1:10" x14ac:dyDescent="0.25">
      <c r="A155" s="136" t="s">
        <v>69</v>
      </c>
      <c r="B155" s="137" t="s">
        <v>418</v>
      </c>
      <c r="C155" s="139" t="s">
        <v>212</v>
      </c>
      <c r="D155" s="12" t="s">
        <v>469</v>
      </c>
      <c r="E155" s="2" t="s">
        <v>510</v>
      </c>
      <c r="F155" s="52">
        <f>SUMIFS('Recon Scorecard by NPI PlanCd'!AH:AH,'Recon Scorecard by NPI PlanCd'!$A:$A,$A155)</f>
        <v>86</v>
      </c>
      <c r="G155" s="53">
        <f>SUMIFS('Recon Scorecard by NPI PlanCd'!AU:AU,'Recon Scorecard by NPI PlanCd'!$A:$A,$A155)</f>
        <v>86</v>
      </c>
      <c r="H155" s="59">
        <f>SUMIFS('Recon Scorecard by NPI PlanCd'!AV:AV,'Recon Scorecard by NPI PlanCd'!$A:$A,$A155)</f>
        <v>3138.1000000000004</v>
      </c>
      <c r="I155" s="23">
        <f>SUMIFS('Recon Scorecard by NPI PlanCd'!AW:AW,'Recon Scorecard by NPI PlanCd'!$A:$A,$A155)</f>
        <v>5569.58</v>
      </c>
      <c r="J155" s="23">
        <f>SUMIFS('Recon Scorecard by NPI PlanCd'!AX:AX,'Recon Scorecard by NPI PlanCd'!$A:$A,$A155)</f>
        <v>2431.4799999999991</v>
      </c>
    </row>
    <row r="156" spans="1:10" x14ac:dyDescent="0.25">
      <c r="A156" s="136" t="s">
        <v>99</v>
      </c>
      <c r="B156" s="137" t="s">
        <v>419</v>
      </c>
      <c r="C156" s="139" t="s">
        <v>370</v>
      </c>
      <c r="D156" s="12" t="s">
        <v>469</v>
      </c>
      <c r="E156" s="2" t="s">
        <v>510</v>
      </c>
      <c r="F156" s="52">
        <f>SUMIFS('Recon Scorecard by NPI PlanCd'!AH:AH,'Recon Scorecard by NPI PlanCd'!$A:$A,$A156)</f>
        <v>153</v>
      </c>
      <c r="G156" s="53">
        <f>SUMIFS('Recon Scorecard by NPI PlanCd'!AU:AU,'Recon Scorecard by NPI PlanCd'!$A:$A,$A156)</f>
        <v>153</v>
      </c>
      <c r="H156" s="59">
        <f>SUMIFS('Recon Scorecard by NPI PlanCd'!AV:AV,'Recon Scorecard by NPI PlanCd'!$A:$A,$A156)</f>
        <v>20430.440000000006</v>
      </c>
      <c r="I156" s="23">
        <f>SUMIFS('Recon Scorecard by NPI PlanCd'!AW:AW,'Recon Scorecard by NPI PlanCd'!$A:$A,$A156)</f>
        <v>9908.68</v>
      </c>
      <c r="J156" s="23">
        <f>SUMIFS('Recon Scorecard by NPI PlanCd'!AX:AX,'Recon Scorecard by NPI PlanCd'!$A:$A,$A156)</f>
        <v>-10521.760000000004</v>
      </c>
    </row>
    <row r="157" spans="1:10" x14ac:dyDescent="0.25">
      <c r="A157" s="136" t="s">
        <v>91</v>
      </c>
      <c r="B157" s="137" t="s">
        <v>420</v>
      </c>
      <c r="C157" s="139" t="s">
        <v>262</v>
      </c>
      <c r="D157" s="12" t="s">
        <v>469</v>
      </c>
      <c r="E157" s="2" t="s">
        <v>510</v>
      </c>
      <c r="F157" s="52">
        <f>SUMIFS('Recon Scorecard by NPI PlanCd'!AH:AH,'Recon Scorecard by NPI PlanCd'!$A:$A,$A157)</f>
        <v>3015</v>
      </c>
      <c r="G157" s="53">
        <f>SUMIFS('Recon Scorecard by NPI PlanCd'!AU:AU,'Recon Scorecard by NPI PlanCd'!$A:$A,$A157)</f>
        <v>2467</v>
      </c>
      <c r="H157" s="59">
        <f>SUMIFS('Recon Scorecard by NPI PlanCd'!AV:AV,'Recon Scorecard by NPI PlanCd'!$A:$A,$A157)</f>
        <v>184863.08000000002</v>
      </c>
      <c r="I157" s="23">
        <f>SUMIFS('Recon Scorecard by NPI PlanCd'!AW:AW,'Recon Scorecard by NPI PlanCd'!$A:$A,$A157)</f>
        <v>159769.12</v>
      </c>
      <c r="J157" s="23">
        <f>SUMIFS('Recon Scorecard by NPI PlanCd'!AX:AX,'Recon Scorecard by NPI PlanCd'!$A:$A,$A157)</f>
        <v>-25093.960000000006</v>
      </c>
    </row>
    <row r="158" spans="1:10" x14ac:dyDescent="0.25">
      <c r="A158" s="136" t="s">
        <v>157</v>
      </c>
      <c r="B158" s="137" t="s">
        <v>422</v>
      </c>
      <c r="C158" s="139" t="s">
        <v>262</v>
      </c>
      <c r="D158" s="12" t="s">
        <v>469</v>
      </c>
      <c r="E158" s="2" t="s">
        <v>510</v>
      </c>
      <c r="F158" s="52">
        <f>SUMIFS('Recon Scorecard by NPI PlanCd'!AH:AH,'Recon Scorecard by NPI PlanCd'!$A:$A,$A158)</f>
        <v>1359</v>
      </c>
      <c r="G158" s="53">
        <f>SUMIFS('Recon Scorecard by NPI PlanCd'!AU:AU,'Recon Scorecard by NPI PlanCd'!$A:$A,$A158)</f>
        <v>1353</v>
      </c>
      <c r="H158" s="59">
        <f>SUMIFS('Recon Scorecard by NPI PlanCd'!AV:AV,'Recon Scorecard by NPI PlanCd'!$A:$A,$A158)</f>
        <v>96381.129999999976</v>
      </c>
      <c r="I158" s="23">
        <f>SUMIFS('Recon Scorecard by NPI PlanCd'!AW:AW,'Recon Scorecard by NPI PlanCd'!$A:$A,$A158)</f>
        <v>87623.69</v>
      </c>
      <c r="J158" s="23">
        <f>SUMIFS('Recon Scorecard by NPI PlanCd'!AX:AX,'Recon Scorecard by NPI PlanCd'!$A:$A,$A158)</f>
        <v>-8757.4399999999769</v>
      </c>
    </row>
    <row r="159" spans="1:10" x14ac:dyDescent="0.25">
      <c r="A159" s="136" t="s">
        <v>154</v>
      </c>
      <c r="B159" s="137" t="s">
        <v>260</v>
      </c>
      <c r="C159" s="139" t="s">
        <v>262</v>
      </c>
      <c r="D159" s="12" t="s">
        <v>469</v>
      </c>
      <c r="E159" s="2" t="s">
        <v>510</v>
      </c>
      <c r="F159" s="52">
        <f>SUMIFS('Recon Scorecard by NPI PlanCd'!AH:AH,'Recon Scorecard by NPI PlanCd'!$A:$A,$A159)</f>
        <v>4788</v>
      </c>
      <c r="G159" s="53">
        <f>SUMIFS('Recon Scorecard by NPI PlanCd'!AU:AU,'Recon Scorecard by NPI PlanCd'!$A:$A,$A159)</f>
        <v>4788</v>
      </c>
      <c r="H159" s="59">
        <f>SUMIFS('Recon Scorecard by NPI PlanCd'!AV:AV,'Recon Scorecard by NPI PlanCd'!$A:$A,$A159)</f>
        <v>176975.8</v>
      </c>
      <c r="I159" s="23">
        <f>SUMIFS('Recon Scorecard by NPI PlanCd'!AW:AW,'Recon Scorecard by NPI PlanCd'!$A:$A,$A159)</f>
        <v>310082.92000000004</v>
      </c>
      <c r="J159" s="23">
        <f>SUMIFS('Recon Scorecard by NPI PlanCd'!AX:AX,'Recon Scorecard by NPI PlanCd'!$A:$A,$A159)</f>
        <v>133107.12</v>
      </c>
    </row>
    <row r="160" spans="1:10" x14ac:dyDescent="0.25">
      <c r="A160" s="136" t="s">
        <v>43</v>
      </c>
      <c r="B160" s="137" t="s">
        <v>425</v>
      </c>
      <c r="C160" s="139" t="s">
        <v>382</v>
      </c>
      <c r="D160" s="12" t="s">
        <v>469</v>
      </c>
      <c r="E160" s="2" t="s">
        <v>510</v>
      </c>
      <c r="F160" s="52">
        <f>SUMIFS('Recon Scorecard by NPI PlanCd'!AH:AH,'Recon Scorecard by NPI PlanCd'!$A:$A,$A160)</f>
        <v>306</v>
      </c>
      <c r="G160" s="53">
        <f>SUMIFS('Recon Scorecard by NPI PlanCd'!AU:AU,'Recon Scorecard by NPI PlanCd'!$A:$A,$A160)</f>
        <v>259</v>
      </c>
      <c r="H160" s="59">
        <f>SUMIFS('Recon Scorecard by NPI PlanCd'!AV:AV,'Recon Scorecard by NPI PlanCd'!$A:$A,$A160)</f>
        <v>33235.199999999997</v>
      </c>
      <c r="I160" s="23">
        <f>SUMIFS('Recon Scorecard by NPI PlanCd'!AW:AW,'Recon Scorecard by NPI PlanCd'!$A:$A,$A160)</f>
        <v>16773.490000000002</v>
      </c>
      <c r="J160" s="23">
        <f>SUMIFS('Recon Scorecard by NPI PlanCd'!AX:AX,'Recon Scorecard by NPI PlanCd'!$A:$A,$A160)</f>
        <v>-16461.710000000003</v>
      </c>
    </row>
    <row r="161" spans="1:10" x14ac:dyDescent="0.25">
      <c r="A161" s="136" t="s">
        <v>40</v>
      </c>
      <c r="B161" s="137" t="s">
        <v>380</v>
      </c>
      <c r="C161" s="139" t="s">
        <v>382</v>
      </c>
      <c r="D161" s="12" t="s">
        <v>469</v>
      </c>
      <c r="E161" s="2" t="s">
        <v>510</v>
      </c>
      <c r="F161" s="52">
        <f>SUMIFS('Recon Scorecard by NPI PlanCd'!AH:AH,'Recon Scorecard by NPI PlanCd'!$A:$A,$A161)</f>
        <v>1870</v>
      </c>
      <c r="G161" s="53">
        <f>SUMIFS('Recon Scorecard by NPI PlanCd'!AU:AU,'Recon Scorecard by NPI PlanCd'!$A:$A,$A161)</f>
        <v>1870</v>
      </c>
      <c r="H161" s="59">
        <f>SUMIFS('Recon Scorecard by NPI PlanCd'!AV:AV,'Recon Scorecard by NPI PlanCd'!$A:$A,$A161)</f>
        <v>182238.40999999995</v>
      </c>
      <c r="I161" s="23">
        <f>SUMIFS('Recon Scorecard by NPI PlanCd'!AW:AW,'Recon Scorecard by NPI PlanCd'!$A:$A,$A161)</f>
        <v>121105.92</v>
      </c>
      <c r="J161" s="23">
        <f>SUMIFS('Recon Scorecard by NPI PlanCd'!AX:AX,'Recon Scorecard by NPI PlanCd'!$A:$A,$A161)</f>
        <v>-61132.489999999947</v>
      </c>
    </row>
    <row r="162" spans="1:10" x14ac:dyDescent="0.25">
      <c r="A162" s="136" t="s">
        <v>165</v>
      </c>
      <c r="B162" s="137" t="s">
        <v>431</v>
      </c>
      <c r="C162" s="139" t="s">
        <v>202</v>
      </c>
      <c r="D162" s="12" t="s">
        <v>469</v>
      </c>
      <c r="E162" s="2" t="s">
        <v>510</v>
      </c>
      <c r="F162" s="52">
        <f>SUMIFS('Recon Scorecard by NPI PlanCd'!AH:AH,'Recon Scorecard by NPI PlanCd'!$A:$A,$A162)</f>
        <v>2408</v>
      </c>
      <c r="G162" s="53">
        <f>SUMIFS('Recon Scorecard by NPI PlanCd'!AU:AU,'Recon Scorecard by NPI PlanCd'!$A:$A,$A162)</f>
        <v>2408</v>
      </c>
      <c r="H162" s="59">
        <f>SUMIFS('Recon Scorecard by NPI PlanCd'!AV:AV,'Recon Scorecard by NPI PlanCd'!$A:$A,$A162)</f>
        <v>71898.2</v>
      </c>
      <c r="I162" s="23">
        <f>SUMIFS('Recon Scorecard by NPI PlanCd'!AW:AW,'Recon Scorecard by NPI PlanCd'!$A:$A,$A162)</f>
        <v>155948.13</v>
      </c>
      <c r="J162" s="23">
        <f>SUMIFS('Recon Scorecard by NPI PlanCd'!AX:AX,'Recon Scorecard by NPI PlanCd'!$A:$A,$A162)</f>
        <v>84049.930000000008</v>
      </c>
    </row>
    <row r="163" spans="1:10" x14ac:dyDescent="0.25">
      <c r="A163" s="136" t="s">
        <v>171</v>
      </c>
      <c r="B163" s="137" t="s">
        <v>433</v>
      </c>
      <c r="C163" s="139" t="s">
        <v>202</v>
      </c>
      <c r="D163" s="12" t="s">
        <v>469</v>
      </c>
      <c r="E163" s="2" t="s">
        <v>510</v>
      </c>
      <c r="F163" s="52">
        <f>SUMIFS('Recon Scorecard by NPI PlanCd'!AH:AH,'Recon Scorecard by NPI PlanCd'!$A:$A,$A163)</f>
        <v>1211</v>
      </c>
      <c r="G163" s="53">
        <f>SUMIFS('Recon Scorecard by NPI PlanCd'!AU:AU,'Recon Scorecard by NPI PlanCd'!$A:$A,$A163)</f>
        <v>1211</v>
      </c>
      <c r="H163" s="59">
        <f>SUMIFS('Recon Scorecard by NPI PlanCd'!AV:AV,'Recon Scorecard by NPI PlanCd'!$A:$A,$A163)</f>
        <v>31944.710000000003</v>
      </c>
      <c r="I163" s="23">
        <f>SUMIFS('Recon Scorecard by NPI PlanCd'!AW:AW,'Recon Scorecard by NPI PlanCd'!$A:$A,$A163)</f>
        <v>78427.400000000009</v>
      </c>
      <c r="J163" s="23">
        <f>SUMIFS('Recon Scorecard by NPI PlanCd'!AX:AX,'Recon Scorecard by NPI PlanCd'!$A:$A,$A163)</f>
        <v>46482.69</v>
      </c>
    </row>
    <row r="164" spans="1:10" x14ac:dyDescent="0.25">
      <c r="A164" s="136" t="s">
        <v>107</v>
      </c>
      <c r="B164" s="137" t="s">
        <v>435</v>
      </c>
      <c r="C164" s="139" t="s">
        <v>262</v>
      </c>
      <c r="D164" s="12" t="s">
        <v>469</v>
      </c>
      <c r="E164" s="2" t="s">
        <v>510</v>
      </c>
      <c r="F164" s="52">
        <f>SUMIFS('Recon Scorecard by NPI PlanCd'!AH:AH,'Recon Scorecard by NPI PlanCd'!$A:$A,$A164)</f>
        <v>710</v>
      </c>
      <c r="G164" s="53">
        <f>SUMIFS('Recon Scorecard by NPI PlanCd'!AU:AU,'Recon Scorecard by NPI PlanCd'!$A:$A,$A164)</f>
        <v>710</v>
      </c>
      <c r="H164" s="59">
        <f>SUMIFS('Recon Scorecard by NPI PlanCd'!AV:AV,'Recon Scorecard by NPI PlanCd'!$A:$A,$A164)</f>
        <v>59423.560000000019</v>
      </c>
      <c r="I164" s="23">
        <f>SUMIFS('Recon Scorecard by NPI PlanCd'!AW:AW,'Recon Scorecard by NPI PlanCd'!$A:$A,$A164)</f>
        <v>45981.37000000001</v>
      </c>
      <c r="J164" s="23">
        <f>SUMIFS('Recon Scorecard by NPI PlanCd'!AX:AX,'Recon Scorecard by NPI PlanCd'!$A:$A,$A164)</f>
        <v>-13442.190000000015</v>
      </c>
    </row>
    <row r="165" spans="1:10" x14ac:dyDescent="0.25">
      <c r="A165" s="136" t="s">
        <v>132</v>
      </c>
      <c r="B165" s="137" t="s">
        <v>447</v>
      </c>
      <c r="C165" s="139" t="s">
        <v>202</v>
      </c>
      <c r="D165" s="12" t="s">
        <v>469</v>
      </c>
      <c r="E165" s="2" t="s">
        <v>510</v>
      </c>
      <c r="F165" s="52">
        <f>SUMIFS('Recon Scorecard by NPI PlanCd'!AH:AH,'Recon Scorecard by NPI PlanCd'!$A:$A,$A165)</f>
        <v>431</v>
      </c>
      <c r="G165" s="53">
        <f>SUMIFS('Recon Scorecard by NPI PlanCd'!AU:AU,'Recon Scorecard by NPI PlanCd'!$A:$A,$A165)</f>
        <v>408</v>
      </c>
      <c r="H165" s="59">
        <f>SUMIFS('Recon Scorecard by NPI PlanCd'!AV:AV,'Recon Scorecard by NPI PlanCd'!$A:$A,$A165)</f>
        <v>36255.810000000005</v>
      </c>
      <c r="I165" s="23">
        <f>SUMIFS('Recon Scorecard by NPI PlanCd'!AW:AW,'Recon Scorecard by NPI PlanCd'!$A:$A,$A165)</f>
        <v>26423.119999999999</v>
      </c>
      <c r="J165" s="23">
        <f>SUMIFS('Recon Scorecard by NPI PlanCd'!AX:AX,'Recon Scorecard by NPI PlanCd'!$A:$A,$A165)</f>
        <v>-9832.6900000000078</v>
      </c>
    </row>
    <row r="166" spans="1:10" x14ac:dyDescent="0.25">
      <c r="A166" s="136" t="s">
        <v>190</v>
      </c>
      <c r="B166" s="137" t="s">
        <v>453</v>
      </c>
      <c r="C166" s="139" t="s">
        <v>202</v>
      </c>
      <c r="D166" s="12" t="s">
        <v>469</v>
      </c>
      <c r="E166" s="2" t="s">
        <v>510</v>
      </c>
      <c r="F166" s="52">
        <f>SUMIFS('Recon Scorecard by NPI PlanCd'!AH:AH,'Recon Scorecard by NPI PlanCd'!$A:$A,$A166)</f>
        <v>210</v>
      </c>
      <c r="G166" s="53">
        <f>SUMIFS('Recon Scorecard by NPI PlanCd'!AU:AU,'Recon Scorecard by NPI PlanCd'!$A:$A,$A166)</f>
        <v>210</v>
      </c>
      <c r="H166" s="59">
        <f>SUMIFS('Recon Scorecard by NPI PlanCd'!AV:AV,'Recon Scorecard by NPI PlanCd'!$A:$A,$A166)</f>
        <v>21565.160000000003</v>
      </c>
      <c r="I166" s="23">
        <f>SUMIFS('Recon Scorecard by NPI PlanCd'!AW:AW,'Recon Scorecard by NPI PlanCd'!$A:$A,$A166)</f>
        <v>13600.140000000001</v>
      </c>
      <c r="J166" s="23">
        <f>SUMIFS('Recon Scorecard by NPI PlanCd'!AX:AX,'Recon Scorecard by NPI PlanCd'!$A:$A,$A166)</f>
        <v>-7965.020000000005</v>
      </c>
    </row>
    <row r="167" spans="1:10" x14ac:dyDescent="0.25">
      <c r="B167"/>
    </row>
    <row r="168" spans="1:10" x14ac:dyDescent="0.25">
      <c r="A168" s="60" t="s">
        <v>24</v>
      </c>
      <c r="B168"/>
    </row>
    <row r="169" spans="1:10" x14ac:dyDescent="0.25">
      <c r="B169"/>
    </row>
    <row r="170" spans="1:10" x14ac:dyDescent="0.25">
      <c r="B170"/>
    </row>
    <row r="171" spans="1:10" x14ac:dyDescent="0.25">
      <c r="B171"/>
    </row>
    <row r="172" spans="1:10" x14ac:dyDescent="0.25">
      <c r="B172"/>
    </row>
    <row r="173" spans="1:10" x14ac:dyDescent="0.25">
      <c r="B173"/>
    </row>
    <row r="174" spans="1:10" x14ac:dyDescent="0.25">
      <c r="B174"/>
    </row>
    <row r="175" spans="1:10" x14ac:dyDescent="0.25">
      <c r="B175"/>
    </row>
    <row r="176" spans="1:10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5" spans="2:2" x14ac:dyDescent="0.25">
      <c r="B725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4" spans="2:2" x14ac:dyDescent="0.25">
      <c r="B734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6" spans="2:2" x14ac:dyDescent="0.25">
      <c r="B746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8" spans="2:2" x14ac:dyDescent="0.25">
      <c r="B758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3" spans="2:2" x14ac:dyDescent="0.25">
      <c r="B773"/>
    </row>
    <row r="774" spans="2:2" x14ac:dyDescent="0.25">
      <c r="B774"/>
    </row>
    <row r="775" spans="2:2" x14ac:dyDescent="0.25">
      <c r="B775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2" spans="2:2" x14ac:dyDescent="0.25">
      <c r="B782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4" spans="2:2" x14ac:dyDescent="0.25">
      <c r="B794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2" spans="2:2" x14ac:dyDescent="0.25">
      <c r="B802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3" spans="2:2" x14ac:dyDescent="0.25">
      <c r="B813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  <row r="819" spans="2:2" x14ac:dyDescent="0.25">
      <c r="B819"/>
    </row>
    <row r="820" spans="2:2" x14ac:dyDescent="0.25">
      <c r="B820"/>
    </row>
    <row r="821" spans="2:2" x14ac:dyDescent="0.25">
      <c r="B821"/>
    </row>
    <row r="822" spans="2:2" x14ac:dyDescent="0.25">
      <c r="B822"/>
    </row>
    <row r="823" spans="2:2" x14ac:dyDescent="0.25">
      <c r="B823"/>
    </row>
    <row r="824" spans="2:2" x14ac:dyDescent="0.25">
      <c r="B824"/>
    </row>
    <row r="825" spans="2:2" x14ac:dyDescent="0.25">
      <c r="B825"/>
    </row>
    <row r="826" spans="2:2" x14ac:dyDescent="0.25">
      <c r="B826"/>
    </row>
    <row r="827" spans="2:2" x14ac:dyDescent="0.25">
      <c r="B827"/>
    </row>
    <row r="828" spans="2:2" x14ac:dyDescent="0.25">
      <c r="B828"/>
    </row>
    <row r="829" spans="2:2" x14ac:dyDescent="0.25">
      <c r="B829"/>
    </row>
    <row r="830" spans="2:2" x14ac:dyDescent="0.25">
      <c r="B830"/>
    </row>
    <row r="831" spans="2:2" x14ac:dyDescent="0.25">
      <c r="B831"/>
    </row>
    <row r="832" spans="2:2" x14ac:dyDescent="0.25">
      <c r="B832"/>
    </row>
    <row r="833" spans="2:2" x14ac:dyDescent="0.25">
      <c r="B833"/>
    </row>
    <row r="834" spans="2:2" x14ac:dyDescent="0.25">
      <c r="B834"/>
    </row>
    <row r="835" spans="2:2" x14ac:dyDescent="0.25">
      <c r="B835"/>
    </row>
    <row r="836" spans="2:2" x14ac:dyDescent="0.25">
      <c r="B836"/>
    </row>
    <row r="837" spans="2:2" x14ac:dyDescent="0.25">
      <c r="B837"/>
    </row>
    <row r="838" spans="2:2" x14ac:dyDescent="0.25">
      <c r="B838"/>
    </row>
    <row r="839" spans="2:2" x14ac:dyDescent="0.25">
      <c r="B839"/>
    </row>
    <row r="840" spans="2:2" x14ac:dyDescent="0.25">
      <c r="B840"/>
    </row>
    <row r="841" spans="2:2" x14ac:dyDescent="0.25">
      <c r="B841"/>
    </row>
    <row r="842" spans="2:2" x14ac:dyDescent="0.25">
      <c r="B842"/>
    </row>
    <row r="843" spans="2:2" x14ac:dyDescent="0.25">
      <c r="B843"/>
    </row>
    <row r="844" spans="2:2" x14ac:dyDescent="0.25">
      <c r="B844"/>
    </row>
    <row r="845" spans="2:2" x14ac:dyDescent="0.25">
      <c r="B845"/>
    </row>
    <row r="846" spans="2:2" x14ac:dyDescent="0.25">
      <c r="B846"/>
    </row>
    <row r="847" spans="2:2" x14ac:dyDescent="0.25">
      <c r="B847"/>
    </row>
    <row r="848" spans="2:2" x14ac:dyDescent="0.25">
      <c r="B848"/>
    </row>
    <row r="849" spans="2:2" x14ac:dyDescent="0.25">
      <c r="B849"/>
    </row>
    <row r="850" spans="2:2" x14ac:dyDescent="0.25">
      <c r="B850"/>
    </row>
    <row r="851" spans="2:2" x14ac:dyDescent="0.25">
      <c r="B851"/>
    </row>
    <row r="852" spans="2:2" x14ac:dyDescent="0.25">
      <c r="B852"/>
    </row>
    <row r="853" spans="2:2" x14ac:dyDescent="0.25">
      <c r="B853"/>
    </row>
    <row r="854" spans="2:2" x14ac:dyDescent="0.25">
      <c r="B854"/>
    </row>
    <row r="855" spans="2:2" x14ac:dyDescent="0.25">
      <c r="B855"/>
    </row>
    <row r="856" spans="2:2" x14ac:dyDescent="0.25">
      <c r="B856"/>
    </row>
    <row r="857" spans="2:2" x14ac:dyDescent="0.25">
      <c r="B857"/>
    </row>
    <row r="858" spans="2:2" x14ac:dyDescent="0.25">
      <c r="B858"/>
    </row>
    <row r="859" spans="2:2" x14ac:dyDescent="0.25">
      <c r="B859"/>
    </row>
    <row r="860" spans="2:2" x14ac:dyDescent="0.25">
      <c r="B860"/>
    </row>
    <row r="861" spans="2:2" x14ac:dyDescent="0.25">
      <c r="B861"/>
    </row>
    <row r="862" spans="2:2" x14ac:dyDescent="0.25">
      <c r="B862"/>
    </row>
    <row r="863" spans="2:2" x14ac:dyDescent="0.25">
      <c r="B863"/>
    </row>
    <row r="864" spans="2:2" x14ac:dyDescent="0.25">
      <c r="B864"/>
    </row>
    <row r="865" spans="2:2" x14ac:dyDescent="0.25">
      <c r="B865"/>
    </row>
    <row r="866" spans="2:2" x14ac:dyDescent="0.25">
      <c r="B866"/>
    </row>
    <row r="867" spans="2:2" x14ac:dyDescent="0.25">
      <c r="B867"/>
    </row>
    <row r="868" spans="2:2" x14ac:dyDescent="0.25">
      <c r="B868"/>
    </row>
    <row r="869" spans="2:2" x14ac:dyDescent="0.25">
      <c r="B869"/>
    </row>
    <row r="870" spans="2:2" x14ac:dyDescent="0.25">
      <c r="B870"/>
    </row>
    <row r="871" spans="2:2" x14ac:dyDescent="0.25">
      <c r="B871"/>
    </row>
    <row r="872" spans="2:2" x14ac:dyDescent="0.25">
      <c r="B872"/>
    </row>
    <row r="873" spans="2:2" x14ac:dyDescent="0.25">
      <c r="B873"/>
    </row>
    <row r="874" spans="2:2" x14ac:dyDescent="0.25">
      <c r="B874"/>
    </row>
    <row r="875" spans="2:2" x14ac:dyDescent="0.25">
      <c r="B875"/>
    </row>
    <row r="876" spans="2:2" x14ac:dyDescent="0.25">
      <c r="B876"/>
    </row>
    <row r="877" spans="2:2" x14ac:dyDescent="0.25">
      <c r="B877"/>
    </row>
    <row r="878" spans="2:2" x14ac:dyDescent="0.25">
      <c r="B878"/>
    </row>
    <row r="879" spans="2:2" x14ac:dyDescent="0.25">
      <c r="B879"/>
    </row>
    <row r="880" spans="2:2" x14ac:dyDescent="0.25">
      <c r="B880"/>
    </row>
    <row r="881" spans="2:2" x14ac:dyDescent="0.25">
      <c r="B881"/>
    </row>
    <row r="882" spans="2:2" x14ac:dyDescent="0.25">
      <c r="B882"/>
    </row>
    <row r="883" spans="2:2" x14ac:dyDescent="0.25">
      <c r="B883"/>
    </row>
    <row r="884" spans="2:2" x14ac:dyDescent="0.25">
      <c r="B884"/>
    </row>
    <row r="885" spans="2:2" x14ac:dyDescent="0.25">
      <c r="B885"/>
    </row>
    <row r="886" spans="2:2" x14ac:dyDescent="0.25">
      <c r="B886"/>
    </row>
    <row r="887" spans="2:2" x14ac:dyDescent="0.25">
      <c r="B887"/>
    </row>
    <row r="888" spans="2:2" x14ac:dyDescent="0.25">
      <c r="B888"/>
    </row>
    <row r="889" spans="2:2" x14ac:dyDescent="0.25">
      <c r="B889"/>
    </row>
    <row r="890" spans="2:2" x14ac:dyDescent="0.25">
      <c r="B890"/>
    </row>
    <row r="891" spans="2:2" x14ac:dyDescent="0.25">
      <c r="B891"/>
    </row>
    <row r="892" spans="2:2" x14ac:dyDescent="0.25">
      <c r="B892"/>
    </row>
    <row r="893" spans="2:2" x14ac:dyDescent="0.25">
      <c r="B893"/>
    </row>
    <row r="894" spans="2:2" x14ac:dyDescent="0.25">
      <c r="B894"/>
    </row>
    <row r="895" spans="2:2" x14ac:dyDescent="0.25">
      <c r="B895"/>
    </row>
    <row r="896" spans="2:2" x14ac:dyDescent="0.25">
      <c r="B896"/>
    </row>
    <row r="897" spans="2:2" x14ac:dyDescent="0.25">
      <c r="B897"/>
    </row>
    <row r="898" spans="2:2" x14ac:dyDescent="0.25">
      <c r="B898"/>
    </row>
    <row r="899" spans="2:2" x14ac:dyDescent="0.25">
      <c r="B899"/>
    </row>
    <row r="900" spans="2:2" x14ac:dyDescent="0.25">
      <c r="B900"/>
    </row>
    <row r="901" spans="2:2" x14ac:dyDescent="0.25">
      <c r="B901"/>
    </row>
    <row r="902" spans="2:2" x14ac:dyDescent="0.25">
      <c r="B902"/>
    </row>
    <row r="903" spans="2:2" x14ac:dyDescent="0.25">
      <c r="B903"/>
    </row>
    <row r="904" spans="2:2" x14ac:dyDescent="0.25">
      <c r="B904"/>
    </row>
    <row r="905" spans="2:2" x14ac:dyDescent="0.25">
      <c r="B905"/>
    </row>
    <row r="906" spans="2:2" x14ac:dyDescent="0.25">
      <c r="B906"/>
    </row>
    <row r="907" spans="2:2" x14ac:dyDescent="0.25">
      <c r="B907"/>
    </row>
    <row r="908" spans="2:2" x14ac:dyDescent="0.25">
      <c r="B908"/>
    </row>
    <row r="909" spans="2:2" x14ac:dyDescent="0.25">
      <c r="B909"/>
    </row>
    <row r="910" spans="2:2" x14ac:dyDescent="0.25">
      <c r="B910"/>
    </row>
    <row r="911" spans="2:2" x14ac:dyDescent="0.25">
      <c r="B911"/>
    </row>
    <row r="912" spans="2:2" x14ac:dyDescent="0.25">
      <c r="B912"/>
    </row>
    <row r="913" spans="2:2" x14ac:dyDescent="0.25">
      <c r="B913"/>
    </row>
    <row r="914" spans="2:2" x14ac:dyDescent="0.25">
      <c r="B914"/>
    </row>
    <row r="915" spans="2:2" x14ac:dyDescent="0.25">
      <c r="B915"/>
    </row>
    <row r="916" spans="2:2" x14ac:dyDescent="0.25">
      <c r="B916"/>
    </row>
    <row r="917" spans="2:2" x14ac:dyDescent="0.25">
      <c r="B917"/>
    </row>
    <row r="918" spans="2:2" x14ac:dyDescent="0.25">
      <c r="B918"/>
    </row>
    <row r="919" spans="2:2" x14ac:dyDescent="0.25">
      <c r="B919"/>
    </row>
    <row r="920" spans="2:2" x14ac:dyDescent="0.25">
      <c r="B920"/>
    </row>
    <row r="921" spans="2:2" x14ac:dyDescent="0.25">
      <c r="B921"/>
    </row>
    <row r="922" spans="2:2" x14ac:dyDescent="0.25">
      <c r="B922"/>
    </row>
    <row r="923" spans="2:2" x14ac:dyDescent="0.25">
      <c r="B923"/>
    </row>
    <row r="924" spans="2:2" x14ac:dyDescent="0.25">
      <c r="B924"/>
    </row>
    <row r="925" spans="2:2" x14ac:dyDescent="0.25">
      <c r="B925"/>
    </row>
    <row r="926" spans="2:2" x14ac:dyDescent="0.25">
      <c r="B926"/>
    </row>
    <row r="927" spans="2:2" x14ac:dyDescent="0.25">
      <c r="B927"/>
    </row>
    <row r="928" spans="2:2" x14ac:dyDescent="0.25">
      <c r="B928"/>
    </row>
    <row r="929" spans="2:2" x14ac:dyDescent="0.25">
      <c r="B929"/>
    </row>
    <row r="930" spans="2:2" x14ac:dyDescent="0.25">
      <c r="B930"/>
    </row>
    <row r="931" spans="2:2" x14ac:dyDescent="0.25">
      <c r="B931"/>
    </row>
    <row r="932" spans="2:2" x14ac:dyDescent="0.25">
      <c r="B932"/>
    </row>
    <row r="933" spans="2:2" x14ac:dyDescent="0.25">
      <c r="B933"/>
    </row>
    <row r="934" spans="2:2" x14ac:dyDescent="0.25">
      <c r="B934"/>
    </row>
    <row r="935" spans="2:2" x14ac:dyDescent="0.25">
      <c r="B935"/>
    </row>
    <row r="936" spans="2:2" x14ac:dyDescent="0.25">
      <c r="B936"/>
    </row>
    <row r="937" spans="2:2" x14ac:dyDescent="0.25">
      <c r="B937"/>
    </row>
    <row r="938" spans="2:2" x14ac:dyDescent="0.25">
      <c r="B938"/>
    </row>
    <row r="939" spans="2:2" x14ac:dyDescent="0.25">
      <c r="B939"/>
    </row>
    <row r="940" spans="2:2" x14ac:dyDescent="0.25">
      <c r="B940"/>
    </row>
    <row r="941" spans="2:2" x14ac:dyDescent="0.25">
      <c r="B941"/>
    </row>
    <row r="942" spans="2:2" x14ac:dyDescent="0.25">
      <c r="B942"/>
    </row>
    <row r="943" spans="2:2" x14ac:dyDescent="0.25">
      <c r="B943"/>
    </row>
    <row r="944" spans="2:2" x14ac:dyDescent="0.25">
      <c r="B944"/>
    </row>
    <row r="945" spans="2:2" x14ac:dyDescent="0.25">
      <c r="B945"/>
    </row>
    <row r="946" spans="2:2" x14ac:dyDescent="0.25">
      <c r="B946"/>
    </row>
    <row r="947" spans="2:2" x14ac:dyDescent="0.25">
      <c r="B947"/>
    </row>
    <row r="948" spans="2:2" x14ac:dyDescent="0.25">
      <c r="B948"/>
    </row>
    <row r="949" spans="2:2" x14ac:dyDescent="0.25">
      <c r="B949"/>
    </row>
    <row r="950" spans="2:2" x14ac:dyDescent="0.25">
      <c r="B950"/>
    </row>
    <row r="951" spans="2:2" x14ac:dyDescent="0.25">
      <c r="B951"/>
    </row>
    <row r="952" spans="2:2" x14ac:dyDescent="0.25">
      <c r="B952"/>
    </row>
    <row r="953" spans="2:2" x14ac:dyDescent="0.25">
      <c r="B953"/>
    </row>
    <row r="954" spans="2:2" x14ac:dyDescent="0.25">
      <c r="B954"/>
    </row>
    <row r="955" spans="2:2" x14ac:dyDescent="0.25">
      <c r="B955"/>
    </row>
    <row r="956" spans="2:2" x14ac:dyDescent="0.25">
      <c r="B956"/>
    </row>
    <row r="957" spans="2:2" x14ac:dyDescent="0.25">
      <c r="B957"/>
    </row>
    <row r="958" spans="2:2" x14ac:dyDescent="0.25">
      <c r="B958"/>
    </row>
    <row r="959" spans="2:2" x14ac:dyDescent="0.25">
      <c r="B959"/>
    </row>
    <row r="960" spans="2:2" x14ac:dyDescent="0.25">
      <c r="B960"/>
    </row>
    <row r="961" spans="2:2" x14ac:dyDescent="0.25">
      <c r="B961"/>
    </row>
    <row r="962" spans="2:2" x14ac:dyDescent="0.25">
      <c r="B962"/>
    </row>
    <row r="963" spans="2:2" x14ac:dyDescent="0.25">
      <c r="B963"/>
    </row>
    <row r="964" spans="2:2" x14ac:dyDescent="0.25">
      <c r="B964"/>
    </row>
    <row r="965" spans="2:2" x14ac:dyDescent="0.25">
      <c r="B965"/>
    </row>
    <row r="966" spans="2:2" x14ac:dyDescent="0.25">
      <c r="B966"/>
    </row>
    <row r="967" spans="2:2" x14ac:dyDescent="0.25">
      <c r="B967"/>
    </row>
    <row r="968" spans="2:2" x14ac:dyDescent="0.25">
      <c r="B968"/>
    </row>
    <row r="969" spans="2:2" x14ac:dyDescent="0.25">
      <c r="B969"/>
    </row>
    <row r="970" spans="2:2" x14ac:dyDescent="0.25">
      <c r="B970"/>
    </row>
    <row r="971" spans="2:2" x14ac:dyDescent="0.25">
      <c r="B971"/>
    </row>
    <row r="972" spans="2:2" x14ac:dyDescent="0.25">
      <c r="B972"/>
    </row>
    <row r="973" spans="2:2" x14ac:dyDescent="0.25">
      <c r="B973"/>
    </row>
    <row r="974" spans="2:2" x14ac:dyDescent="0.25">
      <c r="B974"/>
    </row>
    <row r="975" spans="2:2" x14ac:dyDescent="0.25">
      <c r="B975"/>
    </row>
    <row r="976" spans="2:2" x14ac:dyDescent="0.25">
      <c r="B976"/>
    </row>
    <row r="977" spans="2:2" x14ac:dyDescent="0.25">
      <c r="B977"/>
    </row>
    <row r="978" spans="2:2" x14ac:dyDescent="0.25">
      <c r="B978"/>
    </row>
    <row r="979" spans="2:2" x14ac:dyDescent="0.25">
      <c r="B979"/>
    </row>
    <row r="980" spans="2:2" x14ac:dyDescent="0.25">
      <c r="B980"/>
    </row>
    <row r="981" spans="2:2" x14ac:dyDescent="0.25">
      <c r="B981"/>
    </row>
    <row r="982" spans="2:2" x14ac:dyDescent="0.25">
      <c r="B982"/>
    </row>
    <row r="983" spans="2:2" x14ac:dyDescent="0.25">
      <c r="B983"/>
    </row>
    <row r="984" spans="2:2" x14ac:dyDescent="0.25">
      <c r="B984"/>
    </row>
    <row r="985" spans="2:2" x14ac:dyDescent="0.25">
      <c r="B985"/>
    </row>
    <row r="986" spans="2:2" x14ac:dyDescent="0.25">
      <c r="B986"/>
    </row>
    <row r="987" spans="2:2" x14ac:dyDescent="0.25">
      <c r="B987"/>
    </row>
    <row r="988" spans="2:2" x14ac:dyDescent="0.25">
      <c r="B988"/>
    </row>
    <row r="989" spans="2:2" x14ac:dyDescent="0.25">
      <c r="B989"/>
    </row>
    <row r="990" spans="2:2" x14ac:dyDescent="0.25">
      <c r="B990"/>
    </row>
    <row r="991" spans="2:2" x14ac:dyDescent="0.25">
      <c r="B991"/>
    </row>
    <row r="992" spans="2:2" x14ac:dyDescent="0.25">
      <c r="B992"/>
    </row>
    <row r="993" spans="2:2" x14ac:dyDescent="0.25">
      <c r="B993"/>
    </row>
    <row r="994" spans="2:2" x14ac:dyDescent="0.25">
      <c r="B994"/>
    </row>
    <row r="995" spans="2:2" x14ac:dyDescent="0.25">
      <c r="B995"/>
    </row>
    <row r="996" spans="2:2" x14ac:dyDescent="0.25">
      <c r="B996"/>
    </row>
    <row r="997" spans="2:2" x14ac:dyDescent="0.25">
      <c r="B997"/>
    </row>
    <row r="998" spans="2:2" x14ac:dyDescent="0.25">
      <c r="B998"/>
    </row>
    <row r="999" spans="2:2" x14ac:dyDescent="0.25">
      <c r="B999"/>
    </row>
    <row r="1000" spans="2:2" x14ac:dyDescent="0.25">
      <c r="B1000"/>
    </row>
    <row r="1001" spans="2:2" x14ac:dyDescent="0.25">
      <c r="B1001"/>
    </row>
    <row r="1002" spans="2:2" x14ac:dyDescent="0.25">
      <c r="B1002"/>
    </row>
    <row r="1003" spans="2:2" x14ac:dyDescent="0.25">
      <c r="B1003"/>
    </row>
    <row r="1004" spans="2:2" x14ac:dyDescent="0.25">
      <c r="B1004"/>
    </row>
    <row r="1005" spans="2:2" x14ac:dyDescent="0.25">
      <c r="B1005"/>
    </row>
    <row r="1006" spans="2:2" x14ac:dyDescent="0.25">
      <c r="B1006"/>
    </row>
    <row r="1007" spans="2:2" x14ac:dyDescent="0.25">
      <c r="B1007"/>
    </row>
    <row r="1008" spans="2:2" x14ac:dyDescent="0.25">
      <c r="B1008"/>
    </row>
    <row r="1009" spans="2:2" x14ac:dyDescent="0.25">
      <c r="B1009"/>
    </row>
    <row r="1010" spans="2:2" x14ac:dyDescent="0.25">
      <c r="B1010"/>
    </row>
    <row r="1011" spans="2:2" x14ac:dyDescent="0.25">
      <c r="B1011"/>
    </row>
    <row r="1012" spans="2:2" x14ac:dyDescent="0.25">
      <c r="B1012"/>
    </row>
    <row r="1013" spans="2:2" x14ac:dyDescent="0.25">
      <c r="B1013"/>
    </row>
    <row r="1014" spans="2:2" x14ac:dyDescent="0.25">
      <c r="B1014"/>
    </row>
    <row r="1015" spans="2:2" x14ac:dyDescent="0.25">
      <c r="B1015"/>
    </row>
    <row r="1016" spans="2:2" x14ac:dyDescent="0.25">
      <c r="B1016"/>
    </row>
    <row r="1017" spans="2:2" x14ac:dyDescent="0.25">
      <c r="B1017"/>
    </row>
    <row r="1018" spans="2:2" x14ac:dyDescent="0.25">
      <c r="B1018"/>
    </row>
    <row r="1019" spans="2:2" x14ac:dyDescent="0.25">
      <c r="B1019"/>
    </row>
    <row r="1020" spans="2:2" x14ac:dyDescent="0.25">
      <c r="B1020"/>
    </row>
    <row r="1021" spans="2:2" x14ac:dyDescent="0.25">
      <c r="B1021"/>
    </row>
    <row r="1022" spans="2:2" x14ac:dyDescent="0.25">
      <c r="B1022"/>
    </row>
    <row r="1023" spans="2:2" x14ac:dyDescent="0.25">
      <c r="B1023"/>
    </row>
    <row r="1024" spans="2:2" x14ac:dyDescent="0.25">
      <c r="B1024"/>
    </row>
    <row r="1025" spans="2:2" x14ac:dyDescent="0.25">
      <c r="B1025"/>
    </row>
    <row r="1026" spans="2:2" x14ac:dyDescent="0.25">
      <c r="B1026"/>
    </row>
    <row r="1027" spans="2:2" x14ac:dyDescent="0.25">
      <c r="B1027"/>
    </row>
    <row r="1028" spans="2:2" x14ac:dyDescent="0.25">
      <c r="B1028"/>
    </row>
    <row r="1029" spans="2:2" x14ac:dyDescent="0.25">
      <c r="B1029"/>
    </row>
    <row r="1030" spans="2:2" x14ac:dyDescent="0.25">
      <c r="B1030"/>
    </row>
    <row r="1031" spans="2:2" x14ac:dyDescent="0.25">
      <c r="B1031"/>
    </row>
    <row r="1032" spans="2:2" x14ac:dyDescent="0.25">
      <c r="B1032"/>
    </row>
    <row r="1033" spans="2:2" x14ac:dyDescent="0.25">
      <c r="B1033"/>
    </row>
    <row r="1034" spans="2:2" x14ac:dyDescent="0.25">
      <c r="B1034"/>
    </row>
    <row r="1035" spans="2:2" x14ac:dyDescent="0.25">
      <c r="B1035"/>
    </row>
    <row r="1036" spans="2:2" x14ac:dyDescent="0.25">
      <c r="B1036"/>
    </row>
    <row r="1037" spans="2:2" x14ac:dyDescent="0.25">
      <c r="B1037"/>
    </row>
    <row r="1038" spans="2:2" x14ac:dyDescent="0.25">
      <c r="B1038"/>
    </row>
    <row r="1039" spans="2:2" x14ac:dyDescent="0.25">
      <c r="B1039"/>
    </row>
    <row r="1040" spans="2:2" x14ac:dyDescent="0.25">
      <c r="B1040"/>
    </row>
    <row r="1041" spans="2:2" x14ac:dyDescent="0.25">
      <c r="B1041"/>
    </row>
    <row r="1042" spans="2:2" x14ac:dyDescent="0.25">
      <c r="B1042"/>
    </row>
    <row r="1043" spans="2:2" x14ac:dyDescent="0.25">
      <c r="B1043"/>
    </row>
    <row r="1044" spans="2:2" x14ac:dyDescent="0.25">
      <c r="B1044"/>
    </row>
    <row r="1045" spans="2:2" x14ac:dyDescent="0.25">
      <c r="B1045"/>
    </row>
    <row r="1046" spans="2:2" x14ac:dyDescent="0.25">
      <c r="B1046"/>
    </row>
    <row r="1047" spans="2:2" x14ac:dyDescent="0.25">
      <c r="B1047"/>
    </row>
    <row r="1048" spans="2:2" x14ac:dyDescent="0.25">
      <c r="B1048"/>
    </row>
    <row r="1049" spans="2:2" x14ac:dyDescent="0.25">
      <c r="B1049"/>
    </row>
    <row r="1050" spans="2:2" x14ac:dyDescent="0.25">
      <c r="B1050"/>
    </row>
    <row r="1051" spans="2:2" x14ac:dyDescent="0.25">
      <c r="B1051"/>
    </row>
    <row r="1052" spans="2:2" x14ac:dyDescent="0.25">
      <c r="B1052"/>
    </row>
    <row r="1053" spans="2:2" x14ac:dyDescent="0.25">
      <c r="B1053"/>
    </row>
    <row r="1054" spans="2:2" x14ac:dyDescent="0.25">
      <c r="B1054"/>
    </row>
    <row r="1055" spans="2:2" x14ac:dyDescent="0.25">
      <c r="B1055"/>
    </row>
    <row r="1056" spans="2:2" x14ac:dyDescent="0.25">
      <c r="B1056"/>
    </row>
    <row r="1057" spans="2:2" x14ac:dyDescent="0.25">
      <c r="B1057"/>
    </row>
    <row r="1058" spans="2:2" x14ac:dyDescent="0.25">
      <c r="B1058"/>
    </row>
    <row r="1059" spans="2:2" x14ac:dyDescent="0.25">
      <c r="B1059"/>
    </row>
    <row r="1060" spans="2:2" x14ac:dyDescent="0.25">
      <c r="B1060"/>
    </row>
    <row r="1061" spans="2:2" x14ac:dyDescent="0.25">
      <c r="B1061"/>
    </row>
    <row r="1062" spans="2:2" x14ac:dyDescent="0.25">
      <c r="B1062"/>
    </row>
    <row r="1063" spans="2:2" x14ac:dyDescent="0.25">
      <c r="B1063"/>
    </row>
    <row r="1064" spans="2:2" x14ac:dyDescent="0.25">
      <c r="B1064"/>
    </row>
    <row r="1065" spans="2:2" x14ac:dyDescent="0.25">
      <c r="B1065"/>
    </row>
    <row r="1066" spans="2:2" x14ac:dyDescent="0.25">
      <c r="B1066"/>
    </row>
    <row r="1067" spans="2:2" x14ac:dyDescent="0.25">
      <c r="B1067"/>
    </row>
    <row r="1068" spans="2:2" x14ac:dyDescent="0.25">
      <c r="B1068"/>
    </row>
    <row r="1069" spans="2:2" x14ac:dyDescent="0.25">
      <c r="B1069"/>
    </row>
    <row r="1070" spans="2:2" x14ac:dyDescent="0.25">
      <c r="B1070"/>
    </row>
    <row r="1071" spans="2:2" x14ac:dyDescent="0.25">
      <c r="B1071"/>
    </row>
    <row r="1072" spans="2:2" x14ac:dyDescent="0.25">
      <c r="B1072"/>
    </row>
    <row r="1073" spans="2:2" x14ac:dyDescent="0.25">
      <c r="B1073"/>
    </row>
    <row r="1074" spans="2:2" x14ac:dyDescent="0.25">
      <c r="B1074"/>
    </row>
    <row r="1075" spans="2:2" x14ac:dyDescent="0.25">
      <c r="B1075"/>
    </row>
    <row r="1076" spans="2:2" x14ac:dyDescent="0.25">
      <c r="B1076"/>
    </row>
    <row r="1077" spans="2:2" x14ac:dyDescent="0.25">
      <c r="B1077"/>
    </row>
    <row r="1078" spans="2:2" x14ac:dyDescent="0.25">
      <c r="B1078"/>
    </row>
    <row r="1079" spans="2:2" x14ac:dyDescent="0.25">
      <c r="B1079"/>
    </row>
    <row r="1080" spans="2:2" x14ac:dyDescent="0.25">
      <c r="B1080"/>
    </row>
    <row r="1081" spans="2:2" x14ac:dyDescent="0.25">
      <c r="B1081"/>
    </row>
    <row r="1082" spans="2:2" x14ac:dyDescent="0.25">
      <c r="B1082"/>
    </row>
    <row r="1083" spans="2:2" x14ac:dyDescent="0.25">
      <c r="B1083"/>
    </row>
    <row r="1084" spans="2:2" x14ac:dyDescent="0.25">
      <c r="B1084"/>
    </row>
    <row r="1085" spans="2:2" x14ac:dyDescent="0.25">
      <c r="B1085"/>
    </row>
    <row r="1086" spans="2:2" x14ac:dyDescent="0.25">
      <c r="B1086"/>
    </row>
    <row r="1087" spans="2:2" x14ac:dyDescent="0.25">
      <c r="B1087"/>
    </row>
    <row r="1088" spans="2:2" x14ac:dyDescent="0.25">
      <c r="B1088"/>
    </row>
    <row r="1089" spans="2:2" x14ac:dyDescent="0.25">
      <c r="B1089"/>
    </row>
    <row r="1090" spans="2:2" x14ac:dyDescent="0.25">
      <c r="B1090"/>
    </row>
    <row r="1091" spans="2:2" x14ac:dyDescent="0.25">
      <c r="B1091"/>
    </row>
    <row r="1092" spans="2:2" x14ac:dyDescent="0.25">
      <c r="B1092"/>
    </row>
    <row r="1093" spans="2:2" x14ac:dyDescent="0.25">
      <c r="B1093"/>
    </row>
    <row r="1094" spans="2:2" x14ac:dyDescent="0.25">
      <c r="B1094"/>
    </row>
    <row r="1095" spans="2:2" x14ac:dyDescent="0.25">
      <c r="B1095"/>
    </row>
    <row r="1096" spans="2:2" x14ac:dyDescent="0.25">
      <c r="B1096"/>
    </row>
    <row r="1097" spans="2:2" x14ac:dyDescent="0.25">
      <c r="B1097"/>
    </row>
    <row r="1098" spans="2:2" x14ac:dyDescent="0.25">
      <c r="B1098"/>
    </row>
    <row r="1099" spans="2:2" x14ac:dyDescent="0.25">
      <c r="B1099"/>
    </row>
    <row r="1100" spans="2:2" x14ac:dyDescent="0.25">
      <c r="B1100"/>
    </row>
    <row r="1101" spans="2:2" x14ac:dyDescent="0.25">
      <c r="B1101"/>
    </row>
    <row r="1102" spans="2:2" x14ac:dyDescent="0.25">
      <c r="B1102"/>
    </row>
    <row r="1103" spans="2:2" x14ac:dyDescent="0.25">
      <c r="B1103"/>
    </row>
    <row r="1104" spans="2:2" x14ac:dyDescent="0.25">
      <c r="B1104"/>
    </row>
    <row r="1105" spans="2:2" x14ac:dyDescent="0.25">
      <c r="B1105"/>
    </row>
    <row r="1106" spans="2:2" x14ac:dyDescent="0.25">
      <c r="B1106"/>
    </row>
    <row r="1107" spans="2:2" x14ac:dyDescent="0.25">
      <c r="B1107"/>
    </row>
    <row r="1108" spans="2:2" x14ac:dyDescent="0.25">
      <c r="B1108"/>
    </row>
    <row r="1109" spans="2:2" x14ac:dyDescent="0.25">
      <c r="B1109"/>
    </row>
    <row r="1110" spans="2:2" x14ac:dyDescent="0.25">
      <c r="B1110"/>
    </row>
    <row r="1111" spans="2:2" x14ac:dyDescent="0.25">
      <c r="B1111"/>
    </row>
    <row r="1112" spans="2:2" x14ac:dyDescent="0.25">
      <c r="B1112"/>
    </row>
    <row r="1113" spans="2:2" x14ac:dyDescent="0.25">
      <c r="B1113"/>
    </row>
    <row r="1114" spans="2:2" x14ac:dyDescent="0.25">
      <c r="B1114"/>
    </row>
    <row r="1115" spans="2:2" x14ac:dyDescent="0.25">
      <c r="B1115"/>
    </row>
    <row r="1116" spans="2:2" x14ac:dyDescent="0.25">
      <c r="B1116"/>
    </row>
    <row r="1117" spans="2:2" x14ac:dyDescent="0.25">
      <c r="B1117"/>
    </row>
    <row r="1118" spans="2:2" x14ac:dyDescent="0.25">
      <c r="B1118"/>
    </row>
    <row r="1119" spans="2:2" x14ac:dyDescent="0.25">
      <c r="B1119"/>
    </row>
    <row r="1120" spans="2:2" x14ac:dyDescent="0.25">
      <c r="B1120"/>
    </row>
    <row r="1121" spans="2:2" x14ac:dyDescent="0.25">
      <c r="B1121"/>
    </row>
    <row r="1122" spans="2:2" x14ac:dyDescent="0.25">
      <c r="B1122"/>
    </row>
    <row r="1123" spans="2:2" x14ac:dyDescent="0.25">
      <c r="B1123"/>
    </row>
    <row r="1124" spans="2:2" x14ac:dyDescent="0.25">
      <c r="B1124"/>
    </row>
    <row r="1125" spans="2:2" x14ac:dyDescent="0.25">
      <c r="B1125"/>
    </row>
    <row r="1126" spans="2:2" x14ac:dyDescent="0.25">
      <c r="B1126"/>
    </row>
    <row r="1127" spans="2:2" x14ac:dyDescent="0.25">
      <c r="B1127"/>
    </row>
    <row r="1128" spans="2:2" x14ac:dyDescent="0.25">
      <c r="B1128"/>
    </row>
    <row r="1129" spans="2:2" x14ac:dyDescent="0.25">
      <c r="B1129"/>
    </row>
    <row r="1130" spans="2:2" x14ac:dyDescent="0.25">
      <c r="B1130"/>
    </row>
    <row r="1131" spans="2:2" x14ac:dyDescent="0.25">
      <c r="B1131"/>
    </row>
    <row r="1132" spans="2:2" x14ac:dyDescent="0.25">
      <c r="B1132"/>
    </row>
    <row r="1133" spans="2:2" x14ac:dyDescent="0.25">
      <c r="B1133"/>
    </row>
    <row r="1134" spans="2:2" x14ac:dyDescent="0.25">
      <c r="B1134"/>
    </row>
    <row r="1135" spans="2:2" x14ac:dyDescent="0.25">
      <c r="B1135"/>
    </row>
    <row r="1136" spans="2:2" x14ac:dyDescent="0.25">
      <c r="B1136"/>
    </row>
    <row r="1137" spans="2:2" x14ac:dyDescent="0.25">
      <c r="B1137"/>
    </row>
    <row r="1138" spans="2:2" x14ac:dyDescent="0.25">
      <c r="B1138"/>
    </row>
    <row r="1139" spans="2:2" x14ac:dyDescent="0.25">
      <c r="B1139"/>
    </row>
    <row r="1140" spans="2:2" x14ac:dyDescent="0.25">
      <c r="B1140"/>
    </row>
    <row r="1141" spans="2:2" x14ac:dyDescent="0.25">
      <c r="B1141"/>
    </row>
    <row r="1142" spans="2:2" x14ac:dyDescent="0.25">
      <c r="B1142"/>
    </row>
    <row r="1143" spans="2:2" x14ac:dyDescent="0.25">
      <c r="B1143"/>
    </row>
    <row r="1144" spans="2:2" x14ac:dyDescent="0.25">
      <c r="B1144"/>
    </row>
    <row r="1145" spans="2:2" x14ac:dyDescent="0.25">
      <c r="B1145"/>
    </row>
    <row r="1146" spans="2:2" x14ac:dyDescent="0.25">
      <c r="B1146"/>
    </row>
    <row r="1147" spans="2:2" x14ac:dyDescent="0.25">
      <c r="B1147"/>
    </row>
    <row r="1148" spans="2:2" x14ac:dyDescent="0.25">
      <c r="B1148"/>
    </row>
    <row r="1149" spans="2:2" x14ac:dyDescent="0.25">
      <c r="B1149"/>
    </row>
    <row r="1150" spans="2:2" x14ac:dyDescent="0.25">
      <c r="B1150"/>
    </row>
    <row r="1151" spans="2:2" x14ac:dyDescent="0.25">
      <c r="B1151"/>
    </row>
    <row r="1152" spans="2:2" x14ac:dyDescent="0.25">
      <c r="B1152"/>
    </row>
    <row r="1153" spans="2:2" x14ac:dyDescent="0.25">
      <c r="B1153"/>
    </row>
    <row r="1154" spans="2:2" x14ac:dyDescent="0.25">
      <c r="B1154"/>
    </row>
    <row r="1155" spans="2:2" x14ac:dyDescent="0.25">
      <c r="B1155"/>
    </row>
    <row r="1156" spans="2:2" x14ac:dyDescent="0.25">
      <c r="B1156"/>
    </row>
    <row r="1157" spans="2:2" x14ac:dyDescent="0.25">
      <c r="B1157"/>
    </row>
    <row r="1158" spans="2:2" x14ac:dyDescent="0.25">
      <c r="B1158"/>
    </row>
    <row r="1159" spans="2:2" x14ac:dyDescent="0.25">
      <c r="B1159"/>
    </row>
    <row r="1160" spans="2:2" x14ac:dyDescent="0.25">
      <c r="B1160"/>
    </row>
    <row r="1161" spans="2:2" x14ac:dyDescent="0.25">
      <c r="B1161"/>
    </row>
    <row r="1162" spans="2:2" x14ac:dyDescent="0.25">
      <c r="B1162"/>
    </row>
    <row r="1163" spans="2:2" x14ac:dyDescent="0.25">
      <c r="B1163"/>
    </row>
    <row r="1164" spans="2:2" x14ac:dyDescent="0.25">
      <c r="B1164"/>
    </row>
    <row r="1165" spans="2:2" x14ac:dyDescent="0.25">
      <c r="B1165"/>
    </row>
    <row r="1166" spans="2:2" x14ac:dyDescent="0.25">
      <c r="B1166"/>
    </row>
    <row r="1167" spans="2:2" x14ac:dyDescent="0.25">
      <c r="B1167"/>
    </row>
    <row r="1168" spans="2:2" x14ac:dyDescent="0.25">
      <c r="B1168"/>
    </row>
    <row r="1169" spans="2:2" x14ac:dyDescent="0.25">
      <c r="B1169"/>
    </row>
    <row r="1170" spans="2:2" x14ac:dyDescent="0.25">
      <c r="B1170"/>
    </row>
    <row r="1171" spans="2:2" x14ac:dyDescent="0.25">
      <c r="B1171"/>
    </row>
    <row r="1172" spans="2:2" x14ac:dyDescent="0.25">
      <c r="B1172"/>
    </row>
    <row r="1173" spans="2:2" x14ac:dyDescent="0.25">
      <c r="B1173"/>
    </row>
    <row r="1174" spans="2:2" x14ac:dyDescent="0.25">
      <c r="B1174"/>
    </row>
    <row r="1175" spans="2:2" x14ac:dyDescent="0.25">
      <c r="B1175"/>
    </row>
    <row r="1176" spans="2:2" x14ac:dyDescent="0.25">
      <c r="B1176"/>
    </row>
    <row r="1177" spans="2:2" x14ac:dyDescent="0.25">
      <c r="B1177"/>
    </row>
    <row r="1178" spans="2:2" x14ac:dyDescent="0.25">
      <c r="B1178"/>
    </row>
    <row r="1179" spans="2:2" x14ac:dyDescent="0.25">
      <c r="B1179"/>
    </row>
    <row r="1180" spans="2:2" x14ac:dyDescent="0.25">
      <c r="B1180"/>
    </row>
    <row r="1181" spans="2:2" x14ac:dyDescent="0.25">
      <c r="B1181"/>
    </row>
    <row r="1182" spans="2:2" x14ac:dyDescent="0.25">
      <c r="B1182"/>
    </row>
    <row r="1183" spans="2:2" x14ac:dyDescent="0.25">
      <c r="B1183"/>
    </row>
    <row r="1184" spans="2:2" x14ac:dyDescent="0.25">
      <c r="B1184"/>
    </row>
    <row r="1185" spans="2:2" x14ac:dyDescent="0.25">
      <c r="B1185"/>
    </row>
    <row r="1186" spans="2:2" x14ac:dyDescent="0.25">
      <c r="B1186"/>
    </row>
    <row r="1187" spans="2:2" x14ac:dyDescent="0.25">
      <c r="B1187"/>
    </row>
    <row r="1188" spans="2:2" x14ac:dyDescent="0.25">
      <c r="B1188"/>
    </row>
    <row r="1189" spans="2:2" x14ac:dyDescent="0.25">
      <c r="B1189"/>
    </row>
    <row r="1190" spans="2:2" x14ac:dyDescent="0.25">
      <c r="B1190"/>
    </row>
    <row r="1191" spans="2:2" x14ac:dyDescent="0.25">
      <c r="B1191"/>
    </row>
    <row r="1192" spans="2:2" x14ac:dyDescent="0.25">
      <c r="B1192"/>
    </row>
    <row r="1193" spans="2:2" x14ac:dyDescent="0.25">
      <c r="B1193"/>
    </row>
    <row r="1194" spans="2:2" x14ac:dyDescent="0.25">
      <c r="B1194"/>
    </row>
    <row r="1195" spans="2:2" x14ac:dyDescent="0.25">
      <c r="B1195"/>
    </row>
    <row r="1196" spans="2:2" x14ac:dyDescent="0.25">
      <c r="B1196"/>
    </row>
    <row r="1197" spans="2:2" x14ac:dyDescent="0.25">
      <c r="B1197"/>
    </row>
    <row r="1198" spans="2:2" x14ac:dyDescent="0.25">
      <c r="B1198"/>
    </row>
    <row r="1199" spans="2:2" x14ac:dyDescent="0.25">
      <c r="B1199"/>
    </row>
    <row r="1200" spans="2:2" x14ac:dyDescent="0.25">
      <c r="B1200"/>
    </row>
    <row r="1201" spans="2:2" x14ac:dyDescent="0.25">
      <c r="B1201"/>
    </row>
    <row r="1202" spans="2:2" x14ac:dyDescent="0.25">
      <c r="B1202"/>
    </row>
    <row r="1203" spans="2:2" x14ac:dyDescent="0.25">
      <c r="B1203"/>
    </row>
    <row r="1204" spans="2:2" x14ac:dyDescent="0.25">
      <c r="B1204"/>
    </row>
    <row r="1205" spans="2:2" x14ac:dyDescent="0.25">
      <c r="B1205"/>
    </row>
    <row r="1206" spans="2:2" x14ac:dyDescent="0.25">
      <c r="B1206"/>
    </row>
    <row r="1207" spans="2:2" x14ac:dyDescent="0.25">
      <c r="B1207"/>
    </row>
    <row r="1208" spans="2:2" x14ac:dyDescent="0.25">
      <c r="B1208"/>
    </row>
    <row r="1209" spans="2:2" x14ac:dyDescent="0.25">
      <c r="B1209"/>
    </row>
    <row r="1210" spans="2:2" x14ac:dyDescent="0.25">
      <c r="B1210"/>
    </row>
    <row r="1211" spans="2:2" x14ac:dyDescent="0.25">
      <c r="B1211"/>
    </row>
    <row r="1212" spans="2:2" x14ac:dyDescent="0.25">
      <c r="B1212"/>
    </row>
    <row r="1213" spans="2:2" x14ac:dyDescent="0.25">
      <c r="B1213"/>
    </row>
    <row r="1214" spans="2:2" x14ac:dyDescent="0.25">
      <c r="B1214"/>
    </row>
    <row r="1215" spans="2:2" x14ac:dyDescent="0.25">
      <c r="B1215"/>
    </row>
    <row r="1216" spans="2:2" x14ac:dyDescent="0.25">
      <c r="B1216"/>
    </row>
    <row r="1217" spans="2:2" x14ac:dyDescent="0.25">
      <c r="B1217"/>
    </row>
    <row r="1218" spans="2:2" x14ac:dyDescent="0.25">
      <c r="B1218"/>
    </row>
    <row r="1219" spans="2:2" x14ac:dyDescent="0.25">
      <c r="B1219"/>
    </row>
    <row r="1220" spans="2:2" x14ac:dyDescent="0.25">
      <c r="B1220"/>
    </row>
    <row r="1221" spans="2:2" x14ac:dyDescent="0.25">
      <c r="B1221"/>
    </row>
    <row r="1222" spans="2:2" x14ac:dyDescent="0.25">
      <c r="B1222"/>
    </row>
    <row r="1223" spans="2:2" x14ac:dyDescent="0.25">
      <c r="B1223"/>
    </row>
    <row r="1224" spans="2:2" x14ac:dyDescent="0.25">
      <c r="B1224"/>
    </row>
    <row r="1225" spans="2:2" x14ac:dyDescent="0.25">
      <c r="B1225"/>
    </row>
    <row r="1226" spans="2:2" x14ac:dyDescent="0.25">
      <c r="B1226"/>
    </row>
    <row r="1227" spans="2:2" x14ac:dyDescent="0.25">
      <c r="B1227"/>
    </row>
    <row r="1228" spans="2:2" x14ac:dyDescent="0.25">
      <c r="B1228"/>
    </row>
    <row r="1229" spans="2:2" x14ac:dyDescent="0.25">
      <c r="B1229"/>
    </row>
    <row r="1230" spans="2:2" x14ac:dyDescent="0.25">
      <c r="B1230"/>
    </row>
    <row r="1231" spans="2:2" x14ac:dyDescent="0.25">
      <c r="B1231"/>
    </row>
    <row r="1232" spans="2:2" x14ac:dyDescent="0.25">
      <c r="B1232"/>
    </row>
    <row r="1233" spans="2:2" x14ac:dyDescent="0.25">
      <c r="B1233"/>
    </row>
    <row r="1234" spans="2:2" x14ac:dyDescent="0.25">
      <c r="B1234"/>
    </row>
    <row r="1235" spans="2:2" x14ac:dyDescent="0.25">
      <c r="B1235"/>
    </row>
    <row r="1236" spans="2:2" x14ac:dyDescent="0.25">
      <c r="B1236"/>
    </row>
    <row r="1237" spans="2:2" x14ac:dyDescent="0.25">
      <c r="B1237"/>
    </row>
    <row r="1238" spans="2:2" x14ac:dyDescent="0.25">
      <c r="B1238"/>
    </row>
    <row r="1239" spans="2:2" x14ac:dyDescent="0.25">
      <c r="B1239"/>
    </row>
    <row r="1240" spans="2:2" x14ac:dyDescent="0.25">
      <c r="B1240"/>
    </row>
    <row r="1241" spans="2:2" x14ac:dyDescent="0.25">
      <c r="B1241"/>
    </row>
    <row r="1242" spans="2:2" x14ac:dyDescent="0.25">
      <c r="B1242"/>
    </row>
    <row r="1243" spans="2:2" x14ac:dyDescent="0.25">
      <c r="B1243"/>
    </row>
    <row r="1244" spans="2:2" x14ac:dyDescent="0.25">
      <c r="B1244"/>
    </row>
    <row r="1245" spans="2:2" x14ac:dyDescent="0.25">
      <c r="B1245"/>
    </row>
    <row r="1246" spans="2:2" x14ac:dyDescent="0.25">
      <c r="B1246"/>
    </row>
    <row r="1247" spans="2:2" x14ac:dyDescent="0.25">
      <c r="B1247"/>
    </row>
    <row r="1248" spans="2:2" x14ac:dyDescent="0.25">
      <c r="B1248"/>
    </row>
    <row r="1249" spans="2:2" x14ac:dyDescent="0.25">
      <c r="B1249"/>
    </row>
    <row r="1250" spans="2:2" x14ac:dyDescent="0.25">
      <c r="B1250"/>
    </row>
    <row r="1251" spans="2:2" x14ac:dyDescent="0.25">
      <c r="B1251"/>
    </row>
    <row r="1252" spans="2:2" x14ac:dyDescent="0.25">
      <c r="B1252"/>
    </row>
    <row r="1253" spans="2:2" x14ac:dyDescent="0.25">
      <c r="B1253"/>
    </row>
    <row r="1254" spans="2:2" x14ac:dyDescent="0.25">
      <c r="B1254"/>
    </row>
    <row r="1255" spans="2:2" x14ac:dyDescent="0.25">
      <c r="B1255"/>
    </row>
    <row r="1256" spans="2:2" x14ac:dyDescent="0.25">
      <c r="B1256"/>
    </row>
    <row r="1257" spans="2:2" x14ac:dyDescent="0.25">
      <c r="B1257"/>
    </row>
    <row r="1258" spans="2:2" x14ac:dyDescent="0.25">
      <c r="B1258"/>
    </row>
    <row r="1259" spans="2:2" x14ac:dyDescent="0.25">
      <c r="B1259"/>
    </row>
    <row r="1260" spans="2:2" x14ac:dyDescent="0.25">
      <c r="B1260"/>
    </row>
    <row r="1261" spans="2:2" x14ac:dyDescent="0.25">
      <c r="B1261"/>
    </row>
    <row r="1262" spans="2:2" x14ac:dyDescent="0.25">
      <c r="B1262"/>
    </row>
    <row r="1263" spans="2:2" x14ac:dyDescent="0.25">
      <c r="B1263"/>
    </row>
    <row r="1264" spans="2:2" x14ac:dyDescent="0.25">
      <c r="B1264"/>
    </row>
    <row r="1265" spans="2:2" x14ac:dyDescent="0.25">
      <c r="B1265"/>
    </row>
    <row r="1266" spans="2:2" x14ac:dyDescent="0.25">
      <c r="B1266"/>
    </row>
    <row r="1267" spans="2:2" x14ac:dyDescent="0.25">
      <c r="B1267"/>
    </row>
    <row r="1268" spans="2:2" x14ac:dyDescent="0.25">
      <c r="B1268"/>
    </row>
    <row r="1269" spans="2:2" x14ac:dyDescent="0.25">
      <c r="B1269"/>
    </row>
    <row r="1270" spans="2:2" x14ac:dyDescent="0.25">
      <c r="B1270"/>
    </row>
    <row r="1271" spans="2:2" x14ac:dyDescent="0.25">
      <c r="B1271"/>
    </row>
    <row r="1272" spans="2:2" x14ac:dyDescent="0.25">
      <c r="B1272"/>
    </row>
    <row r="1273" spans="2:2" x14ac:dyDescent="0.25">
      <c r="B1273"/>
    </row>
    <row r="1274" spans="2:2" x14ac:dyDescent="0.25">
      <c r="B1274"/>
    </row>
    <row r="1275" spans="2:2" x14ac:dyDescent="0.25">
      <c r="B1275"/>
    </row>
    <row r="1276" spans="2:2" x14ac:dyDescent="0.25">
      <c r="B1276"/>
    </row>
    <row r="1277" spans="2:2" x14ac:dyDescent="0.25">
      <c r="B1277"/>
    </row>
    <row r="1278" spans="2:2" x14ac:dyDescent="0.25">
      <c r="B1278"/>
    </row>
    <row r="1279" spans="2:2" x14ac:dyDescent="0.25">
      <c r="B1279"/>
    </row>
    <row r="1280" spans="2:2" x14ac:dyDescent="0.25">
      <c r="B1280"/>
    </row>
    <row r="1281" spans="2:2" x14ac:dyDescent="0.25">
      <c r="B1281"/>
    </row>
    <row r="1282" spans="2:2" x14ac:dyDescent="0.25">
      <c r="B1282"/>
    </row>
    <row r="1283" spans="2:2" x14ac:dyDescent="0.25">
      <c r="B1283"/>
    </row>
    <row r="1284" spans="2:2" x14ac:dyDescent="0.25">
      <c r="B1284"/>
    </row>
    <row r="1285" spans="2:2" x14ac:dyDescent="0.25">
      <c r="B1285"/>
    </row>
    <row r="1286" spans="2:2" x14ac:dyDescent="0.25">
      <c r="B1286"/>
    </row>
    <row r="1287" spans="2:2" x14ac:dyDescent="0.25">
      <c r="B1287"/>
    </row>
    <row r="1288" spans="2:2" x14ac:dyDescent="0.25">
      <c r="B1288"/>
    </row>
    <row r="1289" spans="2:2" x14ac:dyDescent="0.25">
      <c r="B1289"/>
    </row>
    <row r="1290" spans="2:2" x14ac:dyDescent="0.25">
      <c r="B1290"/>
    </row>
    <row r="1291" spans="2:2" x14ac:dyDescent="0.25">
      <c r="B1291"/>
    </row>
    <row r="1292" spans="2:2" x14ac:dyDescent="0.25">
      <c r="B1292"/>
    </row>
    <row r="1293" spans="2:2" x14ac:dyDescent="0.25">
      <c r="B1293"/>
    </row>
    <row r="1294" spans="2:2" x14ac:dyDescent="0.25">
      <c r="B1294"/>
    </row>
    <row r="1295" spans="2:2" x14ac:dyDescent="0.25">
      <c r="B1295"/>
    </row>
    <row r="1296" spans="2:2" x14ac:dyDescent="0.25">
      <c r="B1296"/>
    </row>
    <row r="1297" spans="2:2" x14ac:dyDescent="0.25">
      <c r="B1297"/>
    </row>
    <row r="1298" spans="2:2" x14ac:dyDescent="0.25">
      <c r="B1298"/>
    </row>
    <row r="1299" spans="2:2" x14ac:dyDescent="0.25">
      <c r="B1299"/>
    </row>
    <row r="1300" spans="2:2" x14ac:dyDescent="0.25">
      <c r="B1300"/>
    </row>
    <row r="1301" spans="2:2" x14ac:dyDescent="0.25">
      <c r="B1301"/>
    </row>
    <row r="1302" spans="2:2" x14ac:dyDescent="0.25">
      <c r="B1302"/>
    </row>
    <row r="1303" spans="2:2" x14ac:dyDescent="0.25">
      <c r="B1303"/>
    </row>
    <row r="1304" spans="2:2" x14ac:dyDescent="0.25">
      <c r="B1304"/>
    </row>
    <row r="1305" spans="2:2" x14ac:dyDescent="0.25">
      <c r="B1305"/>
    </row>
    <row r="1306" spans="2:2" x14ac:dyDescent="0.25">
      <c r="B1306"/>
    </row>
    <row r="1307" spans="2:2" x14ac:dyDescent="0.25">
      <c r="B1307"/>
    </row>
    <row r="1308" spans="2:2" x14ac:dyDescent="0.25">
      <c r="B1308"/>
    </row>
    <row r="1309" spans="2:2" x14ac:dyDescent="0.25">
      <c r="B1309"/>
    </row>
    <row r="1310" spans="2:2" x14ac:dyDescent="0.25">
      <c r="B1310"/>
    </row>
    <row r="1311" spans="2:2" x14ac:dyDescent="0.25">
      <c r="B1311"/>
    </row>
  </sheetData>
  <autoFilter ref="A6:J166" xr:uid="{0A41BF37-4716-44D4-9FB4-BA8C88A582E9}"/>
  <conditionalFormatting sqref="A7:A166">
    <cfRule type="duplicateValues" dxfId="32" priority="3"/>
  </conditionalFormatting>
  <pageMargins left="0.7" right="0.7" top="0.75" bottom="0.75" header="0.3" footer="0.3"/>
  <pageSetup scale="37" fitToHeight="0" orientation="portrait" r:id="rId1"/>
  <headerFooter>
    <oddFooter>&amp;LHHSC Provider Finance Department&amp;C&amp;A
Page &amp;P of &amp;N&amp;R4/6/2023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17025-0730-46BD-BA02-E8A1DB9BEB1F}">
  <sheetPr>
    <pageSetUpPr fitToPage="1"/>
  </sheetPr>
  <dimension ref="A1:G3951"/>
  <sheetViews>
    <sheetView workbookViewId="0">
      <selection activeCell="C8" sqref="C8"/>
    </sheetView>
  </sheetViews>
  <sheetFormatPr defaultRowHeight="15" x14ac:dyDescent="0.25"/>
  <cols>
    <col min="1" max="1" width="16.42578125" style="17" customWidth="1"/>
    <col min="2" max="2" width="13.5703125" style="1" customWidth="1"/>
    <col min="3" max="3" width="86.7109375" bestFit="1" customWidth="1"/>
    <col min="4" max="4" width="11.42578125" style="1" bestFit="1" customWidth="1"/>
    <col min="5" max="7" width="20.5703125" customWidth="1"/>
    <col min="8" max="8" width="13.42578125" bestFit="1" customWidth="1"/>
    <col min="9" max="9" width="14.42578125" bestFit="1" customWidth="1"/>
    <col min="10" max="10" width="16" bestFit="1" customWidth="1"/>
    <col min="11" max="11" width="15" bestFit="1" customWidth="1"/>
    <col min="12" max="12" width="13.42578125" bestFit="1" customWidth="1"/>
    <col min="13" max="13" width="10.5703125" bestFit="1" customWidth="1"/>
    <col min="14" max="15" width="13.42578125" bestFit="1" customWidth="1"/>
    <col min="16" max="16" width="13.5703125" bestFit="1" customWidth="1"/>
    <col min="17" max="17" width="12" bestFit="1" customWidth="1"/>
    <col min="18" max="22" width="11.5703125" bestFit="1" customWidth="1"/>
    <col min="23" max="23" width="11" bestFit="1" customWidth="1"/>
    <col min="24" max="28" width="12.42578125" bestFit="1" customWidth="1"/>
    <col min="29" max="29" width="12.5703125" bestFit="1" customWidth="1"/>
    <col min="30" max="34" width="11.5703125" bestFit="1" customWidth="1"/>
    <col min="35" max="35" width="14.42578125" bestFit="1" customWidth="1"/>
    <col min="36" max="38" width="11.5703125" bestFit="1" customWidth="1"/>
    <col min="39" max="39" width="13.42578125" bestFit="1" customWidth="1"/>
    <col min="40" max="44" width="15.42578125" bestFit="1" customWidth="1"/>
    <col min="45" max="45" width="18.42578125" bestFit="1" customWidth="1"/>
    <col min="46" max="51" width="17.5703125" bestFit="1" customWidth="1"/>
    <col min="52" max="52" width="20.5703125" bestFit="1" customWidth="1"/>
    <col min="53" max="55" width="13.42578125" bestFit="1" customWidth="1"/>
    <col min="56" max="56" width="16.42578125" bestFit="1" customWidth="1"/>
    <col min="57" max="59" width="9.42578125" bestFit="1" customWidth="1"/>
    <col min="60" max="66" width="12.42578125" bestFit="1" customWidth="1"/>
    <col min="67" max="71" width="11.5703125" bestFit="1" customWidth="1"/>
    <col min="72" max="72" width="11" bestFit="1" customWidth="1"/>
    <col min="73" max="73" width="11.42578125" bestFit="1" customWidth="1"/>
  </cols>
  <sheetData>
    <row r="1" spans="1:7" ht="18.75" x14ac:dyDescent="0.3">
      <c r="A1" s="61" t="str">
        <f>_xlfn.CONCAT("RAPPS Year ",YEAR," (State Fiscal Year ", SFY,") Reconciliation by MCO and NPI")</f>
        <v>RAPPS Year 2 (State Fiscal Year 2023) Reconciliation by MCO and NPI</v>
      </c>
    </row>
    <row r="2" spans="1:7" x14ac:dyDescent="0.25">
      <c r="A2"/>
      <c r="B2"/>
    </row>
    <row r="3" spans="1:7" ht="101.1" customHeight="1" x14ac:dyDescent="0.25">
      <c r="A3" s="19" t="s">
        <v>11</v>
      </c>
      <c r="B3" s="16" t="s">
        <v>0</v>
      </c>
      <c r="C3" s="18" t="s">
        <v>5</v>
      </c>
      <c r="D3" s="16" t="s">
        <v>13</v>
      </c>
      <c r="E3" s="1" t="s">
        <v>514</v>
      </c>
      <c r="F3" s="1" t="s">
        <v>513</v>
      </c>
      <c r="G3" s="1" t="s">
        <v>30</v>
      </c>
    </row>
    <row r="4" spans="1:7" x14ac:dyDescent="0.25">
      <c r="A4" s="17" t="s">
        <v>344</v>
      </c>
      <c r="B4" t="s">
        <v>47</v>
      </c>
      <c r="C4" t="s">
        <v>268</v>
      </c>
      <c r="D4" t="s">
        <v>464</v>
      </c>
      <c r="E4" s="178">
        <v>0</v>
      </c>
      <c r="F4" s="178">
        <v>0</v>
      </c>
      <c r="G4" s="178">
        <v>0</v>
      </c>
    </row>
    <row r="5" spans="1:7" x14ac:dyDescent="0.25">
      <c r="A5" s="17" t="s">
        <v>344</v>
      </c>
      <c r="B5" t="s">
        <v>57</v>
      </c>
      <c r="C5" t="s">
        <v>330</v>
      </c>
      <c r="D5" t="s">
        <v>464</v>
      </c>
      <c r="E5" s="178">
        <v>0</v>
      </c>
      <c r="F5" s="178">
        <v>0</v>
      </c>
      <c r="G5" s="178">
        <v>0</v>
      </c>
    </row>
    <row r="6" spans="1:7" x14ac:dyDescent="0.25">
      <c r="A6" s="17" t="s">
        <v>344</v>
      </c>
      <c r="B6" t="s">
        <v>58</v>
      </c>
      <c r="C6" t="s">
        <v>253</v>
      </c>
      <c r="D6" t="s">
        <v>464</v>
      </c>
      <c r="E6" s="178">
        <v>0</v>
      </c>
      <c r="F6" s="178">
        <v>0</v>
      </c>
      <c r="G6" s="178">
        <v>0</v>
      </c>
    </row>
    <row r="7" spans="1:7" x14ac:dyDescent="0.25">
      <c r="A7" s="17" t="s">
        <v>344</v>
      </c>
      <c r="B7" t="s">
        <v>59</v>
      </c>
      <c r="C7" t="s">
        <v>270</v>
      </c>
      <c r="D7" t="s">
        <v>438</v>
      </c>
      <c r="E7" s="178">
        <v>48031.32</v>
      </c>
      <c r="F7" s="178">
        <v>62877.54</v>
      </c>
      <c r="G7" s="178">
        <v>14846.220000000001</v>
      </c>
    </row>
    <row r="8" spans="1:7" x14ac:dyDescent="0.25">
      <c r="A8" s="17" t="s">
        <v>344</v>
      </c>
      <c r="B8" t="s">
        <v>88</v>
      </c>
      <c r="C8" t="s">
        <v>273</v>
      </c>
      <c r="D8" t="s">
        <v>438</v>
      </c>
      <c r="E8" s="178">
        <v>13739.020000000002</v>
      </c>
      <c r="F8" s="178">
        <v>20483.82</v>
      </c>
      <c r="G8" s="178">
        <v>6744.7999999999975</v>
      </c>
    </row>
    <row r="9" spans="1:7" x14ac:dyDescent="0.25">
      <c r="A9" s="17" t="s">
        <v>344</v>
      </c>
      <c r="B9" t="s">
        <v>92</v>
      </c>
      <c r="C9" t="s">
        <v>324</v>
      </c>
      <c r="D9" t="s">
        <v>438</v>
      </c>
      <c r="E9" s="178">
        <v>412.62</v>
      </c>
      <c r="F9" s="178">
        <v>0</v>
      </c>
      <c r="G9" s="178">
        <v>-412.62</v>
      </c>
    </row>
    <row r="10" spans="1:7" x14ac:dyDescent="0.25">
      <c r="A10" s="17" t="s">
        <v>344</v>
      </c>
      <c r="B10" t="s">
        <v>134</v>
      </c>
      <c r="C10" t="s">
        <v>325</v>
      </c>
      <c r="D10" t="s">
        <v>438</v>
      </c>
      <c r="E10" s="178">
        <v>3325.6600000000026</v>
      </c>
      <c r="F10" s="178">
        <v>0</v>
      </c>
      <c r="G10" s="178">
        <v>-3325.6600000000026</v>
      </c>
    </row>
    <row r="11" spans="1:7" x14ac:dyDescent="0.25">
      <c r="A11" s="17" t="s">
        <v>344</v>
      </c>
      <c r="B11" t="s">
        <v>151</v>
      </c>
      <c r="C11" t="s">
        <v>330</v>
      </c>
      <c r="D11" t="s">
        <v>464</v>
      </c>
      <c r="E11" s="178">
        <v>0</v>
      </c>
      <c r="F11" s="178">
        <v>0</v>
      </c>
      <c r="G11" s="178">
        <v>0</v>
      </c>
    </row>
    <row r="12" spans="1:7" x14ac:dyDescent="0.25">
      <c r="A12" s="17" t="s">
        <v>344</v>
      </c>
      <c r="B12" t="s">
        <v>155</v>
      </c>
      <c r="C12" t="s">
        <v>329</v>
      </c>
      <c r="D12" t="s">
        <v>464</v>
      </c>
      <c r="E12" s="178">
        <v>0</v>
      </c>
      <c r="F12" s="178">
        <v>0</v>
      </c>
      <c r="G12" s="178">
        <v>0</v>
      </c>
    </row>
    <row r="13" spans="1:7" x14ac:dyDescent="0.25">
      <c r="A13" s="17" t="s">
        <v>344</v>
      </c>
      <c r="B13" t="s">
        <v>163</v>
      </c>
      <c r="C13" t="s">
        <v>304</v>
      </c>
      <c r="D13" t="s">
        <v>343</v>
      </c>
      <c r="E13" s="178">
        <v>11622.590000000002</v>
      </c>
      <c r="F13" s="178">
        <v>7584.2</v>
      </c>
      <c r="G13" s="178">
        <v>-4038.3900000000021</v>
      </c>
    </row>
    <row r="14" spans="1:7" x14ac:dyDescent="0.25">
      <c r="A14" s="17" t="s">
        <v>344</v>
      </c>
      <c r="B14" t="s">
        <v>163</v>
      </c>
      <c r="C14" t="s">
        <v>304</v>
      </c>
      <c r="D14" t="s">
        <v>393</v>
      </c>
      <c r="E14" s="178">
        <v>679.12999999999988</v>
      </c>
      <c r="F14" s="178">
        <v>583.4</v>
      </c>
      <c r="G14" s="178">
        <v>-95.729999999999905</v>
      </c>
    </row>
    <row r="15" spans="1:7" x14ac:dyDescent="0.25">
      <c r="A15" s="17" t="s">
        <v>344</v>
      </c>
      <c r="B15" t="s">
        <v>185</v>
      </c>
      <c r="C15" t="s">
        <v>274</v>
      </c>
      <c r="D15" t="s">
        <v>438</v>
      </c>
      <c r="E15" s="178">
        <v>17589.640000000003</v>
      </c>
      <c r="F15" s="178">
        <v>11214.24</v>
      </c>
      <c r="G15" s="178">
        <v>-6375.4000000000033</v>
      </c>
    </row>
    <row r="16" spans="1:7" x14ac:dyDescent="0.25">
      <c r="A16" s="17" t="s">
        <v>200</v>
      </c>
      <c r="B16" t="s">
        <v>39</v>
      </c>
      <c r="C16" t="s">
        <v>213</v>
      </c>
      <c r="D16" t="s">
        <v>235</v>
      </c>
      <c r="E16" s="178">
        <v>1575.5000000000005</v>
      </c>
      <c r="F16" s="178">
        <v>2074.31</v>
      </c>
      <c r="G16" s="178">
        <v>498.80999999999949</v>
      </c>
    </row>
    <row r="17" spans="1:7" x14ac:dyDescent="0.25">
      <c r="A17" s="17" t="s">
        <v>200</v>
      </c>
      <c r="B17" t="s">
        <v>39</v>
      </c>
      <c r="C17" t="s">
        <v>213</v>
      </c>
      <c r="D17" t="s">
        <v>199</v>
      </c>
      <c r="E17" s="178">
        <v>35465.07999999998</v>
      </c>
      <c r="F17" s="178">
        <v>37920.99</v>
      </c>
      <c r="G17" s="178">
        <v>2455.910000000018</v>
      </c>
    </row>
    <row r="18" spans="1:7" x14ac:dyDescent="0.25">
      <c r="A18" s="17" t="s">
        <v>200</v>
      </c>
      <c r="B18" t="s">
        <v>39</v>
      </c>
      <c r="C18" t="s">
        <v>213</v>
      </c>
      <c r="D18" t="s">
        <v>232</v>
      </c>
      <c r="E18" s="178">
        <v>4736.300000000002</v>
      </c>
      <c r="F18" s="178">
        <v>11214.24</v>
      </c>
      <c r="G18" s="178">
        <v>6477.9399999999978</v>
      </c>
    </row>
    <row r="19" spans="1:7" x14ac:dyDescent="0.25">
      <c r="A19" s="17" t="s">
        <v>200</v>
      </c>
      <c r="B19" t="s">
        <v>41</v>
      </c>
      <c r="C19" t="s">
        <v>301</v>
      </c>
      <c r="D19" t="s">
        <v>363</v>
      </c>
      <c r="E19" s="178">
        <v>6667.2100000000009</v>
      </c>
      <c r="F19" s="178">
        <v>70066.960000000006</v>
      </c>
      <c r="G19" s="178">
        <v>63399.750000000007</v>
      </c>
    </row>
    <row r="20" spans="1:7" x14ac:dyDescent="0.25">
      <c r="A20" s="17" t="s">
        <v>200</v>
      </c>
      <c r="B20" t="s">
        <v>42</v>
      </c>
      <c r="C20" t="s">
        <v>264</v>
      </c>
      <c r="D20" t="s">
        <v>363</v>
      </c>
      <c r="E20" s="178">
        <v>66692.889999999956</v>
      </c>
      <c r="F20" s="178">
        <v>163157.5</v>
      </c>
      <c r="G20" s="178">
        <v>96464.610000000044</v>
      </c>
    </row>
    <row r="21" spans="1:7" x14ac:dyDescent="0.25">
      <c r="A21" s="17" t="s">
        <v>200</v>
      </c>
      <c r="B21" t="s">
        <v>44</v>
      </c>
      <c r="C21" t="s">
        <v>260</v>
      </c>
      <c r="D21" t="s">
        <v>363</v>
      </c>
      <c r="E21" s="178">
        <v>14072.260000000004</v>
      </c>
      <c r="F21" s="178">
        <v>18020.57</v>
      </c>
      <c r="G21" s="178">
        <v>3948.3099999999959</v>
      </c>
    </row>
    <row r="22" spans="1:7" x14ac:dyDescent="0.25">
      <c r="A22" s="17" t="s">
        <v>200</v>
      </c>
      <c r="B22" t="s">
        <v>45</v>
      </c>
      <c r="C22" t="s">
        <v>384</v>
      </c>
      <c r="D22" t="s">
        <v>291</v>
      </c>
      <c r="E22" s="178">
        <v>39231.65</v>
      </c>
      <c r="F22" s="178">
        <v>35198.46</v>
      </c>
      <c r="G22" s="178">
        <v>-4033.1900000000023</v>
      </c>
    </row>
    <row r="23" spans="1:7" x14ac:dyDescent="0.25">
      <c r="A23" s="17" t="s">
        <v>200</v>
      </c>
      <c r="B23" t="s">
        <v>45</v>
      </c>
      <c r="C23" t="s">
        <v>384</v>
      </c>
      <c r="D23" t="s">
        <v>388</v>
      </c>
      <c r="E23" s="178">
        <v>5767.82</v>
      </c>
      <c r="F23" s="178">
        <v>24178.68</v>
      </c>
      <c r="G23" s="178">
        <v>18410.86</v>
      </c>
    </row>
    <row r="24" spans="1:7" x14ac:dyDescent="0.25">
      <c r="A24" s="17" t="s">
        <v>200</v>
      </c>
      <c r="B24" t="s">
        <v>45</v>
      </c>
      <c r="C24" t="s">
        <v>384</v>
      </c>
      <c r="D24" t="s">
        <v>459</v>
      </c>
      <c r="E24" s="178">
        <v>1973.140000000001</v>
      </c>
      <c r="F24" s="178">
        <v>713.04</v>
      </c>
      <c r="G24" s="178">
        <v>-1260.100000000001</v>
      </c>
    </row>
    <row r="25" spans="1:7" x14ac:dyDescent="0.25">
      <c r="A25" s="17" t="s">
        <v>200</v>
      </c>
      <c r="B25" t="s">
        <v>46</v>
      </c>
      <c r="C25" t="s">
        <v>252</v>
      </c>
      <c r="D25" t="s">
        <v>248</v>
      </c>
      <c r="E25" s="178">
        <v>2021.3299999999997</v>
      </c>
      <c r="F25" s="178">
        <v>972.33</v>
      </c>
      <c r="G25" s="178">
        <v>-1048.9999999999995</v>
      </c>
    </row>
    <row r="26" spans="1:7" x14ac:dyDescent="0.25">
      <c r="A26" s="17" t="s">
        <v>200</v>
      </c>
      <c r="B26" t="s">
        <v>46</v>
      </c>
      <c r="C26" t="s">
        <v>252</v>
      </c>
      <c r="D26" t="s">
        <v>434</v>
      </c>
      <c r="E26" s="178">
        <v>1804.0100000000002</v>
      </c>
      <c r="F26" s="178">
        <v>2074.31</v>
      </c>
      <c r="G26" s="178">
        <v>270.29999999999973</v>
      </c>
    </row>
    <row r="27" spans="1:7" x14ac:dyDescent="0.25">
      <c r="A27" s="17" t="s">
        <v>200</v>
      </c>
      <c r="B27" t="s">
        <v>47</v>
      </c>
      <c r="C27" t="s">
        <v>268</v>
      </c>
      <c r="D27" t="s">
        <v>429</v>
      </c>
      <c r="E27" s="178">
        <v>0</v>
      </c>
      <c r="F27" s="178">
        <v>0</v>
      </c>
      <c r="G27" s="178">
        <v>0</v>
      </c>
    </row>
    <row r="28" spans="1:7" x14ac:dyDescent="0.25">
      <c r="A28" s="17" t="s">
        <v>200</v>
      </c>
      <c r="B28" t="s">
        <v>47</v>
      </c>
      <c r="C28" t="s">
        <v>268</v>
      </c>
      <c r="D28" t="s">
        <v>254</v>
      </c>
      <c r="E28" s="178">
        <v>0</v>
      </c>
      <c r="F28" s="178">
        <v>0</v>
      </c>
      <c r="G28" s="178">
        <v>0</v>
      </c>
    </row>
    <row r="29" spans="1:7" x14ac:dyDescent="0.25">
      <c r="A29" s="17" t="s">
        <v>200</v>
      </c>
      <c r="B29" t="s">
        <v>48</v>
      </c>
      <c r="C29" t="s">
        <v>257</v>
      </c>
      <c r="D29" t="s">
        <v>235</v>
      </c>
      <c r="E29" s="178">
        <v>595.23000000000013</v>
      </c>
      <c r="F29" s="178">
        <v>0</v>
      </c>
      <c r="G29" s="178">
        <v>-595.23000000000013</v>
      </c>
    </row>
    <row r="30" spans="1:7" x14ac:dyDescent="0.25">
      <c r="A30" s="17" t="s">
        <v>200</v>
      </c>
      <c r="B30" t="s">
        <v>48</v>
      </c>
      <c r="C30" t="s">
        <v>257</v>
      </c>
      <c r="D30" t="s">
        <v>199</v>
      </c>
      <c r="E30" s="178">
        <v>13507.229999999994</v>
      </c>
      <c r="F30" s="178">
        <v>4667.2</v>
      </c>
      <c r="G30" s="178">
        <v>-8840.0299999999952</v>
      </c>
    </row>
    <row r="31" spans="1:7" x14ac:dyDescent="0.25">
      <c r="A31" s="17" t="s">
        <v>200</v>
      </c>
      <c r="B31" t="s">
        <v>48</v>
      </c>
      <c r="C31" t="s">
        <v>257</v>
      </c>
      <c r="D31" t="s">
        <v>232</v>
      </c>
      <c r="E31" s="178">
        <v>1773.1600000000012</v>
      </c>
      <c r="F31" s="178">
        <v>972.33</v>
      </c>
      <c r="G31" s="178">
        <v>-800.83000000000118</v>
      </c>
    </row>
    <row r="32" spans="1:7" x14ac:dyDescent="0.25">
      <c r="A32" s="17" t="s">
        <v>200</v>
      </c>
      <c r="B32" t="s">
        <v>49</v>
      </c>
      <c r="C32" t="s">
        <v>286</v>
      </c>
      <c r="D32" t="s">
        <v>235</v>
      </c>
      <c r="E32" s="178">
        <v>3518.5399999999995</v>
      </c>
      <c r="F32" s="178">
        <v>4213.4399999999996</v>
      </c>
      <c r="G32" s="178">
        <v>694.90000000000009</v>
      </c>
    </row>
    <row r="33" spans="1:7" x14ac:dyDescent="0.25">
      <c r="A33" s="17" t="s">
        <v>200</v>
      </c>
      <c r="B33" t="s">
        <v>49</v>
      </c>
      <c r="C33" t="s">
        <v>286</v>
      </c>
      <c r="D33" t="s">
        <v>199</v>
      </c>
      <c r="E33" s="178">
        <v>77551.94</v>
      </c>
      <c r="F33" s="178">
        <v>70332.100000000006</v>
      </c>
      <c r="G33" s="178">
        <v>-7219.8399999999965</v>
      </c>
    </row>
    <row r="34" spans="1:7" x14ac:dyDescent="0.25">
      <c r="A34" s="17" t="s">
        <v>200</v>
      </c>
      <c r="B34" t="s">
        <v>49</v>
      </c>
      <c r="C34" t="s">
        <v>286</v>
      </c>
      <c r="D34" t="s">
        <v>232</v>
      </c>
      <c r="E34" s="178">
        <v>10465.770000000002</v>
      </c>
      <c r="F34" s="178">
        <v>5574.71</v>
      </c>
      <c r="G34" s="178">
        <v>-4891.0600000000022</v>
      </c>
    </row>
    <row r="35" spans="1:7" x14ac:dyDescent="0.25">
      <c r="A35" s="17" t="s">
        <v>200</v>
      </c>
      <c r="B35" t="s">
        <v>50</v>
      </c>
      <c r="C35" t="s">
        <v>256</v>
      </c>
      <c r="D35" t="s">
        <v>235</v>
      </c>
      <c r="E35" s="178">
        <v>318.24</v>
      </c>
      <c r="F35" s="178">
        <v>129.63999999999999</v>
      </c>
      <c r="G35" s="178">
        <v>-188.60000000000002</v>
      </c>
    </row>
    <row r="36" spans="1:7" x14ac:dyDescent="0.25">
      <c r="A36" s="17" t="s">
        <v>200</v>
      </c>
      <c r="B36" t="s">
        <v>50</v>
      </c>
      <c r="C36" t="s">
        <v>256</v>
      </c>
      <c r="D36" t="s">
        <v>199</v>
      </c>
      <c r="E36" s="178">
        <v>7992.1800000000048</v>
      </c>
      <c r="F36" s="178">
        <v>3565.22</v>
      </c>
      <c r="G36" s="178">
        <v>-4426.9600000000046</v>
      </c>
    </row>
    <row r="37" spans="1:7" x14ac:dyDescent="0.25">
      <c r="A37" s="17" t="s">
        <v>200</v>
      </c>
      <c r="B37" t="s">
        <v>50</v>
      </c>
      <c r="C37" t="s">
        <v>256</v>
      </c>
      <c r="D37" t="s">
        <v>232</v>
      </c>
      <c r="E37" s="178">
        <v>980.10000000000025</v>
      </c>
      <c r="F37" s="178">
        <v>0</v>
      </c>
      <c r="G37" s="178">
        <v>-980.10000000000025</v>
      </c>
    </row>
    <row r="38" spans="1:7" x14ac:dyDescent="0.25">
      <c r="A38" s="17" t="s">
        <v>200</v>
      </c>
      <c r="B38" t="s">
        <v>51</v>
      </c>
      <c r="C38" t="s">
        <v>290</v>
      </c>
      <c r="D38" t="s">
        <v>291</v>
      </c>
      <c r="E38" s="178">
        <v>24469.81</v>
      </c>
      <c r="F38" s="178">
        <v>5315.42</v>
      </c>
      <c r="G38" s="178">
        <v>-19154.39</v>
      </c>
    </row>
    <row r="39" spans="1:7" x14ac:dyDescent="0.25">
      <c r="A39" s="17" t="s">
        <v>200</v>
      </c>
      <c r="B39" t="s">
        <v>51</v>
      </c>
      <c r="C39" t="s">
        <v>290</v>
      </c>
      <c r="D39" t="s">
        <v>388</v>
      </c>
      <c r="E39" s="178">
        <v>3587.0500000000011</v>
      </c>
      <c r="F39" s="178">
        <v>5185.78</v>
      </c>
      <c r="G39" s="178">
        <v>1598.7299999999987</v>
      </c>
    </row>
    <row r="40" spans="1:7" x14ac:dyDescent="0.25">
      <c r="A40" s="17" t="s">
        <v>200</v>
      </c>
      <c r="B40" t="s">
        <v>51</v>
      </c>
      <c r="C40" t="s">
        <v>290</v>
      </c>
      <c r="D40" t="s">
        <v>459</v>
      </c>
      <c r="E40" s="178">
        <v>1215.96</v>
      </c>
      <c r="F40" s="178">
        <v>713.04</v>
      </c>
      <c r="G40" s="178">
        <v>-502.92000000000007</v>
      </c>
    </row>
    <row r="41" spans="1:7" x14ac:dyDescent="0.25">
      <c r="A41" s="17" t="s">
        <v>200</v>
      </c>
      <c r="B41" t="s">
        <v>189</v>
      </c>
      <c r="C41" t="s">
        <v>216</v>
      </c>
      <c r="D41" t="s">
        <v>235</v>
      </c>
      <c r="E41" s="178">
        <v>94.32000000000005</v>
      </c>
      <c r="F41" s="178">
        <v>0</v>
      </c>
      <c r="G41" s="178">
        <v>-94.32000000000005</v>
      </c>
    </row>
    <row r="42" spans="1:7" x14ac:dyDescent="0.25">
      <c r="A42" s="17" t="s">
        <v>200</v>
      </c>
      <c r="B42" t="s">
        <v>189</v>
      </c>
      <c r="C42" t="s">
        <v>216</v>
      </c>
      <c r="D42" t="s">
        <v>199</v>
      </c>
      <c r="E42" s="178">
        <v>3227.8500000000031</v>
      </c>
      <c r="F42" s="178">
        <v>324.11</v>
      </c>
      <c r="G42" s="178">
        <v>-2903.740000000003</v>
      </c>
    </row>
    <row r="43" spans="1:7" x14ac:dyDescent="0.25">
      <c r="A43" s="17" t="s">
        <v>200</v>
      </c>
      <c r="B43" t="s">
        <v>189</v>
      </c>
      <c r="C43" t="s">
        <v>216</v>
      </c>
      <c r="D43" t="s">
        <v>232</v>
      </c>
      <c r="E43" s="178">
        <v>348.23999999999995</v>
      </c>
      <c r="F43" s="178">
        <v>64.819999999999993</v>
      </c>
      <c r="G43" s="178">
        <v>-283.41999999999996</v>
      </c>
    </row>
    <row r="44" spans="1:7" x14ac:dyDescent="0.25">
      <c r="A44" s="17" t="s">
        <v>200</v>
      </c>
      <c r="B44" t="s">
        <v>52</v>
      </c>
      <c r="C44" t="s">
        <v>414</v>
      </c>
      <c r="D44" t="s">
        <v>413</v>
      </c>
      <c r="E44" s="178">
        <v>20071.700000000004</v>
      </c>
      <c r="F44" s="178">
        <v>78888.63</v>
      </c>
      <c r="G44" s="178">
        <v>58816.93</v>
      </c>
    </row>
    <row r="45" spans="1:7" x14ac:dyDescent="0.25">
      <c r="A45" s="17" t="s">
        <v>200</v>
      </c>
      <c r="B45" t="s">
        <v>53</v>
      </c>
      <c r="C45" t="s">
        <v>214</v>
      </c>
      <c r="D45" t="s">
        <v>235</v>
      </c>
      <c r="E45" s="178">
        <v>612.95999999999992</v>
      </c>
      <c r="F45" s="178">
        <v>0</v>
      </c>
      <c r="G45" s="178">
        <v>-612.95999999999992</v>
      </c>
    </row>
    <row r="46" spans="1:7" x14ac:dyDescent="0.25">
      <c r="A46" s="17" t="s">
        <v>200</v>
      </c>
      <c r="B46" t="s">
        <v>53</v>
      </c>
      <c r="C46" t="s">
        <v>214</v>
      </c>
      <c r="D46" t="s">
        <v>199</v>
      </c>
      <c r="E46" s="178">
        <v>14212.709999999995</v>
      </c>
      <c r="F46" s="178">
        <v>15014.35</v>
      </c>
      <c r="G46" s="178">
        <v>801.64000000000487</v>
      </c>
    </row>
    <row r="47" spans="1:7" x14ac:dyDescent="0.25">
      <c r="A47" s="17" t="s">
        <v>200</v>
      </c>
      <c r="B47" t="s">
        <v>53</v>
      </c>
      <c r="C47" t="s">
        <v>214</v>
      </c>
      <c r="D47" t="s">
        <v>232</v>
      </c>
      <c r="E47" s="178">
        <v>1869.8800000000017</v>
      </c>
      <c r="F47" s="178">
        <v>2611.19</v>
      </c>
      <c r="G47" s="178">
        <v>741.30999999999835</v>
      </c>
    </row>
    <row r="48" spans="1:7" x14ac:dyDescent="0.25">
      <c r="A48" s="17" t="s">
        <v>200</v>
      </c>
      <c r="B48" t="s">
        <v>54</v>
      </c>
      <c r="C48" t="s">
        <v>217</v>
      </c>
      <c r="D48" t="s">
        <v>235</v>
      </c>
      <c r="E48" s="178">
        <v>355.48999999999995</v>
      </c>
      <c r="F48" s="178">
        <v>388.93</v>
      </c>
      <c r="G48" s="178">
        <v>33.440000000000055</v>
      </c>
    </row>
    <row r="49" spans="1:7" x14ac:dyDescent="0.25">
      <c r="A49" s="17" t="s">
        <v>200</v>
      </c>
      <c r="B49" t="s">
        <v>54</v>
      </c>
      <c r="C49" t="s">
        <v>217</v>
      </c>
      <c r="D49" t="s">
        <v>199</v>
      </c>
      <c r="E49" s="178">
        <v>8935.1700000000019</v>
      </c>
      <c r="F49" s="178">
        <v>10566.02</v>
      </c>
      <c r="G49" s="178">
        <v>1630.8499999999985</v>
      </c>
    </row>
    <row r="50" spans="1:7" x14ac:dyDescent="0.25">
      <c r="A50" s="17" t="s">
        <v>200</v>
      </c>
      <c r="B50" t="s">
        <v>54</v>
      </c>
      <c r="C50" t="s">
        <v>217</v>
      </c>
      <c r="D50" t="s">
        <v>232</v>
      </c>
      <c r="E50" s="178">
        <v>1134.9300000000005</v>
      </c>
      <c r="F50" s="178">
        <v>2787.35</v>
      </c>
      <c r="G50" s="178">
        <v>1652.4199999999994</v>
      </c>
    </row>
    <row r="51" spans="1:7" x14ac:dyDescent="0.25">
      <c r="A51" s="17" t="s">
        <v>200</v>
      </c>
      <c r="B51" t="s">
        <v>190</v>
      </c>
      <c r="C51" t="s">
        <v>453</v>
      </c>
      <c r="D51" t="s">
        <v>235</v>
      </c>
      <c r="E51" s="178">
        <v>141.35999999999996</v>
      </c>
      <c r="F51" s="178">
        <v>453.76</v>
      </c>
      <c r="G51" s="178">
        <v>312.40000000000003</v>
      </c>
    </row>
    <row r="52" spans="1:7" x14ac:dyDescent="0.25">
      <c r="A52" s="17" t="s">
        <v>200</v>
      </c>
      <c r="B52" t="s">
        <v>190</v>
      </c>
      <c r="C52" t="s">
        <v>453</v>
      </c>
      <c r="D52" t="s">
        <v>199</v>
      </c>
      <c r="E52" s="178">
        <v>4158.9200000000037</v>
      </c>
      <c r="F52" s="178">
        <v>2981.82</v>
      </c>
      <c r="G52" s="178">
        <v>-1177.1000000000035</v>
      </c>
    </row>
    <row r="53" spans="1:7" x14ac:dyDescent="0.25">
      <c r="A53" s="17" t="s">
        <v>200</v>
      </c>
      <c r="B53" t="s">
        <v>190</v>
      </c>
      <c r="C53" t="s">
        <v>453</v>
      </c>
      <c r="D53" t="s">
        <v>232</v>
      </c>
      <c r="E53" s="178">
        <v>499.7000000000001</v>
      </c>
      <c r="F53" s="178">
        <v>2333.6</v>
      </c>
      <c r="G53" s="178">
        <v>1833.8999999999999</v>
      </c>
    </row>
    <row r="54" spans="1:7" x14ac:dyDescent="0.25">
      <c r="A54" s="17" t="s">
        <v>200</v>
      </c>
      <c r="B54" t="s">
        <v>55</v>
      </c>
      <c r="C54" t="s">
        <v>288</v>
      </c>
      <c r="D54" t="s">
        <v>413</v>
      </c>
      <c r="E54" s="178">
        <v>17438.140000000007</v>
      </c>
      <c r="F54" s="178">
        <v>48616.66</v>
      </c>
      <c r="G54" s="178">
        <v>31178.519999999997</v>
      </c>
    </row>
    <row r="55" spans="1:7" x14ac:dyDescent="0.25">
      <c r="A55" s="17" t="s">
        <v>200</v>
      </c>
      <c r="B55" t="s">
        <v>56</v>
      </c>
      <c r="C55" t="s">
        <v>289</v>
      </c>
      <c r="D55" t="s">
        <v>413</v>
      </c>
      <c r="E55" s="178">
        <v>10098.000000000007</v>
      </c>
      <c r="F55" s="178">
        <v>20937.57</v>
      </c>
      <c r="G55" s="178">
        <v>10839.569999999992</v>
      </c>
    </row>
    <row r="56" spans="1:7" x14ac:dyDescent="0.25">
      <c r="A56" s="17" t="s">
        <v>200</v>
      </c>
      <c r="B56" t="s">
        <v>57</v>
      </c>
      <c r="C56" t="s">
        <v>330</v>
      </c>
      <c r="D56" t="s">
        <v>254</v>
      </c>
      <c r="E56" s="178">
        <v>12550.29</v>
      </c>
      <c r="F56" s="178">
        <v>14844.29</v>
      </c>
      <c r="G56" s="178">
        <v>2294</v>
      </c>
    </row>
    <row r="57" spans="1:7" x14ac:dyDescent="0.25">
      <c r="A57" s="17" t="s">
        <v>200</v>
      </c>
      <c r="B57" t="s">
        <v>58</v>
      </c>
      <c r="C57" t="s">
        <v>253</v>
      </c>
      <c r="D57" t="s">
        <v>429</v>
      </c>
      <c r="E57" s="178">
        <v>58146.979999999974</v>
      </c>
      <c r="F57" s="178">
        <v>152428.26999999999</v>
      </c>
      <c r="G57" s="178">
        <v>94281.290000000008</v>
      </c>
    </row>
    <row r="58" spans="1:7" x14ac:dyDescent="0.25">
      <c r="A58" s="17" t="s">
        <v>200</v>
      </c>
      <c r="B58" t="s">
        <v>58</v>
      </c>
      <c r="C58" t="s">
        <v>253</v>
      </c>
      <c r="D58" t="s">
        <v>254</v>
      </c>
      <c r="E58" s="178">
        <v>1720.5199999999998</v>
      </c>
      <c r="F58" s="178">
        <v>11750.36</v>
      </c>
      <c r="G58" s="178">
        <v>10029.84</v>
      </c>
    </row>
    <row r="59" spans="1:7" x14ac:dyDescent="0.25">
      <c r="A59" s="17" t="s">
        <v>200</v>
      </c>
      <c r="B59" t="s">
        <v>59</v>
      </c>
      <c r="C59" t="s">
        <v>270</v>
      </c>
      <c r="D59" t="s">
        <v>410</v>
      </c>
      <c r="E59" s="178">
        <v>19853.05999999999</v>
      </c>
      <c r="F59" s="178">
        <v>22622.95</v>
      </c>
      <c r="G59" s="178">
        <v>2769.8900000000103</v>
      </c>
    </row>
    <row r="60" spans="1:7" x14ac:dyDescent="0.25">
      <c r="A60" s="17" t="s">
        <v>200</v>
      </c>
      <c r="B60" t="s">
        <v>59</v>
      </c>
      <c r="C60" t="s">
        <v>270</v>
      </c>
      <c r="D60" t="s">
        <v>448</v>
      </c>
      <c r="E60" s="178">
        <v>6736.6100000000006</v>
      </c>
      <c r="F60" s="178">
        <v>4472.7299999999996</v>
      </c>
      <c r="G60" s="178">
        <v>-2263.880000000001</v>
      </c>
    </row>
    <row r="61" spans="1:7" x14ac:dyDescent="0.25">
      <c r="A61" s="17" t="s">
        <v>200</v>
      </c>
      <c r="B61" t="s">
        <v>60</v>
      </c>
      <c r="C61" t="s">
        <v>265</v>
      </c>
      <c r="D61" t="s">
        <v>235</v>
      </c>
      <c r="E61" s="178">
        <v>467.53999999999991</v>
      </c>
      <c r="F61" s="178">
        <v>1037.1600000000001</v>
      </c>
      <c r="G61" s="178">
        <v>569.62000000000012</v>
      </c>
    </row>
    <row r="62" spans="1:7" x14ac:dyDescent="0.25">
      <c r="A62" s="17" t="s">
        <v>200</v>
      </c>
      <c r="B62" t="s">
        <v>60</v>
      </c>
      <c r="C62" t="s">
        <v>265</v>
      </c>
      <c r="D62" t="s">
        <v>199</v>
      </c>
      <c r="E62" s="178">
        <v>11718.819999999996</v>
      </c>
      <c r="F62" s="178">
        <v>8232.42</v>
      </c>
      <c r="G62" s="178">
        <v>-3486.399999999996</v>
      </c>
    </row>
    <row r="63" spans="1:7" x14ac:dyDescent="0.25">
      <c r="A63" s="17" t="s">
        <v>200</v>
      </c>
      <c r="B63" t="s">
        <v>60</v>
      </c>
      <c r="C63" t="s">
        <v>265</v>
      </c>
      <c r="D63" t="s">
        <v>232</v>
      </c>
      <c r="E63" s="178">
        <v>1521.7600000000016</v>
      </c>
      <c r="F63" s="178">
        <v>3046.64</v>
      </c>
      <c r="G63" s="178">
        <v>1524.8799999999983</v>
      </c>
    </row>
    <row r="64" spans="1:7" x14ac:dyDescent="0.25">
      <c r="A64" s="17" t="s">
        <v>200</v>
      </c>
      <c r="B64" t="s">
        <v>61</v>
      </c>
      <c r="C64" t="s">
        <v>378</v>
      </c>
      <c r="D64" t="s">
        <v>235</v>
      </c>
      <c r="E64" s="178">
        <v>1060.7899999999997</v>
      </c>
      <c r="F64" s="178">
        <v>1101.98</v>
      </c>
      <c r="G64" s="178">
        <v>41.190000000000282</v>
      </c>
    </row>
    <row r="65" spans="1:7" x14ac:dyDescent="0.25">
      <c r="A65" s="17" t="s">
        <v>200</v>
      </c>
      <c r="B65" t="s">
        <v>61</v>
      </c>
      <c r="C65" t="s">
        <v>378</v>
      </c>
      <c r="D65" t="s">
        <v>199</v>
      </c>
      <c r="E65" s="178">
        <v>24466.05</v>
      </c>
      <c r="F65" s="178">
        <v>12510.69</v>
      </c>
      <c r="G65" s="178">
        <v>-11955.359999999999</v>
      </c>
    </row>
    <row r="66" spans="1:7" x14ac:dyDescent="0.25">
      <c r="A66" s="17" t="s">
        <v>200</v>
      </c>
      <c r="B66" t="s">
        <v>61</v>
      </c>
      <c r="C66" t="s">
        <v>378</v>
      </c>
      <c r="D66" t="s">
        <v>232</v>
      </c>
      <c r="E66" s="178">
        <v>3269.3699999999972</v>
      </c>
      <c r="F66" s="178">
        <v>1555.73</v>
      </c>
      <c r="G66" s="178">
        <v>-1713.6399999999971</v>
      </c>
    </row>
    <row r="67" spans="1:7" x14ac:dyDescent="0.25">
      <c r="A67" s="17" t="s">
        <v>200</v>
      </c>
      <c r="B67" t="s">
        <v>62</v>
      </c>
      <c r="C67" t="s">
        <v>229</v>
      </c>
      <c r="D67" t="s">
        <v>452</v>
      </c>
      <c r="E67" s="178">
        <v>2088.4399999999996</v>
      </c>
      <c r="F67" s="178">
        <v>0</v>
      </c>
      <c r="G67" s="178">
        <v>-2088.4399999999996</v>
      </c>
    </row>
    <row r="68" spans="1:7" x14ac:dyDescent="0.25">
      <c r="A68" s="17" t="s">
        <v>200</v>
      </c>
      <c r="B68" t="s">
        <v>64</v>
      </c>
      <c r="C68" t="s">
        <v>229</v>
      </c>
      <c r="D68" t="s">
        <v>452</v>
      </c>
      <c r="E68" s="178">
        <v>811.91000000000042</v>
      </c>
      <c r="F68" s="178">
        <v>0</v>
      </c>
      <c r="G68" s="178">
        <v>-811.91000000000042</v>
      </c>
    </row>
    <row r="69" spans="1:7" x14ac:dyDescent="0.25">
      <c r="A69" s="17" t="s">
        <v>200</v>
      </c>
      <c r="B69" t="s">
        <v>65</v>
      </c>
      <c r="C69" t="s">
        <v>341</v>
      </c>
      <c r="D69" t="s">
        <v>235</v>
      </c>
      <c r="E69" s="178">
        <v>1367.2599999999995</v>
      </c>
      <c r="F69" s="178">
        <v>129.63999999999999</v>
      </c>
      <c r="G69" s="178">
        <v>-1237.6199999999994</v>
      </c>
    </row>
    <row r="70" spans="1:7" x14ac:dyDescent="0.25">
      <c r="A70" s="17" t="s">
        <v>200</v>
      </c>
      <c r="B70" t="s">
        <v>66</v>
      </c>
      <c r="C70" t="s">
        <v>207</v>
      </c>
      <c r="D70" t="s">
        <v>235</v>
      </c>
      <c r="E70" s="178">
        <v>2125.5600000000004</v>
      </c>
      <c r="F70" s="178">
        <v>6158.11</v>
      </c>
      <c r="G70" s="178">
        <v>4032.5499999999993</v>
      </c>
    </row>
    <row r="71" spans="1:7" x14ac:dyDescent="0.25">
      <c r="A71" s="17" t="s">
        <v>200</v>
      </c>
      <c r="B71" t="s">
        <v>66</v>
      </c>
      <c r="C71" t="s">
        <v>207</v>
      </c>
      <c r="D71" t="s">
        <v>199</v>
      </c>
      <c r="E71" s="178">
        <v>47518.719999999958</v>
      </c>
      <c r="F71" s="178">
        <v>69943.16</v>
      </c>
      <c r="G71" s="178">
        <v>22424.440000000046</v>
      </c>
    </row>
    <row r="72" spans="1:7" x14ac:dyDescent="0.25">
      <c r="A72" s="17" t="s">
        <v>200</v>
      </c>
      <c r="B72" t="s">
        <v>66</v>
      </c>
      <c r="C72" t="s">
        <v>207</v>
      </c>
      <c r="D72" t="s">
        <v>232</v>
      </c>
      <c r="E72" s="178">
        <v>6390.3999999999969</v>
      </c>
      <c r="F72" s="178">
        <v>12769.97</v>
      </c>
      <c r="G72" s="178">
        <v>6379.5700000000024</v>
      </c>
    </row>
    <row r="73" spans="1:7" x14ac:dyDescent="0.25">
      <c r="A73" s="17" t="s">
        <v>200</v>
      </c>
      <c r="B73" t="s">
        <v>67</v>
      </c>
      <c r="C73" t="s">
        <v>246</v>
      </c>
      <c r="D73" t="s">
        <v>235</v>
      </c>
      <c r="E73" s="178">
        <v>141.35999999999996</v>
      </c>
      <c r="F73" s="178">
        <v>0</v>
      </c>
      <c r="G73" s="178">
        <v>-141.35999999999996</v>
      </c>
    </row>
    <row r="74" spans="1:7" x14ac:dyDescent="0.25">
      <c r="A74" s="17" t="s">
        <v>200</v>
      </c>
      <c r="B74" t="s">
        <v>67</v>
      </c>
      <c r="C74" t="s">
        <v>246</v>
      </c>
      <c r="D74" t="s">
        <v>199</v>
      </c>
      <c r="E74" s="178">
        <v>4394.0300000000043</v>
      </c>
      <c r="F74" s="178">
        <v>4148.62</v>
      </c>
      <c r="G74" s="178">
        <v>-245.4100000000044</v>
      </c>
    </row>
    <row r="75" spans="1:7" x14ac:dyDescent="0.25">
      <c r="A75" s="17" t="s">
        <v>200</v>
      </c>
      <c r="B75" t="s">
        <v>67</v>
      </c>
      <c r="C75" t="s">
        <v>246</v>
      </c>
      <c r="D75" t="s">
        <v>232</v>
      </c>
      <c r="E75" s="178">
        <v>525.46000000000026</v>
      </c>
      <c r="F75" s="178">
        <v>64.819999999999993</v>
      </c>
      <c r="G75" s="178">
        <v>-460.64000000000027</v>
      </c>
    </row>
    <row r="76" spans="1:7" x14ac:dyDescent="0.25">
      <c r="A76" s="17" t="s">
        <v>200</v>
      </c>
      <c r="B76" t="s">
        <v>68</v>
      </c>
      <c r="C76" t="s">
        <v>218</v>
      </c>
      <c r="D76" t="s">
        <v>235</v>
      </c>
      <c r="E76" s="178">
        <v>1956.6700000000008</v>
      </c>
      <c r="F76" s="178">
        <v>652.79999999999995</v>
      </c>
      <c r="G76" s="178">
        <v>-1303.8700000000008</v>
      </c>
    </row>
    <row r="77" spans="1:7" x14ac:dyDescent="0.25">
      <c r="A77" s="17" t="s">
        <v>200</v>
      </c>
      <c r="B77" t="s">
        <v>68</v>
      </c>
      <c r="C77" t="s">
        <v>218</v>
      </c>
      <c r="D77" t="s">
        <v>199</v>
      </c>
      <c r="E77" s="178">
        <v>43685.23</v>
      </c>
      <c r="F77" s="178">
        <v>26329.51</v>
      </c>
      <c r="G77" s="178">
        <v>-17355.720000000005</v>
      </c>
    </row>
    <row r="78" spans="1:7" x14ac:dyDescent="0.25">
      <c r="A78" s="17" t="s">
        <v>200</v>
      </c>
      <c r="B78" t="s">
        <v>68</v>
      </c>
      <c r="C78" t="s">
        <v>218</v>
      </c>
      <c r="D78" t="s">
        <v>232</v>
      </c>
      <c r="E78" s="178">
        <v>5851.9999999999991</v>
      </c>
      <c r="F78" s="178">
        <v>3372.79</v>
      </c>
      <c r="G78" s="178">
        <v>-2479.2099999999991</v>
      </c>
    </row>
    <row r="79" spans="1:7" x14ac:dyDescent="0.25">
      <c r="A79" s="17" t="s">
        <v>200</v>
      </c>
      <c r="B79" t="s">
        <v>69</v>
      </c>
      <c r="C79" t="s">
        <v>418</v>
      </c>
      <c r="D79" t="s">
        <v>413</v>
      </c>
      <c r="E79" s="178">
        <v>444.22000000000008</v>
      </c>
      <c r="F79" s="178">
        <v>453.76</v>
      </c>
      <c r="G79" s="178">
        <v>9.5399999999999068</v>
      </c>
    </row>
    <row r="80" spans="1:7" x14ac:dyDescent="0.25">
      <c r="A80" s="17" t="s">
        <v>200</v>
      </c>
      <c r="B80" t="s">
        <v>70</v>
      </c>
      <c r="C80" t="s">
        <v>351</v>
      </c>
      <c r="D80" t="s">
        <v>363</v>
      </c>
      <c r="E80" s="178">
        <v>79561.639999999985</v>
      </c>
      <c r="F80" s="178">
        <v>137034.15</v>
      </c>
      <c r="G80" s="178">
        <v>57472.510000000009</v>
      </c>
    </row>
    <row r="81" spans="1:7" x14ac:dyDescent="0.25">
      <c r="A81" s="17" t="s">
        <v>200</v>
      </c>
      <c r="B81" t="s">
        <v>72</v>
      </c>
      <c r="C81" t="s">
        <v>234</v>
      </c>
      <c r="D81" t="s">
        <v>235</v>
      </c>
      <c r="E81" s="178">
        <v>461.63</v>
      </c>
      <c r="F81" s="178">
        <v>583.4</v>
      </c>
      <c r="G81" s="178">
        <v>121.76999999999998</v>
      </c>
    </row>
    <row r="82" spans="1:7" x14ac:dyDescent="0.25">
      <c r="A82" s="17" t="s">
        <v>200</v>
      </c>
      <c r="B82" t="s">
        <v>72</v>
      </c>
      <c r="C82" t="s">
        <v>234</v>
      </c>
      <c r="D82" t="s">
        <v>199</v>
      </c>
      <c r="E82" s="178">
        <v>11630.859999999997</v>
      </c>
      <c r="F82" s="178">
        <v>8297.24</v>
      </c>
      <c r="G82" s="178">
        <v>-3333.6199999999972</v>
      </c>
    </row>
    <row r="83" spans="1:7" x14ac:dyDescent="0.25">
      <c r="A83" s="17" t="s">
        <v>200</v>
      </c>
      <c r="B83" t="s">
        <v>72</v>
      </c>
      <c r="C83" t="s">
        <v>234</v>
      </c>
      <c r="D83" t="s">
        <v>232</v>
      </c>
      <c r="E83" s="178">
        <v>1505.6600000000014</v>
      </c>
      <c r="F83" s="178">
        <v>972.33</v>
      </c>
      <c r="G83" s="178">
        <v>-533.33000000000141</v>
      </c>
    </row>
    <row r="84" spans="1:7" x14ac:dyDescent="0.25">
      <c r="A84" s="17" t="s">
        <v>200</v>
      </c>
      <c r="B84" t="s">
        <v>73</v>
      </c>
      <c r="C84" t="s">
        <v>275</v>
      </c>
      <c r="D84" t="s">
        <v>452</v>
      </c>
      <c r="E84" s="178">
        <v>26251.06</v>
      </c>
      <c r="F84" s="178">
        <v>36365.26</v>
      </c>
      <c r="G84" s="178">
        <v>10114.200000000001</v>
      </c>
    </row>
    <row r="85" spans="1:7" x14ac:dyDescent="0.25">
      <c r="A85" s="17" t="s">
        <v>200</v>
      </c>
      <c r="B85" t="s">
        <v>191</v>
      </c>
      <c r="C85" t="s">
        <v>332</v>
      </c>
      <c r="D85" t="s">
        <v>235</v>
      </c>
      <c r="E85" s="178">
        <v>306.47999999999996</v>
      </c>
      <c r="F85" s="178">
        <v>64.819999999999993</v>
      </c>
      <c r="G85" s="178">
        <v>-241.65999999999997</v>
      </c>
    </row>
    <row r="86" spans="1:7" x14ac:dyDescent="0.25">
      <c r="A86" s="17" t="s">
        <v>200</v>
      </c>
      <c r="B86" t="s">
        <v>191</v>
      </c>
      <c r="C86" t="s">
        <v>332</v>
      </c>
      <c r="D86" t="s">
        <v>199</v>
      </c>
      <c r="E86" s="178">
        <v>7486.4000000000069</v>
      </c>
      <c r="F86" s="178">
        <v>7973.13</v>
      </c>
      <c r="G86" s="178">
        <v>486.7299999999932</v>
      </c>
    </row>
    <row r="87" spans="1:7" x14ac:dyDescent="0.25">
      <c r="A87" s="17" t="s">
        <v>200</v>
      </c>
      <c r="B87" t="s">
        <v>191</v>
      </c>
      <c r="C87" t="s">
        <v>332</v>
      </c>
      <c r="D87" t="s">
        <v>232</v>
      </c>
      <c r="E87" s="178">
        <v>896.24000000000046</v>
      </c>
      <c r="F87" s="178">
        <v>1490.91</v>
      </c>
      <c r="G87" s="178">
        <v>594.66999999999962</v>
      </c>
    </row>
    <row r="88" spans="1:7" x14ac:dyDescent="0.25">
      <c r="A88" s="17" t="s">
        <v>200</v>
      </c>
      <c r="B88" t="s">
        <v>192</v>
      </c>
      <c r="C88" t="s">
        <v>198</v>
      </c>
      <c r="D88" t="s">
        <v>235</v>
      </c>
      <c r="E88" s="178">
        <v>306.47999999999996</v>
      </c>
      <c r="F88" s="178">
        <v>388.93</v>
      </c>
      <c r="G88" s="178">
        <v>82.450000000000045</v>
      </c>
    </row>
    <row r="89" spans="1:7" x14ac:dyDescent="0.25">
      <c r="A89" s="17" t="s">
        <v>200</v>
      </c>
      <c r="B89" t="s">
        <v>192</v>
      </c>
      <c r="C89" t="s">
        <v>198</v>
      </c>
      <c r="D89" t="s">
        <v>199</v>
      </c>
      <c r="E89" s="178">
        <v>7343.8400000000056</v>
      </c>
      <c r="F89" s="178">
        <v>9788.15</v>
      </c>
      <c r="G89" s="178">
        <v>2444.309999999994</v>
      </c>
    </row>
    <row r="90" spans="1:7" x14ac:dyDescent="0.25">
      <c r="A90" s="17" t="s">
        <v>200</v>
      </c>
      <c r="B90" t="s">
        <v>192</v>
      </c>
      <c r="C90" t="s">
        <v>198</v>
      </c>
      <c r="D90" t="s">
        <v>232</v>
      </c>
      <c r="E90" s="178">
        <v>893.02000000000055</v>
      </c>
      <c r="F90" s="178">
        <v>6611.87</v>
      </c>
      <c r="G90" s="178">
        <v>5718.8499999999995</v>
      </c>
    </row>
    <row r="91" spans="1:7" x14ac:dyDescent="0.25">
      <c r="A91" s="17" t="s">
        <v>200</v>
      </c>
      <c r="B91" t="s">
        <v>74</v>
      </c>
      <c r="C91" t="s">
        <v>250</v>
      </c>
      <c r="D91" t="s">
        <v>248</v>
      </c>
      <c r="E91" s="178">
        <v>2994.9200000000005</v>
      </c>
      <c r="F91" s="178">
        <v>5898.82</v>
      </c>
      <c r="G91" s="178">
        <v>2903.8999999999992</v>
      </c>
    </row>
    <row r="92" spans="1:7" x14ac:dyDescent="0.25">
      <c r="A92" s="17" t="s">
        <v>200</v>
      </c>
      <c r="B92" t="s">
        <v>74</v>
      </c>
      <c r="C92" t="s">
        <v>250</v>
      </c>
      <c r="D92" t="s">
        <v>434</v>
      </c>
      <c r="E92" s="178">
        <v>2684.0400000000009</v>
      </c>
      <c r="F92" s="178">
        <v>9593.69</v>
      </c>
      <c r="G92" s="178">
        <v>6909.65</v>
      </c>
    </row>
    <row r="93" spans="1:7" x14ac:dyDescent="0.25">
      <c r="A93" s="17" t="s">
        <v>200</v>
      </c>
      <c r="B93" t="s">
        <v>75</v>
      </c>
      <c r="C93" t="s">
        <v>351</v>
      </c>
      <c r="D93" t="s">
        <v>363</v>
      </c>
      <c r="E93" s="178">
        <v>40522.37999999999</v>
      </c>
      <c r="F93" s="178">
        <v>34939.17</v>
      </c>
      <c r="G93" s="178">
        <v>-5583.2099999999919</v>
      </c>
    </row>
    <row r="94" spans="1:7" x14ac:dyDescent="0.25">
      <c r="A94" s="17" t="s">
        <v>200</v>
      </c>
      <c r="B94" t="s">
        <v>194</v>
      </c>
      <c r="C94" t="s">
        <v>251</v>
      </c>
      <c r="D94" t="s">
        <v>248</v>
      </c>
      <c r="E94" s="178">
        <v>9102.3299999999963</v>
      </c>
      <c r="F94" s="178">
        <v>25993.71</v>
      </c>
      <c r="G94" s="178">
        <v>16891.380000000005</v>
      </c>
    </row>
    <row r="95" spans="1:7" x14ac:dyDescent="0.25">
      <c r="A95" s="17" t="s">
        <v>200</v>
      </c>
      <c r="B95" t="s">
        <v>194</v>
      </c>
      <c r="C95" t="s">
        <v>251</v>
      </c>
      <c r="D95" t="s">
        <v>434</v>
      </c>
      <c r="E95" s="178">
        <v>8167.3300000000008</v>
      </c>
      <c r="F95" s="178">
        <v>7324.91</v>
      </c>
      <c r="G95" s="178">
        <v>-842.42000000000098</v>
      </c>
    </row>
    <row r="96" spans="1:7" x14ac:dyDescent="0.25">
      <c r="A96" s="17" t="s">
        <v>200</v>
      </c>
      <c r="B96" t="s">
        <v>76</v>
      </c>
      <c r="C96" t="s">
        <v>327</v>
      </c>
      <c r="D96" t="s">
        <v>235</v>
      </c>
      <c r="E96" s="178">
        <v>2856.4999999999995</v>
      </c>
      <c r="F96" s="178">
        <v>972.33</v>
      </c>
      <c r="G96" s="178">
        <v>-1884.1699999999996</v>
      </c>
    </row>
    <row r="97" spans="1:7" x14ac:dyDescent="0.25">
      <c r="A97" s="17" t="s">
        <v>200</v>
      </c>
      <c r="B97" t="s">
        <v>76</v>
      </c>
      <c r="C97" t="s">
        <v>327</v>
      </c>
      <c r="D97" t="s">
        <v>199</v>
      </c>
      <c r="E97" s="178">
        <v>63327.44999999999</v>
      </c>
      <c r="F97" s="178">
        <v>29299.64</v>
      </c>
      <c r="G97" s="178">
        <v>-34027.80999999999</v>
      </c>
    </row>
    <row r="98" spans="1:7" x14ac:dyDescent="0.25">
      <c r="A98" s="17" t="s">
        <v>200</v>
      </c>
      <c r="B98" t="s">
        <v>76</v>
      </c>
      <c r="C98" t="s">
        <v>327</v>
      </c>
      <c r="D98" t="s">
        <v>232</v>
      </c>
      <c r="E98" s="178">
        <v>8521.5599999999977</v>
      </c>
      <c r="F98" s="178">
        <v>3241.11</v>
      </c>
      <c r="G98" s="178">
        <v>-5280.4499999999971</v>
      </c>
    </row>
    <row r="99" spans="1:7" x14ac:dyDescent="0.25">
      <c r="A99" s="17" t="s">
        <v>200</v>
      </c>
      <c r="B99" t="s">
        <v>77</v>
      </c>
      <c r="C99" t="s">
        <v>389</v>
      </c>
      <c r="D99" t="s">
        <v>291</v>
      </c>
      <c r="E99" s="178">
        <v>5670.0200000000013</v>
      </c>
      <c r="F99" s="178">
        <v>3954.15</v>
      </c>
      <c r="G99" s="178">
        <v>-1715.8700000000013</v>
      </c>
    </row>
    <row r="100" spans="1:7" x14ac:dyDescent="0.25">
      <c r="A100" s="17" t="s">
        <v>200</v>
      </c>
      <c r="B100" t="s">
        <v>77</v>
      </c>
      <c r="C100" t="s">
        <v>389</v>
      </c>
      <c r="D100" t="s">
        <v>388</v>
      </c>
      <c r="E100" s="178">
        <v>809.13999999999965</v>
      </c>
      <c r="F100" s="178">
        <v>6287.75</v>
      </c>
      <c r="G100" s="178">
        <v>5478.6100000000006</v>
      </c>
    </row>
    <row r="101" spans="1:7" x14ac:dyDescent="0.25">
      <c r="A101" s="17" t="s">
        <v>200</v>
      </c>
      <c r="B101" t="s">
        <v>77</v>
      </c>
      <c r="C101" t="s">
        <v>389</v>
      </c>
      <c r="D101" t="s">
        <v>459</v>
      </c>
      <c r="E101" s="178">
        <v>265.19999999999993</v>
      </c>
      <c r="F101" s="178">
        <v>259.29000000000002</v>
      </c>
      <c r="G101" s="178">
        <v>-5.9099999999999113</v>
      </c>
    </row>
    <row r="102" spans="1:7" x14ac:dyDescent="0.25">
      <c r="A102" s="17" t="s">
        <v>200</v>
      </c>
      <c r="B102" t="s">
        <v>78</v>
      </c>
      <c r="C102" t="s">
        <v>338</v>
      </c>
      <c r="D102" t="s">
        <v>235</v>
      </c>
      <c r="E102" s="178">
        <v>4111.8099999999995</v>
      </c>
      <c r="F102" s="178">
        <v>2722.53</v>
      </c>
      <c r="G102" s="178">
        <v>-1389.2799999999993</v>
      </c>
    </row>
    <row r="103" spans="1:7" x14ac:dyDescent="0.25">
      <c r="A103" s="17" t="s">
        <v>200</v>
      </c>
      <c r="B103" t="s">
        <v>78</v>
      </c>
      <c r="C103" t="s">
        <v>338</v>
      </c>
      <c r="D103" t="s">
        <v>199</v>
      </c>
      <c r="E103" s="178">
        <v>90011.649999999921</v>
      </c>
      <c r="F103" s="178">
        <v>70850.67</v>
      </c>
      <c r="G103" s="178">
        <v>-19160.979999999923</v>
      </c>
    </row>
    <row r="104" spans="1:7" x14ac:dyDescent="0.25">
      <c r="A104" s="17" t="s">
        <v>200</v>
      </c>
      <c r="B104" t="s">
        <v>78</v>
      </c>
      <c r="C104" t="s">
        <v>338</v>
      </c>
      <c r="D104" t="s">
        <v>232</v>
      </c>
      <c r="E104" s="178">
        <v>12187.470000000001</v>
      </c>
      <c r="F104" s="178">
        <v>6547.04</v>
      </c>
      <c r="G104" s="178">
        <v>-5640.4300000000012</v>
      </c>
    </row>
    <row r="105" spans="1:7" x14ac:dyDescent="0.25">
      <c r="A105" s="17" t="s">
        <v>200</v>
      </c>
      <c r="B105" t="s">
        <v>79</v>
      </c>
      <c r="C105" t="s">
        <v>206</v>
      </c>
      <c r="D105" t="s">
        <v>235</v>
      </c>
      <c r="E105" s="178">
        <v>0</v>
      </c>
      <c r="F105" s="178">
        <v>0</v>
      </c>
      <c r="G105" s="178">
        <v>0</v>
      </c>
    </row>
    <row r="106" spans="1:7" x14ac:dyDescent="0.25">
      <c r="A106" s="17" t="s">
        <v>200</v>
      </c>
      <c r="B106" t="s">
        <v>79</v>
      </c>
      <c r="C106" t="s">
        <v>206</v>
      </c>
      <c r="D106" t="s">
        <v>199</v>
      </c>
      <c r="E106" s="178">
        <v>0</v>
      </c>
      <c r="F106" s="178">
        <v>0</v>
      </c>
      <c r="G106" s="178">
        <v>0</v>
      </c>
    </row>
    <row r="107" spans="1:7" x14ac:dyDescent="0.25">
      <c r="A107" s="17" t="s">
        <v>200</v>
      </c>
      <c r="B107" t="s">
        <v>79</v>
      </c>
      <c r="C107" t="s">
        <v>206</v>
      </c>
      <c r="D107" t="s">
        <v>232</v>
      </c>
      <c r="E107" s="178">
        <v>0</v>
      </c>
      <c r="F107" s="178">
        <v>0</v>
      </c>
      <c r="G107" s="178">
        <v>0</v>
      </c>
    </row>
    <row r="108" spans="1:7" x14ac:dyDescent="0.25">
      <c r="A108" s="17" t="s">
        <v>200</v>
      </c>
      <c r="B108" t="s">
        <v>80</v>
      </c>
      <c r="C108" t="s">
        <v>231</v>
      </c>
      <c r="D108" t="s">
        <v>235</v>
      </c>
      <c r="E108" s="178">
        <v>194.52000000000012</v>
      </c>
      <c r="F108" s="178">
        <v>129.63999999999999</v>
      </c>
      <c r="G108" s="178">
        <v>-64.880000000000138</v>
      </c>
    </row>
    <row r="109" spans="1:7" x14ac:dyDescent="0.25">
      <c r="A109" s="17" t="s">
        <v>200</v>
      </c>
      <c r="B109" t="s">
        <v>80</v>
      </c>
      <c r="C109" t="s">
        <v>231</v>
      </c>
      <c r="D109" t="s">
        <v>199</v>
      </c>
      <c r="E109" s="178">
        <v>5574.3800000000037</v>
      </c>
      <c r="F109" s="178">
        <v>2139.13</v>
      </c>
      <c r="G109" s="178">
        <v>-3435.2500000000036</v>
      </c>
    </row>
    <row r="110" spans="1:7" x14ac:dyDescent="0.25">
      <c r="A110" s="17" t="s">
        <v>200</v>
      </c>
      <c r="B110" t="s">
        <v>80</v>
      </c>
      <c r="C110" t="s">
        <v>231</v>
      </c>
      <c r="D110" t="s">
        <v>232</v>
      </c>
      <c r="E110" s="178">
        <v>696.3600000000007</v>
      </c>
      <c r="F110" s="178">
        <v>1166.8</v>
      </c>
      <c r="G110" s="178">
        <v>470.43999999999926</v>
      </c>
    </row>
    <row r="111" spans="1:7" x14ac:dyDescent="0.25">
      <c r="A111" s="17" t="s">
        <v>200</v>
      </c>
      <c r="B111" t="s">
        <v>81</v>
      </c>
      <c r="C111" t="s">
        <v>245</v>
      </c>
      <c r="D111" t="s">
        <v>199</v>
      </c>
      <c r="E111" s="178">
        <v>13495.359999999995</v>
      </c>
      <c r="F111" s="178">
        <v>16011.09</v>
      </c>
      <c r="G111" s="178">
        <v>2515.730000000005</v>
      </c>
    </row>
    <row r="112" spans="1:7" x14ac:dyDescent="0.25">
      <c r="A112" s="17" t="s">
        <v>200</v>
      </c>
      <c r="B112" t="s">
        <v>81</v>
      </c>
      <c r="C112" t="s">
        <v>245</v>
      </c>
      <c r="D112" t="s">
        <v>232</v>
      </c>
      <c r="E112" s="178">
        <v>1773.1600000000012</v>
      </c>
      <c r="F112" s="178">
        <v>3435.58</v>
      </c>
      <c r="G112" s="178">
        <v>1662.4199999999987</v>
      </c>
    </row>
    <row r="113" spans="1:7" x14ac:dyDescent="0.25">
      <c r="A113" s="17" t="s">
        <v>200</v>
      </c>
      <c r="B113" t="s">
        <v>82</v>
      </c>
      <c r="C113" t="s">
        <v>316</v>
      </c>
      <c r="D113" t="s">
        <v>413</v>
      </c>
      <c r="E113" s="178">
        <v>146990.20999999996</v>
      </c>
      <c r="F113" s="178">
        <v>310405.32</v>
      </c>
      <c r="G113" s="178">
        <v>163415.11000000004</v>
      </c>
    </row>
    <row r="114" spans="1:7" x14ac:dyDescent="0.25">
      <c r="A114" s="17" t="s">
        <v>200</v>
      </c>
      <c r="B114" t="s">
        <v>83</v>
      </c>
      <c r="C114" t="s">
        <v>294</v>
      </c>
      <c r="D114" t="s">
        <v>291</v>
      </c>
      <c r="E114" s="178">
        <v>0</v>
      </c>
      <c r="F114" s="178">
        <v>0</v>
      </c>
      <c r="G114" s="178">
        <v>0</v>
      </c>
    </row>
    <row r="115" spans="1:7" x14ac:dyDescent="0.25">
      <c r="A115" s="17" t="s">
        <v>200</v>
      </c>
      <c r="B115" t="s">
        <v>83</v>
      </c>
      <c r="C115" t="s">
        <v>294</v>
      </c>
      <c r="D115" t="s">
        <v>388</v>
      </c>
      <c r="E115" s="178">
        <v>0</v>
      </c>
      <c r="F115" s="178">
        <v>129.63999999999999</v>
      </c>
      <c r="G115" s="178">
        <v>129.63999999999999</v>
      </c>
    </row>
    <row r="116" spans="1:7" x14ac:dyDescent="0.25">
      <c r="A116" s="17" t="s">
        <v>200</v>
      </c>
      <c r="B116" t="s">
        <v>83</v>
      </c>
      <c r="C116" t="s">
        <v>294</v>
      </c>
      <c r="D116" t="s">
        <v>459</v>
      </c>
      <c r="E116" s="178">
        <v>0</v>
      </c>
      <c r="F116" s="178">
        <v>0</v>
      </c>
      <c r="G116" s="178">
        <v>0</v>
      </c>
    </row>
    <row r="117" spans="1:7" x14ac:dyDescent="0.25">
      <c r="A117" s="17" t="s">
        <v>200</v>
      </c>
      <c r="B117" t="s">
        <v>84</v>
      </c>
      <c r="C117" t="s">
        <v>221</v>
      </c>
      <c r="D117" t="s">
        <v>235</v>
      </c>
      <c r="E117" s="178">
        <v>1669.8600000000001</v>
      </c>
      <c r="F117" s="178">
        <v>1361.27</v>
      </c>
      <c r="G117" s="178">
        <v>-308.59000000000015</v>
      </c>
    </row>
    <row r="118" spans="1:7" x14ac:dyDescent="0.25">
      <c r="A118" s="17" t="s">
        <v>200</v>
      </c>
      <c r="B118" t="s">
        <v>84</v>
      </c>
      <c r="C118" t="s">
        <v>221</v>
      </c>
      <c r="D118" t="s">
        <v>199</v>
      </c>
      <c r="E118" s="178">
        <v>37685.839999999989</v>
      </c>
      <c r="F118" s="178">
        <v>48746.3</v>
      </c>
      <c r="G118" s="178">
        <v>11060.460000000014</v>
      </c>
    </row>
    <row r="119" spans="1:7" x14ac:dyDescent="0.25">
      <c r="A119" s="17" t="s">
        <v>200</v>
      </c>
      <c r="B119" t="s">
        <v>84</v>
      </c>
      <c r="C119" t="s">
        <v>221</v>
      </c>
      <c r="D119" t="s">
        <v>232</v>
      </c>
      <c r="E119" s="178">
        <v>5055.5300000000025</v>
      </c>
      <c r="F119" s="178">
        <v>3565.22</v>
      </c>
      <c r="G119" s="178">
        <v>-1490.3100000000027</v>
      </c>
    </row>
    <row r="120" spans="1:7" x14ac:dyDescent="0.25">
      <c r="A120" s="17" t="s">
        <v>200</v>
      </c>
      <c r="B120" t="s">
        <v>85</v>
      </c>
      <c r="C120" t="s">
        <v>342</v>
      </c>
      <c r="D120" t="s">
        <v>452</v>
      </c>
      <c r="E120" s="178">
        <v>1306.7600000000002</v>
      </c>
      <c r="F120" s="178">
        <v>7389.73</v>
      </c>
      <c r="G120" s="178">
        <v>6082.9699999999993</v>
      </c>
    </row>
    <row r="121" spans="1:7" x14ac:dyDescent="0.25">
      <c r="A121" s="17" t="s">
        <v>200</v>
      </c>
      <c r="B121" t="s">
        <v>87</v>
      </c>
      <c r="C121" t="s">
        <v>230</v>
      </c>
      <c r="D121" t="s">
        <v>452</v>
      </c>
      <c r="E121" s="178">
        <v>0</v>
      </c>
      <c r="F121" s="178">
        <v>0</v>
      </c>
      <c r="G121" s="178">
        <v>0</v>
      </c>
    </row>
    <row r="122" spans="1:7" x14ac:dyDescent="0.25">
      <c r="A122" s="17" t="s">
        <v>200</v>
      </c>
      <c r="B122" t="s">
        <v>88</v>
      </c>
      <c r="C122" t="s">
        <v>273</v>
      </c>
      <c r="D122" t="s">
        <v>410</v>
      </c>
      <c r="E122" s="178">
        <v>5672.7299999999987</v>
      </c>
      <c r="F122" s="178">
        <v>6093.29</v>
      </c>
      <c r="G122" s="178">
        <v>420.56000000000131</v>
      </c>
    </row>
    <row r="123" spans="1:7" x14ac:dyDescent="0.25">
      <c r="A123" s="17" t="s">
        <v>200</v>
      </c>
      <c r="B123" t="s">
        <v>88</v>
      </c>
      <c r="C123" t="s">
        <v>273</v>
      </c>
      <c r="D123" t="s">
        <v>448</v>
      </c>
      <c r="E123" s="178">
        <v>1923.2800000000002</v>
      </c>
      <c r="F123" s="178">
        <v>2398.42</v>
      </c>
      <c r="G123" s="178">
        <v>475.13999999999987</v>
      </c>
    </row>
    <row r="124" spans="1:7" x14ac:dyDescent="0.25">
      <c r="A124" s="17" t="s">
        <v>200</v>
      </c>
      <c r="B124" t="s">
        <v>89</v>
      </c>
      <c r="C124" t="s">
        <v>298</v>
      </c>
      <c r="D124" t="s">
        <v>363</v>
      </c>
      <c r="E124" s="178">
        <v>51713.909999999996</v>
      </c>
      <c r="F124" s="178">
        <v>62034.85</v>
      </c>
      <c r="G124" s="178">
        <v>10320.940000000002</v>
      </c>
    </row>
    <row r="125" spans="1:7" x14ac:dyDescent="0.25">
      <c r="A125" s="17" t="s">
        <v>200</v>
      </c>
      <c r="B125" t="s">
        <v>90</v>
      </c>
      <c r="C125" t="s">
        <v>222</v>
      </c>
      <c r="D125" t="s">
        <v>235</v>
      </c>
      <c r="E125" s="178">
        <v>648.3599999999999</v>
      </c>
      <c r="F125" s="178">
        <v>194.47</v>
      </c>
      <c r="G125" s="178">
        <v>-453.88999999999987</v>
      </c>
    </row>
    <row r="126" spans="1:7" x14ac:dyDescent="0.25">
      <c r="A126" s="17" t="s">
        <v>200</v>
      </c>
      <c r="B126" t="s">
        <v>90</v>
      </c>
      <c r="C126" t="s">
        <v>222</v>
      </c>
      <c r="D126" t="s">
        <v>199</v>
      </c>
      <c r="E126" s="178">
        <v>14858.699999999988</v>
      </c>
      <c r="F126" s="178">
        <v>12056.93</v>
      </c>
      <c r="G126" s="178">
        <v>-2801.7699999999877</v>
      </c>
    </row>
    <row r="127" spans="1:7" x14ac:dyDescent="0.25">
      <c r="A127" s="17" t="s">
        <v>200</v>
      </c>
      <c r="B127" t="s">
        <v>90</v>
      </c>
      <c r="C127" t="s">
        <v>222</v>
      </c>
      <c r="D127" t="s">
        <v>232</v>
      </c>
      <c r="E127" s="178">
        <v>1944.0700000000013</v>
      </c>
      <c r="F127" s="178">
        <v>972.33</v>
      </c>
      <c r="G127" s="178">
        <v>-971.74000000000126</v>
      </c>
    </row>
    <row r="128" spans="1:7" x14ac:dyDescent="0.25">
      <c r="A128" s="17" t="s">
        <v>200</v>
      </c>
      <c r="B128" t="s">
        <v>91</v>
      </c>
      <c r="C128" t="s">
        <v>420</v>
      </c>
      <c r="D128" t="s">
        <v>363</v>
      </c>
      <c r="E128" s="178">
        <v>64049.64999999998</v>
      </c>
      <c r="F128" s="178">
        <v>65664.899999999994</v>
      </c>
      <c r="G128" s="178">
        <v>1615.2500000000146</v>
      </c>
    </row>
    <row r="129" spans="1:7" x14ac:dyDescent="0.25">
      <c r="A129" s="17" t="s">
        <v>200</v>
      </c>
      <c r="B129" t="s">
        <v>92</v>
      </c>
      <c r="C129" t="s">
        <v>324</v>
      </c>
      <c r="D129" t="s">
        <v>410</v>
      </c>
      <c r="E129" s="178">
        <v>0</v>
      </c>
      <c r="F129" s="178">
        <v>0</v>
      </c>
      <c r="G129" s="178">
        <v>0</v>
      </c>
    </row>
    <row r="130" spans="1:7" x14ac:dyDescent="0.25">
      <c r="A130" s="17" t="s">
        <v>200</v>
      </c>
      <c r="B130" t="s">
        <v>92</v>
      </c>
      <c r="C130" t="s">
        <v>324</v>
      </c>
      <c r="D130" t="s">
        <v>448</v>
      </c>
      <c r="E130" s="178">
        <v>0</v>
      </c>
      <c r="F130" s="178">
        <v>0</v>
      </c>
      <c r="G130" s="178">
        <v>0</v>
      </c>
    </row>
    <row r="131" spans="1:7" x14ac:dyDescent="0.25">
      <c r="A131" s="17" t="s">
        <v>200</v>
      </c>
      <c r="B131" t="s">
        <v>93</v>
      </c>
      <c r="C131" t="s">
        <v>415</v>
      </c>
      <c r="D131" t="s">
        <v>291</v>
      </c>
      <c r="E131" s="178">
        <v>41588.199999999997</v>
      </c>
      <c r="F131" s="178">
        <v>55228.52</v>
      </c>
      <c r="G131" s="178">
        <v>13640.32</v>
      </c>
    </row>
    <row r="132" spans="1:7" x14ac:dyDescent="0.25">
      <c r="A132" s="17" t="s">
        <v>200</v>
      </c>
      <c r="B132" t="s">
        <v>93</v>
      </c>
      <c r="C132" t="s">
        <v>415</v>
      </c>
      <c r="D132" t="s">
        <v>388</v>
      </c>
      <c r="E132" s="178">
        <v>6106.2499999999982</v>
      </c>
      <c r="F132" s="178">
        <v>7908.31</v>
      </c>
      <c r="G132" s="178">
        <v>1802.0600000000022</v>
      </c>
    </row>
    <row r="133" spans="1:7" x14ac:dyDescent="0.25">
      <c r="A133" s="17" t="s">
        <v>200</v>
      </c>
      <c r="B133" t="s">
        <v>93</v>
      </c>
      <c r="C133" t="s">
        <v>415</v>
      </c>
      <c r="D133" t="s">
        <v>459</v>
      </c>
      <c r="E133" s="178">
        <v>2084.6</v>
      </c>
      <c r="F133" s="178">
        <v>4602.38</v>
      </c>
      <c r="G133" s="178">
        <v>2517.7800000000002</v>
      </c>
    </row>
    <row r="134" spans="1:7" x14ac:dyDescent="0.25">
      <c r="A134" s="17" t="s">
        <v>200</v>
      </c>
      <c r="B134" t="s">
        <v>94</v>
      </c>
      <c r="C134" t="s">
        <v>337</v>
      </c>
      <c r="D134" t="s">
        <v>235</v>
      </c>
      <c r="E134" s="178">
        <v>0</v>
      </c>
      <c r="F134" s="178">
        <v>0</v>
      </c>
      <c r="G134" s="178">
        <v>0</v>
      </c>
    </row>
    <row r="135" spans="1:7" x14ac:dyDescent="0.25">
      <c r="A135" s="17" t="s">
        <v>200</v>
      </c>
      <c r="B135" t="s">
        <v>94</v>
      </c>
      <c r="C135" t="s">
        <v>337</v>
      </c>
      <c r="D135" t="s">
        <v>199</v>
      </c>
      <c r="E135" s="178">
        <v>7089.7500000000055</v>
      </c>
      <c r="F135" s="178">
        <v>4343.09</v>
      </c>
      <c r="G135" s="178">
        <v>-2746.6600000000053</v>
      </c>
    </row>
    <row r="136" spans="1:7" x14ac:dyDescent="0.25">
      <c r="A136" s="17" t="s">
        <v>200</v>
      </c>
      <c r="B136" t="s">
        <v>94</v>
      </c>
      <c r="C136" t="s">
        <v>337</v>
      </c>
      <c r="D136" t="s">
        <v>232</v>
      </c>
      <c r="E136" s="178">
        <v>854.27000000000055</v>
      </c>
      <c r="F136" s="178">
        <v>1166.8</v>
      </c>
      <c r="G136" s="178">
        <v>312.5299999999994</v>
      </c>
    </row>
    <row r="137" spans="1:7" x14ac:dyDescent="0.25">
      <c r="A137" s="17" t="s">
        <v>200</v>
      </c>
      <c r="B137" t="s">
        <v>95</v>
      </c>
      <c r="C137" t="s">
        <v>322</v>
      </c>
      <c r="D137" t="s">
        <v>350</v>
      </c>
      <c r="E137" s="178">
        <v>0</v>
      </c>
      <c r="F137" s="178">
        <v>2463.2399999999998</v>
      </c>
      <c r="G137" s="178">
        <v>2463.2399999999998</v>
      </c>
    </row>
    <row r="138" spans="1:7" x14ac:dyDescent="0.25">
      <c r="A138" s="17" t="s">
        <v>200</v>
      </c>
      <c r="B138" t="s">
        <v>95</v>
      </c>
      <c r="C138" t="s">
        <v>322</v>
      </c>
      <c r="D138" t="s">
        <v>320</v>
      </c>
      <c r="E138" s="178">
        <v>0</v>
      </c>
      <c r="F138" s="178">
        <v>518.58000000000004</v>
      </c>
      <c r="G138" s="178">
        <v>518.58000000000004</v>
      </c>
    </row>
    <row r="139" spans="1:7" x14ac:dyDescent="0.25">
      <c r="A139" s="17" t="s">
        <v>200</v>
      </c>
      <c r="B139" t="s">
        <v>95</v>
      </c>
      <c r="C139" t="s">
        <v>322</v>
      </c>
      <c r="D139" t="s">
        <v>365</v>
      </c>
      <c r="E139" s="178">
        <v>0</v>
      </c>
      <c r="F139" s="178">
        <v>0</v>
      </c>
      <c r="G139" s="178">
        <v>0</v>
      </c>
    </row>
    <row r="140" spans="1:7" x14ac:dyDescent="0.25">
      <c r="A140" s="17" t="s">
        <v>200</v>
      </c>
      <c r="B140" t="s">
        <v>96</v>
      </c>
      <c r="C140" t="s">
        <v>390</v>
      </c>
      <c r="D140" t="s">
        <v>291</v>
      </c>
      <c r="E140" s="178">
        <v>20727.620000000014</v>
      </c>
      <c r="F140" s="178">
        <v>16140.73</v>
      </c>
      <c r="G140" s="178">
        <v>-4586.890000000014</v>
      </c>
    </row>
    <row r="141" spans="1:7" x14ac:dyDescent="0.25">
      <c r="A141" s="17" t="s">
        <v>200</v>
      </c>
      <c r="B141" t="s">
        <v>96</v>
      </c>
      <c r="C141" t="s">
        <v>390</v>
      </c>
      <c r="D141" t="s">
        <v>388</v>
      </c>
      <c r="E141" s="178">
        <v>3035.119999999999</v>
      </c>
      <c r="F141" s="178">
        <v>6417.4</v>
      </c>
      <c r="G141" s="178">
        <v>3382.2800000000007</v>
      </c>
    </row>
    <row r="142" spans="1:7" x14ac:dyDescent="0.25">
      <c r="A142" s="17" t="s">
        <v>200</v>
      </c>
      <c r="B142" t="s">
        <v>96</v>
      </c>
      <c r="C142" t="s">
        <v>390</v>
      </c>
      <c r="D142" t="s">
        <v>459</v>
      </c>
      <c r="E142" s="178">
        <v>1028.1099999999999</v>
      </c>
      <c r="F142" s="178">
        <v>972.33</v>
      </c>
      <c r="G142" s="178">
        <v>-55.779999999999859</v>
      </c>
    </row>
    <row r="143" spans="1:7" x14ac:dyDescent="0.25">
      <c r="A143" s="17" t="s">
        <v>200</v>
      </c>
      <c r="B143" t="s">
        <v>97</v>
      </c>
      <c r="C143" t="s">
        <v>402</v>
      </c>
      <c r="D143" t="s">
        <v>235</v>
      </c>
      <c r="E143" s="178">
        <v>2493.0899999999992</v>
      </c>
      <c r="F143" s="178">
        <v>453.76</v>
      </c>
      <c r="G143" s="178">
        <v>-2039.3299999999992</v>
      </c>
    </row>
    <row r="144" spans="1:7" x14ac:dyDescent="0.25">
      <c r="A144" s="17" t="s">
        <v>200</v>
      </c>
      <c r="B144" t="s">
        <v>98</v>
      </c>
      <c r="C144" t="s">
        <v>204</v>
      </c>
      <c r="D144" t="s">
        <v>235</v>
      </c>
      <c r="E144" s="178">
        <v>1339.7899999999995</v>
      </c>
      <c r="F144" s="178">
        <v>907.51</v>
      </c>
      <c r="G144" s="178">
        <v>-432.27999999999952</v>
      </c>
    </row>
    <row r="145" spans="1:7" x14ac:dyDescent="0.25">
      <c r="A145" s="17" t="s">
        <v>200</v>
      </c>
      <c r="B145" t="s">
        <v>98</v>
      </c>
      <c r="C145" t="s">
        <v>204</v>
      </c>
      <c r="D145" t="s">
        <v>199</v>
      </c>
      <c r="E145" s="178">
        <v>30358.589999999997</v>
      </c>
      <c r="F145" s="178">
        <v>11408.71</v>
      </c>
      <c r="G145" s="178">
        <v>-18949.879999999997</v>
      </c>
    </row>
    <row r="146" spans="1:7" x14ac:dyDescent="0.25">
      <c r="A146" s="17" t="s">
        <v>200</v>
      </c>
      <c r="B146" t="s">
        <v>98</v>
      </c>
      <c r="C146" t="s">
        <v>204</v>
      </c>
      <c r="D146" t="s">
        <v>232</v>
      </c>
      <c r="E146" s="178">
        <v>4039.9999999999995</v>
      </c>
      <c r="F146" s="178">
        <v>2398.42</v>
      </c>
      <c r="G146" s="178">
        <v>-1641.5799999999995</v>
      </c>
    </row>
    <row r="147" spans="1:7" x14ac:dyDescent="0.25">
      <c r="A147" s="17" t="s">
        <v>200</v>
      </c>
      <c r="B147" t="s">
        <v>100</v>
      </c>
      <c r="C147" t="s">
        <v>359</v>
      </c>
      <c r="D147" t="s">
        <v>235</v>
      </c>
      <c r="E147" s="178">
        <v>962.54000000000019</v>
      </c>
      <c r="F147" s="178">
        <v>2528.0700000000002</v>
      </c>
      <c r="G147" s="178">
        <v>1565.53</v>
      </c>
    </row>
    <row r="148" spans="1:7" x14ac:dyDescent="0.25">
      <c r="A148" s="17" t="s">
        <v>200</v>
      </c>
      <c r="B148" t="s">
        <v>100</v>
      </c>
      <c r="C148" t="s">
        <v>359</v>
      </c>
      <c r="D148" t="s">
        <v>199</v>
      </c>
      <c r="E148" s="178">
        <v>22416.299999999992</v>
      </c>
      <c r="F148" s="178">
        <v>30725.73</v>
      </c>
      <c r="G148" s="178">
        <v>8309.4300000000076</v>
      </c>
    </row>
    <row r="149" spans="1:7" x14ac:dyDescent="0.25">
      <c r="A149" s="17" t="s">
        <v>200</v>
      </c>
      <c r="B149" t="s">
        <v>100</v>
      </c>
      <c r="C149" t="s">
        <v>359</v>
      </c>
      <c r="D149" t="s">
        <v>232</v>
      </c>
      <c r="E149" s="178">
        <v>2959.7799999999984</v>
      </c>
      <c r="F149" s="178">
        <v>2787.35</v>
      </c>
      <c r="G149" s="178">
        <v>-172.42999999999847</v>
      </c>
    </row>
    <row r="150" spans="1:7" x14ac:dyDescent="0.25">
      <c r="A150" s="17" t="s">
        <v>200</v>
      </c>
      <c r="B150" t="s">
        <v>101</v>
      </c>
      <c r="C150" t="s">
        <v>403</v>
      </c>
      <c r="D150" t="s">
        <v>235</v>
      </c>
      <c r="E150" s="178">
        <v>866.25999999999942</v>
      </c>
      <c r="F150" s="178">
        <v>259.29000000000002</v>
      </c>
      <c r="G150" s="178">
        <v>-606.96999999999935</v>
      </c>
    </row>
    <row r="151" spans="1:7" x14ac:dyDescent="0.25">
      <c r="A151" s="17" t="s">
        <v>200</v>
      </c>
      <c r="B151" t="s">
        <v>102</v>
      </c>
      <c r="C151" t="s">
        <v>219</v>
      </c>
      <c r="D151" t="s">
        <v>235</v>
      </c>
      <c r="E151" s="178">
        <v>1993.9900000000011</v>
      </c>
      <c r="F151" s="178">
        <v>1490.91</v>
      </c>
      <c r="G151" s="178">
        <v>-503.08000000000106</v>
      </c>
    </row>
    <row r="152" spans="1:7" x14ac:dyDescent="0.25">
      <c r="A152" s="17" t="s">
        <v>200</v>
      </c>
      <c r="B152" t="s">
        <v>102</v>
      </c>
      <c r="C152" t="s">
        <v>219</v>
      </c>
      <c r="D152" t="s">
        <v>199</v>
      </c>
      <c r="E152" s="178">
        <v>44252.889999999985</v>
      </c>
      <c r="F152" s="178">
        <v>62683.07</v>
      </c>
      <c r="G152" s="178">
        <v>18430.180000000015</v>
      </c>
    </row>
    <row r="153" spans="1:7" x14ac:dyDescent="0.25">
      <c r="A153" s="17" t="s">
        <v>200</v>
      </c>
      <c r="B153" t="s">
        <v>102</v>
      </c>
      <c r="C153" t="s">
        <v>219</v>
      </c>
      <c r="D153" t="s">
        <v>232</v>
      </c>
      <c r="E153" s="178">
        <v>5929.3299999999981</v>
      </c>
      <c r="F153" s="178">
        <v>6611.87</v>
      </c>
      <c r="G153" s="178">
        <v>682.54000000000178</v>
      </c>
    </row>
    <row r="154" spans="1:7" x14ac:dyDescent="0.25">
      <c r="A154" s="17" t="s">
        <v>200</v>
      </c>
      <c r="B154" t="s">
        <v>105</v>
      </c>
      <c r="C154" t="s">
        <v>263</v>
      </c>
      <c r="D154" t="s">
        <v>363</v>
      </c>
      <c r="E154" s="178">
        <v>172758.39999999997</v>
      </c>
      <c r="F154" s="178">
        <v>115318.71</v>
      </c>
      <c r="G154" s="178">
        <v>-57439.689999999959</v>
      </c>
    </row>
    <row r="155" spans="1:7" x14ac:dyDescent="0.25">
      <c r="A155" s="17" t="s">
        <v>200</v>
      </c>
      <c r="B155" t="s">
        <v>106</v>
      </c>
      <c r="C155" t="s">
        <v>375</v>
      </c>
      <c r="D155" t="s">
        <v>363</v>
      </c>
      <c r="E155" s="178">
        <v>9081.3199999999979</v>
      </c>
      <c r="F155" s="178">
        <v>19381.84</v>
      </c>
      <c r="G155" s="178">
        <v>10300.520000000002</v>
      </c>
    </row>
    <row r="156" spans="1:7" x14ac:dyDescent="0.25">
      <c r="A156" s="17" t="s">
        <v>200</v>
      </c>
      <c r="B156" t="s">
        <v>107</v>
      </c>
      <c r="C156" t="s">
        <v>435</v>
      </c>
      <c r="D156" t="s">
        <v>363</v>
      </c>
      <c r="E156" s="178">
        <v>19622.679999999997</v>
      </c>
      <c r="F156" s="178">
        <v>42653.01</v>
      </c>
      <c r="G156" s="178">
        <v>23030.330000000005</v>
      </c>
    </row>
    <row r="157" spans="1:7" x14ac:dyDescent="0.25">
      <c r="A157" s="17" t="s">
        <v>200</v>
      </c>
      <c r="B157" t="s">
        <v>108</v>
      </c>
      <c r="C157" t="s">
        <v>292</v>
      </c>
      <c r="D157" t="s">
        <v>291</v>
      </c>
      <c r="E157" s="178">
        <v>43732.15</v>
      </c>
      <c r="F157" s="178">
        <v>48227.72</v>
      </c>
      <c r="G157" s="178">
        <v>4495.57</v>
      </c>
    </row>
    <row r="158" spans="1:7" x14ac:dyDescent="0.25">
      <c r="A158" s="17" t="s">
        <v>200</v>
      </c>
      <c r="B158" t="s">
        <v>108</v>
      </c>
      <c r="C158" t="s">
        <v>292</v>
      </c>
      <c r="D158" t="s">
        <v>388</v>
      </c>
      <c r="E158" s="178">
        <v>6437.0699999999988</v>
      </c>
      <c r="F158" s="178">
        <v>3694.87</v>
      </c>
      <c r="G158" s="178">
        <v>-2742.1999999999989</v>
      </c>
    </row>
    <row r="159" spans="1:7" x14ac:dyDescent="0.25">
      <c r="A159" s="17" t="s">
        <v>200</v>
      </c>
      <c r="B159" t="s">
        <v>108</v>
      </c>
      <c r="C159" t="s">
        <v>292</v>
      </c>
      <c r="D159" t="s">
        <v>459</v>
      </c>
      <c r="E159" s="178">
        <v>2196.0400000000004</v>
      </c>
      <c r="F159" s="178">
        <v>2398.42</v>
      </c>
      <c r="G159" s="178">
        <v>202.37999999999965</v>
      </c>
    </row>
    <row r="160" spans="1:7" x14ac:dyDescent="0.25">
      <c r="A160" s="17" t="s">
        <v>200</v>
      </c>
      <c r="B160" t="s">
        <v>109</v>
      </c>
      <c r="C160" t="s">
        <v>356</v>
      </c>
      <c r="D160" t="s">
        <v>235</v>
      </c>
      <c r="E160" s="178">
        <v>353.51999999999992</v>
      </c>
      <c r="F160" s="178">
        <v>453.76</v>
      </c>
      <c r="G160" s="178">
        <v>100.24000000000007</v>
      </c>
    </row>
    <row r="161" spans="1:7" x14ac:dyDescent="0.25">
      <c r="A161" s="17" t="s">
        <v>200</v>
      </c>
      <c r="B161" t="s">
        <v>109</v>
      </c>
      <c r="C161" t="s">
        <v>356</v>
      </c>
      <c r="D161" t="s">
        <v>199</v>
      </c>
      <c r="E161" s="178">
        <v>8692.8500000000022</v>
      </c>
      <c r="F161" s="178">
        <v>1750.2</v>
      </c>
      <c r="G161" s="178">
        <v>-6942.6500000000024</v>
      </c>
    </row>
    <row r="162" spans="1:7" x14ac:dyDescent="0.25">
      <c r="A162" s="17" t="s">
        <v>200</v>
      </c>
      <c r="B162" t="s">
        <v>109</v>
      </c>
      <c r="C162" t="s">
        <v>356</v>
      </c>
      <c r="D162" t="s">
        <v>232</v>
      </c>
      <c r="E162" s="178">
        <v>1089.7700000000007</v>
      </c>
      <c r="F162" s="178">
        <v>453.76</v>
      </c>
      <c r="G162" s="178">
        <v>-636.01000000000067</v>
      </c>
    </row>
    <row r="163" spans="1:7" x14ac:dyDescent="0.25">
      <c r="A163" s="17" t="s">
        <v>200</v>
      </c>
      <c r="B163" t="s">
        <v>196</v>
      </c>
      <c r="C163" t="s">
        <v>401</v>
      </c>
      <c r="D163" t="s">
        <v>235</v>
      </c>
      <c r="E163" s="178">
        <v>94.32000000000005</v>
      </c>
      <c r="F163" s="178">
        <v>0</v>
      </c>
      <c r="G163" s="178">
        <v>-94.32000000000005</v>
      </c>
    </row>
    <row r="164" spans="1:7" x14ac:dyDescent="0.25">
      <c r="A164" s="17" t="s">
        <v>200</v>
      </c>
      <c r="B164" t="s">
        <v>110</v>
      </c>
      <c r="C164" t="s">
        <v>220</v>
      </c>
      <c r="D164" t="s">
        <v>235</v>
      </c>
      <c r="E164" s="178">
        <v>0</v>
      </c>
      <c r="F164" s="178">
        <v>64.819999999999993</v>
      </c>
      <c r="G164" s="178">
        <v>64.819999999999993</v>
      </c>
    </row>
    <row r="165" spans="1:7" x14ac:dyDescent="0.25">
      <c r="A165" s="17" t="s">
        <v>200</v>
      </c>
      <c r="B165" t="s">
        <v>110</v>
      </c>
      <c r="C165" t="s">
        <v>220</v>
      </c>
      <c r="D165" t="s">
        <v>199</v>
      </c>
      <c r="E165" s="178">
        <v>0</v>
      </c>
      <c r="F165" s="178">
        <v>2268.7800000000002</v>
      </c>
      <c r="G165" s="178">
        <v>2268.7800000000002</v>
      </c>
    </row>
    <row r="166" spans="1:7" x14ac:dyDescent="0.25">
      <c r="A166" s="17" t="s">
        <v>200</v>
      </c>
      <c r="B166" t="s">
        <v>110</v>
      </c>
      <c r="C166" t="s">
        <v>220</v>
      </c>
      <c r="D166" t="s">
        <v>232</v>
      </c>
      <c r="E166" s="178">
        <v>0</v>
      </c>
      <c r="F166" s="178">
        <v>1490.91</v>
      </c>
      <c r="G166" s="178">
        <v>1490.91</v>
      </c>
    </row>
    <row r="167" spans="1:7" x14ac:dyDescent="0.25">
      <c r="A167" s="17" t="s">
        <v>200</v>
      </c>
      <c r="B167" t="s">
        <v>111</v>
      </c>
      <c r="C167" t="s">
        <v>364</v>
      </c>
      <c r="D167" t="s">
        <v>365</v>
      </c>
      <c r="E167" s="178">
        <v>0</v>
      </c>
      <c r="F167" s="178">
        <v>129.63999999999999</v>
      </c>
      <c r="G167" s="178">
        <v>129.63999999999999</v>
      </c>
    </row>
    <row r="168" spans="1:7" x14ac:dyDescent="0.25">
      <c r="A168" s="17" t="s">
        <v>200</v>
      </c>
      <c r="B168" t="s">
        <v>112</v>
      </c>
      <c r="C168" t="s">
        <v>317</v>
      </c>
      <c r="D168" t="s">
        <v>413</v>
      </c>
      <c r="E168" s="178">
        <v>2526.8999999999983</v>
      </c>
      <c r="F168" s="178">
        <v>1296.44</v>
      </c>
      <c r="G168" s="178">
        <v>-1230.4599999999982</v>
      </c>
    </row>
    <row r="169" spans="1:7" x14ac:dyDescent="0.25">
      <c r="A169" s="17" t="s">
        <v>200</v>
      </c>
      <c r="B169" t="s">
        <v>113</v>
      </c>
      <c r="C169" t="s">
        <v>205</v>
      </c>
      <c r="D169" t="s">
        <v>235</v>
      </c>
      <c r="E169" s="178">
        <v>1233.8200000000002</v>
      </c>
      <c r="F169" s="178">
        <v>1555.73</v>
      </c>
      <c r="G169" s="178">
        <v>321.90999999999985</v>
      </c>
    </row>
    <row r="170" spans="1:7" x14ac:dyDescent="0.25">
      <c r="A170" s="17" t="s">
        <v>200</v>
      </c>
      <c r="B170" t="s">
        <v>113</v>
      </c>
      <c r="C170" t="s">
        <v>205</v>
      </c>
      <c r="D170" t="s">
        <v>199</v>
      </c>
      <c r="E170" s="178">
        <v>27819.589999999989</v>
      </c>
      <c r="F170" s="178">
        <v>22752.59</v>
      </c>
      <c r="G170" s="178">
        <v>-5066.9999999999891</v>
      </c>
    </row>
    <row r="171" spans="1:7" x14ac:dyDescent="0.25">
      <c r="A171" s="17" t="s">
        <v>200</v>
      </c>
      <c r="B171" t="s">
        <v>113</v>
      </c>
      <c r="C171" t="s">
        <v>205</v>
      </c>
      <c r="D171" t="s">
        <v>232</v>
      </c>
      <c r="E171" s="178">
        <v>3724.0199999999986</v>
      </c>
      <c r="F171" s="178">
        <v>5250.6</v>
      </c>
      <c r="G171" s="178">
        <v>1526.5800000000017</v>
      </c>
    </row>
    <row r="172" spans="1:7" x14ac:dyDescent="0.25">
      <c r="A172" s="17" t="s">
        <v>200</v>
      </c>
      <c r="B172" t="s">
        <v>114</v>
      </c>
      <c r="C172" t="s">
        <v>259</v>
      </c>
      <c r="D172" t="s">
        <v>235</v>
      </c>
      <c r="E172" s="178">
        <v>3190.4500000000007</v>
      </c>
      <c r="F172" s="178">
        <v>1685.38</v>
      </c>
      <c r="G172" s="178">
        <v>-1505.0700000000006</v>
      </c>
    </row>
    <row r="173" spans="1:7" x14ac:dyDescent="0.25">
      <c r="A173" s="17" t="s">
        <v>200</v>
      </c>
      <c r="B173" t="s">
        <v>114</v>
      </c>
      <c r="C173" t="s">
        <v>259</v>
      </c>
      <c r="D173" t="s">
        <v>199</v>
      </c>
      <c r="E173" s="178">
        <v>70039.599999999977</v>
      </c>
      <c r="F173" s="178">
        <v>39671.19</v>
      </c>
      <c r="G173" s="178">
        <v>-30368.409999999974</v>
      </c>
    </row>
    <row r="174" spans="1:7" x14ac:dyDescent="0.25">
      <c r="A174" s="17" t="s">
        <v>200</v>
      </c>
      <c r="B174" t="s">
        <v>114</v>
      </c>
      <c r="C174" t="s">
        <v>259</v>
      </c>
      <c r="D174" t="s">
        <v>232</v>
      </c>
      <c r="E174" s="178">
        <v>9440.4900000000016</v>
      </c>
      <c r="F174" s="178">
        <v>13158.91</v>
      </c>
      <c r="G174" s="178">
        <v>3718.4199999999983</v>
      </c>
    </row>
    <row r="175" spans="1:7" x14ac:dyDescent="0.25">
      <c r="A175" s="17" t="s">
        <v>200</v>
      </c>
      <c r="B175" t="s">
        <v>115</v>
      </c>
      <c r="C175" t="s">
        <v>309</v>
      </c>
      <c r="D175" t="s">
        <v>248</v>
      </c>
      <c r="E175" s="178">
        <v>10107.369999999994</v>
      </c>
      <c r="F175" s="178">
        <v>4407.91</v>
      </c>
      <c r="G175" s="178">
        <v>-5699.4599999999937</v>
      </c>
    </row>
    <row r="176" spans="1:7" x14ac:dyDescent="0.25">
      <c r="A176" s="17" t="s">
        <v>200</v>
      </c>
      <c r="B176" t="s">
        <v>115</v>
      </c>
      <c r="C176" t="s">
        <v>309</v>
      </c>
      <c r="D176" t="s">
        <v>434</v>
      </c>
      <c r="E176" s="178">
        <v>9079.159999999998</v>
      </c>
      <c r="F176" s="178">
        <v>777.87</v>
      </c>
      <c r="G176" s="178">
        <v>-8301.2899999999972</v>
      </c>
    </row>
    <row r="177" spans="1:7" x14ac:dyDescent="0.25">
      <c r="A177" s="17" t="s">
        <v>200</v>
      </c>
      <c r="B177" t="s">
        <v>116</v>
      </c>
      <c r="C177" t="s">
        <v>241</v>
      </c>
      <c r="D177" t="s">
        <v>235</v>
      </c>
      <c r="E177" s="178">
        <v>188.6400000000001</v>
      </c>
      <c r="F177" s="178">
        <v>518.58000000000004</v>
      </c>
      <c r="G177" s="178">
        <v>329.93999999999994</v>
      </c>
    </row>
    <row r="178" spans="1:7" x14ac:dyDescent="0.25">
      <c r="A178" s="17" t="s">
        <v>200</v>
      </c>
      <c r="B178" t="s">
        <v>116</v>
      </c>
      <c r="C178" t="s">
        <v>241</v>
      </c>
      <c r="D178" t="s">
        <v>199</v>
      </c>
      <c r="E178" s="178">
        <v>5246.6200000000026</v>
      </c>
      <c r="F178" s="178">
        <v>15751.8</v>
      </c>
      <c r="G178" s="178">
        <v>10505.179999999997</v>
      </c>
    </row>
    <row r="179" spans="1:7" x14ac:dyDescent="0.25">
      <c r="A179" s="17" t="s">
        <v>200</v>
      </c>
      <c r="B179" t="s">
        <v>116</v>
      </c>
      <c r="C179" t="s">
        <v>241</v>
      </c>
      <c r="D179" t="s">
        <v>232</v>
      </c>
      <c r="E179" s="178">
        <v>657.60000000000048</v>
      </c>
      <c r="F179" s="178">
        <v>1555.73</v>
      </c>
      <c r="G179" s="178">
        <v>898.12999999999954</v>
      </c>
    </row>
    <row r="180" spans="1:7" x14ac:dyDescent="0.25">
      <c r="A180" s="17" t="s">
        <v>200</v>
      </c>
      <c r="B180" t="s">
        <v>117</v>
      </c>
      <c r="C180" t="s">
        <v>203</v>
      </c>
      <c r="D180" t="s">
        <v>235</v>
      </c>
      <c r="E180" s="178">
        <v>703.23999999999978</v>
      </c>
      <c r="F180" s="178">
        <v>4602.38</v>
      </c>
      <c r="G180" s="178">
        <v>3899.1400000000003</v>
      </c>
    </row>
    <row r="181" spans="1:7" x14ac:dyDescent="0.25">
      <c r="A181" s="17" t="s">
        <v>200</v>
      </c>
      <c r="B181" t="s">
        <v>117</v>
      </c>
      <c r="C181" t="s">
        <v>203</v>
      </c>
      <c r="D181" t="s">
        <v>199</v>
      </c>
      <c r="E181" s="178">
        <v>16518.829999999991</v>
      </c>
      <c r="F181" s="178">
        <v>24243.51</v>
      </c>
      <c r="G181" s="178">
        <v>7724.6800000000076</v>
      </c>
    </row>
    <row r="182" spans="1:7" x14ac:dyDescent="0.25">
      <c r="A182" s="17" t="s">
        <v>200</v>
      </c>
      <c r="B182" t="s">
        <v>117</v>
      </c>
      <c r="C182" t="s">
        <v>203</v>
      </c>
      <c r="D182" t="s">
        <v>232</v>
      </c>
      <c r="E182" s="178">
        <v>2163.3600000000015</v>
      </c>
      <c r="F182" s="178">
        <v>9723.33</v>
      </c>
      <c r="G182" s="178">
        <v>7559.9699999999984</v>
      </c>
    </row>
    <row r="183" spans="1:7" x14ac:dyDescent="0.25">
      <c r="A183" s="17" t="s">
        <v>200</v>
      </c>
      <c r="B183" t="s">
        <v>118</v>
      </c>
      <c r="C183" t="s">
        <v>358</v>
      </c>
      <c r="D183" t="s">
        <v>235</v>
      </c>
      <c r="E183" s="178">
        <v>400.80000000000013</v>
      </c>
      <c r="F183" s="178">
        <v>1361.27</v>
      </c>
      <c r="G183" s="178">
        <v>960.4699999999998</v>
      </c>
    </row>
    <row r="184" spans="1:7" x14ac:dyDescent="0.25">
      <c r="A184" s="17" t="s">
        <v>200</v>
      </c>
      <c r="B184" t="s">
        <v>118</v>
      </c>
      <c r="C184" t="s">
        <v>358</v>
      </c>
      <c r="D184" t="s">
        <v>199</v>
      </c>
      <c r="E184" s="178">
        <v>9904.2100000000028</v>
      </c>
      <c r="F184" s="178">
        <v>9593.69</v>
      </c>
      <c r="G184" s="178">
        <v>-310.52000000000226</v>
      </c>
    </row>
    <row r="185" spans="1:7" x14ac:dyDescent="0.25">
      <c r="A185" s="17" t="s">
        <v>200</v>
      </c>
      <c r="B185" t="s">
        <v>118</v>
      </c>
      <c r="C185" t="s">
        <v>358</v>
      </c>
      <c r="D185" t="s">
        <v>232</v>
      </c>
      <c r="E185" s="178">
        <v>1280.0200000000009</v>
      </c>
      <c r="F185" s="178">
        <v>1037.1600000000001</v>
      </c>
      <c r="G185" s="178">
        <v>-242.86000000000081</v>
      </c>
    </row>
    <row r="186" spans="1:7" x14ac:dyDescent="0.25">
      <c r="A186" s="17" t="s">
        <v>200</v>
      </c>
      <c r="B186" t="s">
        <v>119</v>
      </c>
      <c r="C186" t="s">
        <v>218</v>
      </c>
      <c r="D186" t="s">
        <v>235</v>
      </c>
      <c r="E186" s="178">
        <v>1068.6599999999999</v>
      </c>
      <c r="F186" s="178">
        <v>0</v>
      </c>
      <c r="G186" s="178">
        <v>-1068.6599999999999</v>
      </c>
    </row>
    <row r="187" spans="1:7" x14ac:dyDescent="0.25">
      <c r="A187" s="17" t="s">
        <v>200</v>
      </c>
      <c r="B187" t="s">
        <v>119</v>
      </c>
      <c r="C187" t="s">
        <v>218</v>
      </c>
      <c r="D187" t="s">
        <v>199</v>
      </c>
      <c r="E187" s="178">
        <v>24727.270000000004</v>
      </c>
      <c r="F187" s="178">
        <v>12185.56</v>
      </c>
      <c r="G187" s="178">
        <v>-12541.710000000005</v>
      </c>
    </row>
    <row r="188" spans="1:7" x14ac:dyDescent="0.25">
      <c r="A188" s="17" t="s">
        <v>200</v>
      </c>
      <c r="B188" t="s">
        <v>119</v>
      </c>
      <c r="C188" t="s">
        <v>218</v>
      </c>
      <c r="D188" t="s">
        <v>232</v>
      </c>
      <c r="E188" s="178">
        <v>3298.3899999999971</v>
      </c>
      <c r="F188" s="178">
        <v>1631.99</v>
      </c>
      <c r="G188" s="178">
        <v>-1666.3999999999971</v>
      </c>
    </row>
    <row r="189" spans="1:7" x14ac:dyDescent="0.25">
      <c r="A189" s="17" t="s">
        <v>200</v>
      </c>
      <c r="B189" t="s">
        <v>120</v>
      </c>
      <c r="C189" t="s">
        <v>357</v>
      </c>
      <c r="D189" t="s">
        <v>235</v>
      </c>
      <c r="E189" s="178">
        <v>2406.6400000000003</v>
      </c>
      <c r="F189" s="178">
        <v>1685.38</v>
      </c>
      <c r="G189" s="178">
        <v>-721.26000000000022</v>
      </c>
    </row>
    <row r="190" spans="1:7" x14ac:dyDescent="0.25">
      <c r="A190" s="17" t="s">
        <v>200</v>
      </c>
      <c r="B190" t="s">
        <v>120</v>
      </c>
      <c r="C190" t="s">
        <v>357</v>
      </c>
      <c r="D190" t="s">
        <v>199</v>
      </c>
      <c r="E190" s="178">
        <v>53368.479999999967</v>
      </c>
      <c r="F190" s="178">
        <v>23335.99</v>
      </c>
      <c r="G190" s="178">
        <v>-30032.489999999965</v>
      </c>
    </row>
    <row r="191" spans="1:7" x14ac:dyDescent="0.25">
      <c r="A191" s="17" t="s">
        <v>200</v>
      </c>
      <c r="B191" t="s">
        <v>120</v>
      </c>
      <c r="C191" t="s">
        <v>357</v>
      </c>
      <c r="D191" t="s">
        <v>232</v>
      </c>
      <c r="E191" s="178">
        <v>7173.8999999999969</v>
      </c>
      <c r="F191" s="178">
        <v>1685.38</v>
      </c>
      <c r="G191" s="178">
        <v>-5488.5199999999968</v>
      </c>
    </row>
    <row r="192" spans="1:7" x14ac:dyDescent="0.25">
      <c r="A192" s="17" t="s">
        <v>200</v>
      </c>
      <c r="B192" t="s">
        <v>121</v>
      </c>
      <c r="C192" t="s">
        <v>297</v>
      </c>
      <c r="D192" t="s">
        <v>413</v>
      </c>
      <c r="E192" s="178">
        <v>64672.790000000008</v>
      </c>
      <c r="F192" s="178">
        <v>49329.7</v>
      </c>
      <c r="G192" s="178">
        <v>-15343.090000000011</v>
      </c>
    </row>
    <row r="193" spans="1:7" x14ac:dyDescent="0.25">
      <c r="A193" s="17" t="s">
        <v>200</v>
      </c>
      <c r="B193" t="s">
        <v>122</v>
      </c>
      <c r="C193" t="s">
        <v>244</v>
      </c>
      <c r="D193" t="s">
        <v>235</v>
      </c>
      <c r="E193" s="178">
        <v>675.79999999999984</v>
      </c>
      <c r="F193" s="178">
        <v>583.4</v>
      </c>
      <c r="G193" s="178">
        <v>-92.399999999999864</v>
      </c>
    </row>
    <row r="194" spans="1:7" x14ac:dyDescent="0.25">
      <c r="A194" s="17" t="s">
        <v>200</v>
      </c>
      <c r="B194" t="s">
        <v>122</v>
      </c>
      <c r="C194" t="s">
        <v>244</v>
      </c>
      <c r="D194" t="s">
        <v>199</v>
      </c>
      <c r="E194" s="178">
        <v>15711.319999999989</v>
      </c>
      <c r="F194" s="178">
        <v>8362.06</v>
      </c>
      <c r="G194" s="178">
        <v>-7349.2599999999893</v>
      </c>
    </row>
    <row r="195" spans="1:7" x14ac:dyDescent="0.25">
      <c r="A195" s="17" t="s">
        <v>200</v>
      </c>
      <c r="B195" t="s">
        <v>122</v>
      </c>
      <c r="C195" t="s">
        <v>244</v>
      </c>
      <c r="D195" t="s">
        <v>232</v>
      </c>
      <c r="E195" s="178">
        <v>2066.5800000000013</v>
      </c>
      <c r="F195" s="178">
        <v>2074.31</v>
      </c>
      <c r="G195" s="178">
        <v>7.7299999999986539</v>
      </c>
    </row>
    <row r="196" spans="1:7" x14ac:dyDescent="0.25">
      <c r="A196" s="17" t="s">
        <v>200</v>
      </c>
      <c r="B196" t="s">
        <v>123</v>
      </c>
      <c r="C196" t="s">
        <v>411</v>
      </c>
      <c r="D196" t="s">
        <v>235</v>
      </c>
      <c r="E196" s="178">
        <v>2532.3999999999996</v>
      </c>
      <c r="F196" s="178">
        <v>1879.84</v>
      </c>
      <c r="G196" s="178">
        <v>-652.55999999999972</v>
      </c>
    </row>
    <row r="197" spans="1:7" x14ac:dyDescent="0.25">
      <c r="A197" s="17" t="s">
        <v>200</v>
      </c>
      <c r="B197" t="s">
        <v>123</v>
      </c>
      <c r="C197" t="s">
        <v>411</v>
      </c>
      <c r="D197" t="s">
        <v>199</v>
      </c>
      <c r="E197" s="178">
        <v>56142.629999999976</v>
      </c>
      <c r="F197" s="178">
        <v>46931.28</v>
      </c>
      <c r="G197" s="178">
        <v>-9211.3499999999767</v>
      </c>
    </row>
    <row r="198" spans="1:7" x14ac:dyDescent="0.25">
      <c r="A198" s="17" t="s">
        <v>200</v>
      </c>
      <c r="B198" t="s">
        <v>123</v>
      </c>
      <c r="C198" t="s">
        <v>411</v>
      </c>
      <c r="D198" t="s">
        <v>232</v>
      </c>
      <c r="E198" s="178">
        <v>7547.9199999999992</v>
      </c>
      <c r="F198" s="178">
        <v>8686.18</v>
      </c>
      <c r="G198" s="178">
        <v>1138.2600000000011</v>
      </c>
    </row>
    <row r="199" spans="1:7" x14ac:dyDescent="0.25">
      <c r="A199" s="17" t="s">
        <v>200</v>
      </c>
      <c r="B199" t="s">
        <v>124</v>
      </c>
      <c r="C199" t="s">
        <v>258</v>
      </c>
      <c r="D199" t="s">
        <v>235</v>
      </c>
      <c r="E199" s="178">
        <v>127.64000000000004</v>
      </c>
      <c r="F199" s="178">
        <v>64.819999999999993</v>
      </c>
      <c r="G199" s="178">
        <v>-62.82000000000005</v>
      </c>
    </row>
    <row r="200" spans="1:7" x14ac:dyDescent="0.25">
      <c r="A200" s="17" t="s">
        <v>200</v>
      </c>
      <c r="B200" t="s">
        <v>124</v>
      </c>
      <c r="C200" t="s">
        <v>258</v>
      </c>
      <c r="D200" t="s">
        <v>199</v>
      </c>
      <c r="E200" s="178">
        <v>3486.7200000000034</v>
      </c>
      <c r="F200" s="178">
        <v>2268.7800000000002</v>
      </c>
      <c r="G200" s="178">
        <v>-1217.9400000000032</v>
      </c>
    </row>
    <row r="201" spans="1:7" x14ac:dyDescent="0.25">
      <c r="A201" s="17" t="s">
        <v>200</v>
      </c>
      <c r="B201" t="s">
        <v>124</v>
      </c>
      <c r="C201" t="s">
        <v>258</v>
      </c>
      <c r="D201" t="s">
        <v>232</v>
      </c>
      <c r="E201" s="178">
        <v>386.88000000000005</v>
      </c>
      <c r="F201" s="178">
        <v>453.76</v>
      </c>
      <c r="G201" s="178">
        <v>66.879999999999939</v>
      </c>
    </row>
    <row r="202" spans="1:7" x14ac:dyDescent="0.25">
      <c r="A202" s="17" t="s">
        <v>200</v>
      </c>
      <c r="B202" t="s">
        <v>125</v>
      </c>
      <c r="C202" t="s">
        <v>328</v>
      </c>
      <c r="D202" t="s">
        <v>235</v>
      </c>
      <c r="E202" s="178">
        <v>436.0800000000001</v>
      </c>
      <c r="F202" s="178">
        <v>0</v>
      </c>
      <c r="G202" s="178">
        <v>-436.0800000000001</v>
      </c>
    </row>
    <row r="203" spans="1:7" x14ac:dyDescent="0.25">
      <c r="A203" s="17" t="s">
        <v>200</v>
      </c>
      <c r="B203" t="s">
        <v>125</v>
      </c>
      <c r="C203" t="s">
        <v>328</v>
      </c>
      <c r="D203" t="s">
        <v>199</v>
      </c>
      <c r="E203" s="178">
        <v>10794.79</v>
      </c>
      <c r="F203" s="178">
        <v>10436.379999999999</v>
      </c>
      <c r="G203" s="178">
        <v>-358.41000000000167</v>
      </c>
    </row>
    <row r="204" spans="1:7" x14ac:dyDescent="0.25">
      <c r="A204" s="17" t="s">
        <v>200</v>
      </c>
      <c r="B204" t="s">
        <v>125</v>
      </c>
      <c r="C204" t="s">
        <v>328</v>
      </c>
      <c r="D204" t="s">
        <v>232</v>
      </c>
      <c r="E204" s="178">
        <v>1396.0600000000013</v>
      </c>
      <c r="F204" s="178">
        <v>1166.8</v>
      </c>
      <c r="G204" s="178">
        <v>-229.26000000000136</v>
      </c>
    </row>
    <row r="205" spans="1:7" x14ac:dyDescent="0.25">
      <c r="A205" s="17" t="s">
        <v>200</v>
      </c>
      <c r="B205" t="s">
        <v>126</v>
      </c>
      <c r="C205" t="s">
        <v>409</v>
      </c>
      <c r="D205" t="s">
        <v>413</v>
      </c>
      <c r="E205" s="178">
        <v>5876.5000000000045</v>
      </c>
      <c r="F205" s="178">
        <v>16075.91</v>
      </c>
      <c r="G205" s="178">
        <v>10199.409999999996</v>
      </c>
    </row>
    <row r="206" spans="1:7" x14ac:dyDescent="0.25">
      <c r="A206" s="17" t="s">
        <v>200</v>
      </c>
      <c r="B206" t="s">
        <v>127</v>
      </c>
      <c r="C206" t="s">
        <v>404</v>
      </c>
      <c r="D206" t="s">
        <v>413</v>
      </c>
      <c r="E206" s="178">
        <v>0</v>
      </c>
      <c r="F206" s="178">
        <v>0</v>
      </c>
      <c r="G206" s="178">
        <v>0</v>
      </c>
    </row>
    <row r="207" spans="1:7" x14ac:dyDescent="0.25">
      <c r="A207" s="17" t="s">
        <v>200</v>
      </c>
      <c r="B207" t="s">
        <v>128</v>
      </c>
      <c r="C207" t="s">
        <v>300</v>
      </c>
      <c r="D207" t="s">
        <v>363</v>
      </c>
      <c r="E207" s="178">
        <v>50128.28</v>
      </c>
      <c r="F207" s="178">
        <v>66053.83</v>
      </c>
      <c r="G207" s="178">
        <v>15925.550000000003</v>
      </c>
    </row>
    <row r="208" spans="1:7" x14ac:dyDescent="0.25">
      <c r="A208" s="17" t="s">
        <v>200</v>
      </c>
      <c r="B208" t="s">
        <v>129</v>
      </c>
      <c r="C208" t="s">
        <v>311</v>
      </c>
      <c r="D208" t="s">
        <v>452</v>
      </c>
      <c r="E208" s="178">
        <v>760.92000000000019</v>
      </c>
      <c r="F208" s="178">
        <v>2268.7800000000002</v>
      </c>
      <c r="G208" s="178">
        <v>1507.8600000000001</v>
      </c>
    </row>
    <row r="209" spans="1:7" x14ac:dyDescent="0.25">
      <c r="A209" s="17" t="s">
        <v>200</v>
      </c>
      <c r="B209" t="s">
        <v>130</v>
      </c>
      <c r="C209" t="s">
        <v>334</v>
      </c>
      <c r="D209" t="s">
        <v>413</v>
      </c>
      <c r="E209" s="178">
        <v>30805.179999999986</v>
      </c>
      <c r="F209" s="178">
        <v>61906.98</v>
      </c>
      <c r="G209" s="178">
        <v>31101.800000000017</v>
      </c>
    </row>
    <row r="210" spans="1:7" x14ac:dyDescent="0.25">
      <c r="A210" s="17" t="s">
        <v>200</v>
      </c>
      <c r="B210" t="s">
        <v>131</v>
      </c>
      <c r="C210" t="s">
        <v>293</v>
      </c>
      <c r="D210" t="s">
        <v>291</v>
      </c>
      <c r="E210" s="178">
        <v>35632.909999999989</v>
      </c>
      <c r="F210" s="178">
        <v>18798.439999999999</v>
      </c>
      <c r="G210" s="178">
        <v>-16834.46999999999</v>
      </c>
    </row>
    <row r="211" spans="1:7" x14ac:dyDescent="0.25">
      <c r="A211" s="17" t="s">
        <v>200</v>
      </c>
      <c r="B211" t="s">
        <v>131</v>
      </c>
      <c r="C211" t="s">
        <v>293</v>
      </c>
      <c r="D211" t="s">
        <v>388</v>
      </c>
      <c r="E211" s="178">
        <v>5226.3600000000024</v>
      </c>
      <c r="F211" s="178">
        <v>8556.5300000000007</v>
      </c>
      <c r="G211" s="178">
        <v>3330.1699999999983</v>
      </c>
    </row>
    <row r="212" spans="1:7" x14ac:dyDescent="0.25">
      <c r="A212" s="17" t="s">
        <v>200</v>
      </c>
      <c r="B212" t="s">
        <v>131</v>
      </c>
      <c r="C212" t="s">
        <v>293</v>
      </c>
      <c r="D212" t="s">
        <v>459</v>
      </c>
      <c r="E212" s="178">
        <v>1779.7699999999998</v>
      </c>
      <c r="F212" s="178">
        <v>1620.56</v>
      </c>
      <c r="G212" s="178">
        <v>-159.20999999999981</v>
      </c>
    </row>
    <row r="213" spans="1:7" x14ac:dyDescent="0.25">
      <c r="A213" s="17" t="s">
        <v>200</v>
      </c>
      <c r="B213" t="s">
        <v>132</v>
      </c>
      <c r="C213" t="s">
        <v>447</v>
      </c>
      <c r="D213" t="s">
        <v>235</v>
      </c>
      <c r="E213" s="178">
        <v>367.30999999999995</v>
      </c>
      <c r="F213" s="178">
        <v>194.47</v>
      </c>
      <c r="G213" s="178">
        <v>-172.83999999999995</v>
      </c>
    </row>
    <row r="214" spans="1:7" x14ac:dyDescent="0.25">
      <c r="A214" s="17" t="s">
        <v>200</v>
      </c>
      <c r="B214" t="s">
        <v>132</v>
      </c>
      <c r="C214" t="s">
        <v>447</v>
      </c>
      <c r="D214" t="s">
        <v>199</v>
      </c>
      <c r="E214" s="178">
        <v>9246.31</v>
      </c>
      <c r="F214" s="178">
        <v>5834</v>
      </c>
      <c r="G214" s="178">
        <v>-3412.3099999999995</v>
      </c>
    </row>
    <row r="215" spans="1:7" x14ac:dyDescent="0.25">
      <c r="A215" s="17" t="s">
        <v>200</v>
      </c>
      <c r="B215" t="s">
        <v>132</v>
      </c>
      <c r="C215" t="s">
        <v>447</v>
      </c>
      <c r="D215" t="s">
        <v>232</v>
      </c>
      <c r="E215" s="178">
        <v>1189.7000000000005</v>
      </c>
      <c r="F215" s="178">
        <v>1750.2</v>
      </c>
      <c r="G215" s="178">
        <v>560.49999999999955</v>
      </c>
    </row>
    <row r="216" spans="1:7" x14ac:dyDescent="0.25">
      <c r="A216" s="17" t="s">
        <v>200</v>
      </c>
      <c r="B216" t="s">
        <v>133</v>
      </c>
      <c r="C216" t="s">
        <v>374</v>
      </c>
      <c r="D216" t="s">
        <v>413</v>
      </c>
      <c r="E216" s="178">
        <v>29890.929999999993</v>
      </c>
      <c r="F216" s="178">
        <v>25086.19</v>
      </c>
      <c r="G216" s="178">
        <v>-4804.7399999999943</v>
      </c>
    </row>
    <row r="217" spans="1:7" x14ac:dyDescent="0.25">
      <c r="A217" s="17" t="s">
        <v>200</v>
      </c>
      <c r="B217" t="s">
        <v>134</v>
      </c>
      <c r="C217" t="s">
        <v>325</v>
      </c>
      <c r="D217" t="s">
        <v>410</v>
      </c>
      <c r="E217" s="178">
        <v>0</v>
      </c>
      <c r="F217" s="178">
        <v>0</v>
      </c>
      <c r="G217" s="178">
        <v>0</v>
      </c>
    </row>
    <row r="218" spans="1:7" x14ac:dyDescent="0.25">
      <c r="A218" s="17" t="s">
        <v>200</v>
      </c>
      <c r="B218" t="s">
        <v>134</v>
      </c>
      <c r="C218" t="s">
        <v>325</v>
      </c>
      <c r="D218" t="s">
        <v>448</v>
      </c>
      <c r="E218" s="178">
        <v>0</v>
      </c>
      <c r="F218" s="178">
        <v>0</v>
      </c>
      <c r="G218" s="178">
        <v>0</v>
      </c>
    </row>
    <row r="219" spans="1:7" x14ac:dyDescent="0.25">
      <c r="A219" s="17" t="s">
        <v>200</v>
      </c>
      <c r="B219" t="s">
        <v>135</v>
      </c>
      <c r="C219" t="s">
        <v>313</v>
      </c>
      <c r="D219" t="s">
        <v>413</v>
      </c>
      <c r="E219" s="178">
        <v>21376.799999999996</v>
      </c>
      <c r="F219" s="178">
        <v>24437.97</v>
      </c>
      <c r="G219" s="178">
        <v>3061.1700000000055</v>
      </c>
    </row>
    <row r="220" spans="1:7" x14ac:dyDescent="0.25">
      <c r="A220" s="17" t="s">
        <v>200</v>
      </c>
      <c r="B220" t="s">
        <v>136</v>
      </c>
      <c r="C220" t="s">
        <v>267</v>
      </c>
      <c r="D220" t="s">
        <v>235</v>
      </c>
      <c r="E220" s="178">
        <v>314.32</v>
      </c>
      <c r="F220" s="178">
        <v>713.04</v>
      </c>
      <c r="G220" s="178">
        <v>398.71999999999997</v>
      </c>
    </row>
    <row r="221" spans="1:7" x14ac:dyDescent="0.25">
      <c r="A221" s="17" t="s">
        <v>200</v>
      </c>
      <c r="B221" t="s">
        <v>136</v>
      </c>
      <c r="C221" t="s">
        <v>267</v>
      </c>
      <c r="D221" t="s">
        <v>199</v>
      </c>
      <c r="E221" s="178">
        <v>7918.5500000000047</v>
      </c>
      <c r="F221" s="178">
        <v>14066.42</v>
      </c>
      <c r="G221" s="178">
        <v>6147.8699999999953</v>
      </c>
    </row>
    <row r="222" spans="1:7" x14ac:dyDescent="0.25">
      <c r="A222" s="17" t="s">
        <v>200</v>
      </c>
      <c r="B222" t="s">
        <v>136</v>
      </c>
      <c r="C222" t="s">
        <v>267</v>
      </c>
      <c r="D222" t="s">
        <v>232</v>
      </c>
      <c r="E222" s="178">
        <v>967.19</v>
      </c>
      <c r="F222" s="178">
        <v>2592.89</v>
      </c>
      <c r="G222" s="178">
        <v>1625.6999999999998</v>
      </c>
    </row>
    <row r="223" spans="1:7" x14ac:dyDescent="0.25">
      <c r="A223" s="17" t="s">
        <v>200</v>
      </c>
      <c r="B223" t="s">
        <v>137</v>
      </c>
      <c r="C223" t="s">
        <v>315</v>
      </c>
      <c r="D223" t="s">
        <v>413</v>
      </c>
      <c r="E223" s="178">
        <v>15904.830000000005</v>
      </c>
      <c r="F223" s="178">
        <v>21326.51</v>
      </c>
      <c r="G223" s="178">
        <v>5421.679999999993</v>
      </c>
    </row>
    <row r="224" spans="1:7" x14ac:dyDescent="0.25">
      <c r="A224" s="17" t="s">
        <v>200</v>
      </c>
      <c r="B224" t="s">
        <v>138</v>
      </c>
      <c r="C224" t="s">
        <v>247</v>
      </c>
      <c r="D224" t="s">
        <v>248</v>
      </c>
      <c r="E224" s="178">
        <v>3964.0500000000011</v>
      </c>
      <c r="F224" s="178">
        <v>2074.31</v>
      </c>
      <c r="G224" s="178">
        <v>-1889.7400000000011</v>
      </c>
    </row>
    <row r="225" spans="1:7" x14ac:dyDescent="0.25">
      <c r="A225" s="17" t="s">
        <v>200</v>
      </c>
      <c r="B225" t="s">
        <v>138</v>
      </c>
      <c r="C225" t="s">
        <v>247</v>
      </c>
      <c r="D225" t="s">
        <v>434</v>
      </c>
      <c r="E225" s="178">
        <v>3554.9899999999989</v>
      </c>
      <c r="F225" s="178">
        <v>3889.33</v>
      </c>
      <c r="G225" s="178">
        <v>334.34000000000106</v>
      </c>
    </row>
    <row r="226" spans="1:7" x14ac:dyDescent="0.25">
      <c r="A226" s="17" t="s">
        <v>200</v>
      </c>
      <c r="B226" t="s">
        <v>139</v>
      </c>
      <c r="C226" t="s">
        <v>243</v>
      </c>
      <c r="D226" t="s">
        <v>235</v>
      </c>
      <c r="E226" s="178">
        <v>0</v>
      </c>
      <c r="F226" s="178">
        <v>388.93</v>
      </c>
      <c r="G226" s="178">
        <v>388.93</v>
      </c>
    </row>
    <row r="227" spans="1:7" x14ac:dyDescent="0.25">
      <c r="A227" s="17" t="s">
        <v>200</v>
      </c>
      <c r="B227" t="s">
        <v>139</v>
      </c>
      <c r="C227" t="s">
        <v>243</v>
      </c>
      <c r="D227" t="s">
        <v>199</v>
      </c>
      <c r="E227" s="178">
        <v>971.61999999999989</v>
      </c>
      <c r="F227" s="178">
        <v>2592.89</v>
      </c>
      <c r="G227" s="178">
        <v>1621.27</v>
      </c>
    </row>
    <row r="228" spans="1:7" x14ac:dyDescent="0.25">
      <c r="A228" s="17" t="s">
        <v>200</v>
      </c>
      <c r="B228" t="s">
        <v>139</v>
      </c>
      <c r="C228" t="s">
        <v>243</v>
      </c>
      <c r="D228" t="s">
        <v>232</v>
      </c>
      <c r="E228" s="178">
        <v>116.04</v>
      </c>
      <c r="F228" s="178">
        <v>64.819999999999993</v>
      </c>
      <c r="G228" s="178">
        <v>-51.220000000000013</v>
      </c>
    </row>
    <row r="229" spans="1:7" x14ac:dyDescent="0.25">
      <c r="A229" s="17" t="s">
        <v>200</v>
      </c>
      <c r="B229" t="s">
        <v>140</v>
      </c>
      <c r="C229" t="s">
        <v>339</v>
      </c>
      <c r="D229" t="s">
        <v>235</v>
      </c>
      <c r="E229" s="178">
        <v>3013.7000000000012</v>
      </c>
      <c r="F229" s="178">
        <v>5898.82</v>
      </c>
      <c r="G229" s="178">
        <v>2885.1199999999985</v>
      </c>
    </row>
    <row r="230" spans="1:7" x14ac:dyDescent="0.25">
      <c r="A230" s="17" t="s">
        <v>200</v>
      </c>
      <c r="B230" t="s">
        <v>140</v>
      </c>
      <c r="C230" t="s">
        <v>339</v>
      </c>
      <c r="D230" t="s">
        <v>199</v>
      </c>
      <c r="E230" s="178">
        <v>66282.089999999967</v>
      </c>
      <c r="F230" s="178">
        <v>177223.92</v>
      </c>
      <c r="G230" s="178">
        <v>110941.83000000005</v>
      </c>
    </row>
    <row r="231" spans="1:7" x14ac:dyDescent="0.25">
      <c r="A231" s="17" t="s">
        <v>200</v>
      </c>
      <c r="B231" t="s">
        <v>140</v>
      </c>
      <c r="C231" t="s">
        <v>339</v>
      </c>
      <c r="D231" t="s">
        <v>232</v>
      </c>
      <c r="E231" s="178">
        <v>8921.3800000000028</v>
      </c>
      <c r="F231" s="178">
        <v>22493.31</v>
      </c>
      <c r="G231" s="178">
        <v>13571.929999999998</v>
      </c>
    </row>
    <row r="232" spans="1:7" x14ac:dyDescent="0.25">
      <c r="A232" s="17" t="s">
        <v>200</v>
      </c>
      <c r="B232" t="s">
        <v>141</v>
      </c>
      <c r="C232" t="s">
        <v>277</v>
      </c>
      <c r="D232" t="s">
        <v>291</v>
      </c>
      <c r="E232" s="178">
        <v>4943.6099999999997</v>
      </c>
      <c r="F232" s="178">
        <v>2398.42</v>
      </c>
      <c r="G232" s="178">
        <v>-2545.1899999999996</v>
      </c>
    </row>
    <row r="233" spans="1:7" x14ac:dyDescent="0.25">
      <c r="A233" s="17" t="s">
        <v>200</v>
      </c>
      <c r="B233" t="s">
        <v>141</v>
      </c>
      <c r="C233" t="s">
        <v>277</v>
      </c>
      <c r="D233" t="s">
        <v>388</v>
      </c>
      <c r="E233" s="178">
        <v>699.28999999999985</v>
      </c>
      <c r="F233" s="178">
        <v>453.76</v>
      </c>
      <c r="G233" s="178">
        <v>-245.52999999999986</v>
      </c>
    </row>
    <row r="234" spans="1:7" x14ac:dyDescent="0.25">
      <c r="A234" s="17" t="s">
        <v>200</v>
      </c>
      <c r="B234" t="s">
        <v>141</v>
      </c>
      <c r="C234" t="s">
        <v>277</v>
      </c>
      <c r="D234" t="s">
        <v>459</v>
      </c>
      <c r="E234" s="178">
        <v>238.5199999999999</v>
      </c>
      <c r="F234" s="178">
        <v>583.4</v>
      </c>
      <c r="G234" s="178">
        <v>344.88000000000011</v>
      </c>
    </row>
    <row r="235" spans="1:7" x14ac:dyDescent="0.25">
      <c r="A235" s="17" t="s">
        <v>200</v>
      </c>
      <c r="B235" t="s">
        <v>142</v>
      </c>
      <c r="C235" t="s">
        <v>371</v>
      </c>
      <c r="D235" t="s">
        <v>413</v>
      </c>
      <c r="E235" s="178">
        <v>0</v>
      </c>
      <c r="F235" s="178">
        <v>0</v>
      </c>
      <c r="G235" s="178">
        <v>0</v>
      </c>
    </row>
    <row r="236" spans="1:7" x14ac:dyDescent="0.25">
      <c r="A236" s="17" t="s">
        <v>200</v>
      </c>
      <c r="B236" t="s">
        <v>143</v>
      </c>
      <c r="C236" t="s">
        <v>406</v>
      </c>
      <c r="D236" t="s">
        <v>413</v>
      </c>
      <c r="E236" s="178">
        <v>489.30000000000007</v>
      </c>
      <c r="F236" s="178">
        <v>324.11</v>
      </c>
      <c r="G236" s="178">
        <v>-165.19000000000005</v>
      </c>
    </row>
    <row r="237" spans="1:7" x14ac:dyDescent="0.25">
      <c r="A237" s="17" t="s">
        <v>200</v>
      </c>
      <c r="B237" t="s">
        <v>144</v>
      </c>
      <c r="C237" t="s">
        <v>226</v>
      </c>
      <c r="D237" t="s">
        <v>452</v>
      </c>
      <c r="E237" s="178">
        <v>2309</v>
      </c>
      <c r="F237" s="178">
        <v>9139.93</v>
      </c>
      <c r="G237" s="178">
        <v>6830.93</v>
      </c>
    </row>
    <row r="238" spans="1:7" x14ac:dyDescent="0.25">
      <c r="A238" s="17" t="s">
        <v>200</v>
      </c>
      <c r="B238" t="s">
        <v>145</v>
      </c>
      <c r="C238" t="s">
        <v>361</v>
      </c>
      <c r="D238" t="s">
        <v>413</v>
      </c>
      <c r="E238" s="178">
        <v>4760.0299999999988</v>
      </c>
      <c r="F238" s="178">
        <v>17437.169999999998</v>
      </c>
      <c r="G238" s="178">
        <v>12677.14</v>
      </c>
    </row>
    <row r="239" spans="1:7" x14ac:dyDescent="0.25">
      <c r="A239" s="17" t="s">
        <v>200</v>
      </c>
      <c r="B239" t="s">
        <v>146</v>
      </c>
      <c r="C239" t="s">
        <v>237</v>
      </c>
      <c r="D239" t="s">
        <v>235</v>
      </c>
      <c r="E239" s="178">
        <v>1192.5400000000002</v>
      </c>
      <c r="F239" s="178">
        <v>388.93</v>
      </c>
      <c r="G239" s="178">
        <v>-803.61000000000013</v>
      </c>
    </row>
    <row r="240" spans="1:7" x14ac:dyDescent="0.25">
      <c r="A240" s="17" t="s">
        <v>200</v>
      </c>
      <c r="B240" t="s">
        <v>146</v>
      </c>
      <c r="C240" t="s">
        <v>237</v>
      </c>
      <c r="D240" t="s">
        <v>199</v>
      </c>
      <c r="E240" s="178">
        <v>26962.199999999997</v>
      </c>
      <c r="F240" s="178">
        <v>16205.55</v>
      </c>
      <c r="G240" s="178">
        <v>-10756.649999999998</v>
      </c>
    </row>
    <row r="241" spans="1:7" x14ac:dyDescent="0.25">
      <c r="A241" s="17" t="s">
        <v>200</v>
      </c>
      <c r="B241" t="s">
        <v>146</v>
      </c>
      <c r="C241" t="s">
        <v>237</v>
      </c>
      <c r="D241" t="s">
        <v>232</v>
      </c>
      <c r="E241" s="178">
        <v>3604.7099999999987</v>
      </c>
      <c r="F241" s="178">
        <v>129.63999999999999</v>
      </c>
      <c r="G241" s="178">
        <v>-3475.0699999999988</v>
      </c>
    </row>
    <row r="242" spans="1:7" x14ac:dyDescent="0.25">
      <c r="A242" s="17" t="s">
        <v>200</v>
      </c>
      <c r="B242" t="s">
        <v>147</v>
      </c>
      <c r="C242" t="s">
        <v>238</v>
      </c>
      <c r="D242" t="s">
        <v>235</v>
      </c>
      <c r="E242" s="178">
        <v>0</v>
      </c>
      <c r="F242" s="178">
        <v>129.63999999999999</v>
      </c>
      <c r="G242" s="178">
        <v>129.63999999999999</v>
      </c>
    </row>
    <row r="243" spans="1:7" x14ac:dyDescent="0.25">
      <c r="A243" s="17" t="s">
        <v>200</v>
      </c>
      <c r="B243" t="s">
        <v>147</v>
      </c>
      <c r="C243" t="s">
        <v>238</v>
      </c>
      <c r="D243" t="s">
        <v>199</v>
      </c>
      <c r="E243" s="178">
        <v>0</v>
      </c>
      <c r="F243" s="178">
        <v>972.33</v>
      </c>
      <c r="G243" s="178">
        <v>972.33</v>
      </c>
    </row>
    <row r="244" spans="1:7" x14ac:dyDescent="0.25">
      <c r="A244" s="17" t="s">
        <v>200</v>
      </c>
      <c r="B244" t="s">
        <v>147</v>
      </c>
      <c r="C244" t="s">
        <v>238</v>
      </c>
      <c r="D244" t="s">
        <v>232</v>
      </c>
      <c r="E244" s="178">
        <v>0</v>
      </c>
      <c r="F244" s="178">
        <v>194.47</v>
      </c>
      <c r="G244" s="178">
        <v>194.47</v>
      </c>
    </row>
    <row r="245" spans="1:7" x14ac:dyDescent="0.25">
      <c r="A245" s="17" t="s">
        <v>200</v>
      </c>
      <c r="B245" t="s">
        <v>148</v>
      </c>
      <c r="C245" t="s">
        <v>407</v>
      </c>
      <c r="D245" t="s">
        <v>413</v>
      </c>
      <c r="E245" s="178">
        <v>12164.349999999995</v>
      </c>
      <c r="F245" s="178">
        <v>23271.17</v>
      </c>
      <c r="G245" s="178">
        <v>11106.820000000003</v>
      </c>
    </row>
    <row r="246" spans="1:7" x14ac:dyDescent="0.25">
      <c r="A246" s="17" t="s">
        <v>200</v>
      </c>
      <c r="B246" t="s">
        <v>149</v>
      </c>
      <c r="C246" t="s">
        <v>408</v>
      </c>
      <c r="D246" t="s">
        <v>413</v>
      </c>
      <c r="E246" s="178">
        <v>0</v>
      </c>
      <c r="F246" s="178">
        <v>0</v>
      </c>
      <c r="G246" s="178">
        <v>0</v>
      </c>
    </row>
    <row r="247" spans="1:7" x14ac:dyDescent="0.25">
      <c r="A247" s="17" t="s">
        <v>200</v>
      </c>
      <c r="B247" t="s">
        <v>150</v>
      </c>
      <c r="C247" t="s">
        <v>374</v>
      </c>
      <c r="D247" t="s">
        <v>413</v>
      </c>
      <c r="E247" s="178">
        <v>39123.75999999998</v>
      </c>
      <c r="F247" s="178">
        <v>16788.95</v>
      </c>
      <c r="G247" s="178">
        <v>-22334.809999999979</v>
      </c>
    </row>
    <row r="248" spans="1:7" x14ac:dyDescent="0.25">
      <c r="A248" s="17" t="s">
        <v>200</v>
      </c>
      <c r="B248" t="s">
        <v>151</v>
      </c>
      <c r="C248" t="s">
        <v>330</v>
      </c>
      <c r="D248" t="s">
        <v>254</v>
      </c>
      <c r="E248" s="178">
        <v>267.37999999999982</v>
      </c>
      <c r="F248" s="178">
        <v>9010.2900000000009</v>
      </c>
      <c r="G248" s="178">
        <v>8742.9100000000017</v>
      </c>
    </row>
    <row r="249" spans="1:7" x14ac:dyDescent="0.25">
      <c r="A249" s="17" t="s">
        <v>200</v>
      </c>
      <c r="B249" t="s">
        <v>152</v>
      </c>
      <c r="C249" t="s">
        <v>228</v>
      </c>
      <c r="D249" t="s">
        <v>452</v>
      </c>
      <c r="E249" s="178">
        <v>4030.7500000000014</v>
      </c>
      <c r="F249" s="178">
        <v>4667.2</v>
      </c>
      <c r="G249" s="178">
        <v>636.44999999999845</v>
      </c>
    </row>
    <row r="250" spans="1:7" x14ac:dyDescent="0.25">
      <c r="A250" s="17" t="s">
        <v>200</v>
      </c>
      <c r="B250" t="s">
        <v>153</v>
      </c>
      <c r="C250" t="s">
        <v>355</v>
      </c>
      <c r="D250" t="s">
        <v>235</v>
      </c>
      <c r="E250" s="178">
        <v>1856.52</v>
      </c>
      <c r="F250" s="178">
        <v>2203.96</v>
      </c>
      <c r="G250" s="178">
        <v>347.44000000000005</v>
      </c>
    </row>
    <row r="251" spans="1:7" x14ac:dyDescent="0.25">
      <c r="A251" s="17" t="s">
        <v>200</v>
      </c>
      <c r="B251" t="s">
        <v>153</v>
      </c>
      <c r="C251" t="s">
        <v>355</v>
      </c>
      <c r="D251" t="s">
        <v>199</v>
      </c>
      <c r="E251" s="178">
        <v>41343.499999999985</v>
      </c>
      <c r="F251" s="178">
        <v>55487.81</v>
      </c>
      <c r="G251" s="178">
        <v>14144.310000000012</v>
      </c>
    </row>
    <row r="252" spans="1:7" x14ac:dyDescent="0.25">
      <c r="A252" s="17" t="s">
        <v>200</v>
      </c>
      <c r="B252" t="s">
        <v>153</v>
      </c>
      <c r="C252" t="s">
        <v>355</v>
      </c>
      <c r="D252" t="s">
        <v>232</v>
      </c>
      <c r="E252" s="178">
        <v>5532.7399999999989</v>
      </c>
      <c r="F252" s="178">
        <v>7065.62</v>
      </c>
      <c r="G252" s="178">
        <v>1532.880000000001</v>
      </c>
    </row>
    <row r="253" spans="1:7" x14ac:dyDescent="0.25">
      <c r="A253" s="17" t="s">
        <v>200</v>
      </c>
      <c r="B253" t="s">
        <v>154</v>
      </c>
      <c r="C253" t="s">
        <v>260</v>
      </c>
      <c r="D253" t="s">
        <v>363</v>
      </c>
      <c r="E253" s="178">
        <v>58389.569999999971</v>
      </c>
      <c r="F253" s="178">
        <v>110262.57</v>
      </c>
      <c r="G253" s="178">
        <v>51873.000000000036</v>
      </c>
    </row>
    <row r="254" spans="1:7" x14ac:dyDescent="0.25">
      <c r="A254" s="17" t="s">
        <v>200</v>
      </c>
      <c r="B254" t="s">
        <v>155</v>
      </c>
      <c r="C254" t="s">
        <v>329</v>
      </c>
      <c r="D254" t="s">
        <v>429</v>
      </c>
      <c r="E254" s="178">
        <v>740183.41</v>
      </c>
      <c r="F254" s="178">
        <v>2719.99</v>
      </c>
      <c r="G254" s="178">
        <v>-737463.42</v>
      </c>
    </row>
    <row r="255" spans="1:7" x14ac:dyDescent="0.25">
      <c r="A255" s="17" t="s">
        <v>200</v>
      </c>
      <c r="B255" t="s">
        <v>155</v>
      </c>
      <c r="C255" t="s">
        <v>329</v>
      </c>
      <c r="D255" t="s">
        <v>254</v>
      </c>
      <c r="E255" s="178">
        <v>21999.470000000008</v>
      </c>
      <c r="F255" s="178">
        <v>435.2</v>
      </c>
      <c r="G255" s="178">
        <v>-21564.270000000008</v>
      </c>
    </row>
    <row r="256" spans="1:7" x14ac:dyDescent="0.25">
      <c r="A256" s="17" t="s">
        <v>200</v>
      </c>
      <c r="B256" t="s">
        <v>156</v>
      </c>
      <c r="C256" t="s">
        <v>282</v>
      </c>
      <c r="D256" t="s">
        <v>283</v>
      </c>
      <c r="E256" s="178">
        <v>8561.3699999999972</v>
      </c>
      <c r="F256" s="178">
        <v>13353.37</v>
      </c>
      <c r="G256" s="178">
        <v>4792.0000000000036</v>
      </c>
    </row>
    <row r="257" spans="1:7" x14ac:dyDescent="0.25">
      <c r="A257" s="17" t="s">
        <v>200</v>
      </c>
      <c r="B257" t="s">
        <v>156</v>
      </c>
      <c r="C257" t="s">
        <v>282</v>
      </c>
      <c r="D257" t="s">
        <v>446</v>
      </c>
      <c r="E257" s="178">
        <v>323.96000000000004</v>
      </c>
      <c r="F257" s="178">
        <v>324.11</v>
      </c>
      <c r="G257" s="178">
        <v>0.14999999999997726</v>
      </c>
    </row>
    <row r="258" spans="1:7" x14ac:dyDescent="0.25">
      <c r="A258" s="17" t="s">
        <v>200</v>
      </c>
      <c r="B258" t="s">
        <v>157</v>
      </c>
      <c r="C258" t="s">
        <v>422</v>
      </c>
      <c r="D258" t="s">
        <v>363</v>
      </c>
      <c r="E258" s="178">
        <v>33399.229999999996</v>
      </c>
      <c r="F258" s="178">
        <v>17955.75</v>
      </c>
      <c r="G258" s="178">
        <v>-15443.479999999996</v>
      </c>
    </row>
    <row r="259" spans="1:7" x14ac:dyDescent="0.25">
      <c r="A259" s="17" t="s">
        <v>200</v>
      </c>
      <c r="B259" t="s">
        <v>158</v>
      </c>
      <c r="C259" t="s">
        <v>280</v>
      </c>
      <c r="D259" t="s">
        <v>291</v>
      </c>
      <c r="E259" s="178">
        <v>68701.86</v>
      </c>
      <c r="F259" s="178">
        <v>34809.53</v>
      </c>
      <c r="G259" s="178">
        <v>-33892.33</v>
      </c>
    </row>
    <row r="260" spans="1:7" x14ac:dyDescent="0.25">
      <c r="A260" s="17" t="s">
        <v>200</v>
      </c>
      <c r="B260" t="s">
        <v>158</v>
      </c>
      <c r="C260" t="s">
        <v>280</v>
      </c>
      <c r="D260" t="s">
        <v>388</v>
      </c>
      <c r="E260" s="178">
        <v>10118.879999999996</v>
      </c>
      <c r="F260" s="178">
        <v>2463.2399999999998</v>
      </c>
      <c r="G260" s="178">
        <v>-7655.6399999999958</v>
      </c>
    </row>
    <row r="261" spans="1:7" x14ac:dyDescent="0.25">
      <c r="A261" s="17" t="s">
        <v>200</v>
      </c>
      <c r="B261" t="s">
        <v>158</v>
      </c>
      <c r="C261" t="s">
        <v>280</v>
      </c>
      <c r="D261" t="s">
        <v>459</v>
      </c>
      <c r="E261" s="178">
        <v>3462.8300000000004</v>
      </c>
      <c r="F261" s="178">
        <v>2722.53</v>
      </c>
      <c r="G261" s="178">
        <v>-740.30000000000018</v>
      </c>
    </row>
    <row r="262" spans="1:7" x14ac:dyDescent="0.25">
      <c r="A262" s="17" t="s">
        <v>200</v>
      </c>
      <c r="B262" t="s">
        <v>159</v>
      </c>
      <c r="C262" t="s">
        <v>373</v>
      </c>
      <c r="D262" t="s">
        <v>413</v>
      </c>
      <c r="E262" s="178">
        <v>0</v>
      </c>
      <c r="F262" s="178">
        <v>0</v>
      </c>
      <c r="G262" s="178">
        <v>0</v>
      </c>
    </row>
    <row r="263" spans="1:7" x14ac:dyDescent="0.25">
      <c r="A263" s="17" t="s">
        <v>200</v>
      </c>
      <c r="B263" t="s">
        <v>160</v>
      </c>
      <c r="C263" t="s">
        <v>374</v>
      </c>
      <c r="D263" t="s">
        <v>413</v>
      </c>
      <c r="E263" s="178">
        <v>4690.2600000000011</v>
      </c>
      <c r="F263" s="178">
        <v>453.76</v>
      </c>
      <c r="G263" s="178">
        <v>-4236.5000000000009</v>
      </c>
    </row>
    <row r="264" spans="1:7" x14ac:dyDescent="0.25">
      <c r="A264" s="17" t="s">
        <v>200</v>
      </c>
      <c r="B264" t="s">
        <v>161</v>
      </c>
      <c r="C264" t="s">
        <v>354</v>
      </c>
      <c r="D264" t="s">
        <v>235</v>
      </c>
      <c r="E264" s="178">
        <v>385.04000000000008</v>
      </c>
      <c r="F264" s="178">
        <v>1166.8</v>
      </c>
      <c r="G264" s="178">
        <v>781.75999999999988</v>
      </c>
    </row>
    <row r="265" spans="1:7" x14ac:dyDescent="0.25">
      <c r="A265" s="17" t="s">
        <v>200</v>
      </c>
      <c r="B265" t="s">
        <v>161</v>
      </c>
      <c r="C265" t="s">
        <v>354</v>
      </c>
      <c r="D265" t="s">
        <v>199</v>
      </c>
      <c r="E265" s="178">
        <v>9498.0499999999993</v>
      </c>
      <c r="F265" s="178">
        <v>12964.44</v>
      </c>
      <c r="G265" s="178">
        <v>3466.3900000000012</v>
      </c>
    </row>
    <row r="266" spans="1:7" x14ac:dyDescent="0.25">
      <c r="A266" s="17" t="s">
        <v>200</v>
      </c>
      <c r="B266" t="s">
        <v>161</v>
      </c>
      <c r="C266" t="s">
        <v>354</v>
      </c>
      <c r="D266" t="s">
        <v>232</v>
      </c>
      <c r="E266" s="178">
        <v>1238.0500000000004</v>
      </c>
      <c r="F266" s="178">
        <v>907.51</v>
      </c>
      <c r="G266" s="178">
        <v>-330.54000000000042</v>
      </c>
    </row>
    <row r="267" spans="1:7" x14ac:dyDescent="0.25">
      <c r="A267" s="17" t="s">
        <v>200</v>
      </c>
      <c r="B267" t="s">
        <v>163</v>
      </c>
      <c r="C267" t="s">
        <v>304</v>
      </c>
      <c r="D267" t="s">
        <v>450</v>
      </c>
      <c r="E267" s="178">
        <v>21452.48</v>
      </c>
      <c r="F267" s="178">
        <v>7454.55</v>
      </c>
      <c r="G267" s="178">
        <v>-13997.93</v>
      </c>
    </row>
    <row r="268" spans="1:7" x14ac:dyDescent="0.25">
      <c r="A268" s="17" t="s">
        <v>200</v>
      </c>
      <c r="B268" t="s">
        <v>163</v>
      </c>
      <c r="C268" t="s">
        <v>304</v>
      </c>
      <c r="D268" t="s">
        <v>318</v>
      </c>
      <c r="E268" s="178">
        <v>0</v>
      </c>
      <c r="F268" s="178">
        <v>17242.71</v>
      </c>
      <c r="G268" s="178">
        <v>17242.71</v>
      </c>
    </row>
    <row r="269" spans="1:7" x14ac:dyDescent="0.25">
      <c r="A269" s="17" t="s">
        <v>200</v>
      </c>
      <c r="B269" t="s">
        <v>164</v>
      </c>
      <c r="C269" t="s">
        <v>295</v>
      </c>
      <c r="D269" t="s">
        <v>413</v>
      </c>
      <c r="E269" s="178">
        <v>15038.419999999996</v>
      </c>
      <c r="F269" s="178">
        <v>36559.72</v>
      </c>
      <c r="G269" s="178">
        <v>21521.300000000003</v>
      </c>
    </row>
    <row r="270" spans="1:7" x14ac:dyDescent="0.25">
      <c r="A270" s="17" t="s">
        <v>200</v>
      </c>
      <c r="B270" t="s">
        <v>165</v>
      </c>
      <c r="C270" t="s">
        <v>431</v>
      </c>
      <c r="D270" t="s">
        <v>235</v>
      </c>
      <c r="E270" s="178">
        <v>1121.7800000000002</v>
      </c>
      <c r="F270" s="178">
        <v>1879.84</v>
      </c>
      <c r="G270" s="178">
        <v>758.05999999999972</v>
      </c>
    </row>
    <row r="271" spans="1:7" x14ac:dyDescent="0.25">
      <c r="A271" s="17" t="s">
        <v>200</v>
      </c>
      <c r="B271" t="s">
        <v>166</v>
      </c>
      <c r="C271" t="s">
        <v>260</v>
      </c>
      <c r="D271" t="s">
        <v>363</v>
      </c>
      <c r="E271" s="178">
        <v>423882.61999999994</v>
      </c>
      <c r="F271" s="178">
        <v>315943.44</v>
      </c>
      <c r="G271" s="178">
        <v>-107939.17999999993</v>
      </c>
    </row>
    <row r="272" spans="1:7" x14ac:dyDescent="0.25">
      <c r="A272" s="17" t="s">
        <v>200</v>
      </c>
      <c r="B272" t="s">
        <v>167</v>
      </c>
      <c r="C272" t="s">
        <v>367</v>
      </c>
      <c r="D272" t="s">
        <v>452</v>
      </c>
      <c r="E272" s="178">
        <v>1066.2099999999998</v>
      </c>
      <c r="F272" s="178">
        <v>972.33</v>
      </c>
      <c r="G272" s="178">
        <v>-93.879999999999768</v>
      </c>
    </row>
    <row r="273" spans="1:7" x14ac:dyDescent="0.25">
      <c r="A273" s="17" t="s">
        <v>200</v>
      </c>
      <c r="B273" t="s">
        <v>168</v>
      </c>
      <c r="C273" t="s">
        <v>242</v>
      </c>
      <c r="D273" t="s">
        <v>235</v>
      </c>
      <c r="E273" s="178">
        <v>1365.28</v>
      </c>
      <c r="F273" s="178">
        <v>1231.6199999999999</v>
      </c>
      <c r="G273" s="178">
        <v>-133.66000000000008</v>
      </c>
    </row>
    <row r="274" spans="1:7" x14ac:dyDescent="0.25">
      <c r="A274" s="17" t="s">
        <v>200</v>
      </c>
      <c r="B274" t="s">
        <v>168</v>
      </c>
      <c r="C274" t="s">
        <v>242</v>
      </c>
      <c r="D274" t="s">
        <v>199</v>
      </c>
      <c r="E274" s="178">
        <v>30657.899999999998</v>
      </c>
      <c r="F274" s="178">
        <v>27873.55</v>
      </c>
      <c r="G274" s="178">
        <v>-2784.3499999999985</v>
      </c>
    </row>
    <row r="275" spans="1:7" x14ac:dyDescent="0.25">
      <c r="A275" s="17" t="s">
        <v>200</v>
      </c>
      <c r="B275" t="s">
        <v>168</v>
      </c>
      <c r="C275" t="s">
        <v>242</v>
      </c>
      <c r="D275" t="s">
        <v>232</v>
      </c>
      <c r="E275" s="178">
        <v>4078.67</v>
      </c>
      <c r="F275" s="178">
        <v>842.69</v>
      </c>
      <c r="G275" s="178">
        <v>-3235.98</v>
      </c>
    </row>
    <row r="276" spans="1:7" x14ac:dyDescent="0.25">
      <c r="A276" s="17" t="s">
        <v>200</v>
      </c>
      <c r="B276" t="s">
        <v>169</v>
      </c>
      <c r="C276" t="s">
        <v>266</v>
      </c>
      <c r="D276" t="s">
        <v>235</v>
      </c>
      <c r="E276" s="178">
        <v>2341.7500000000005</v>
      </c>
      <c r="F276" s="178">
        <v>1849.59</v>
      </c>
      <c r="G276" s="178">
        <v>-492.16000000000054</v>
      </c>
    </row>
    <row r="277" spans="1:7" x14ac:dyDescent="0.25">
      <c r="A277" s="17" t="s">
        <v>200</v>
      </c>
      <c r="B277" t="s">
        <v>169</v>
      </c>
      <c r="C277" t="s">
        <v>266</v>
      </c>
      <c r="D277" t="s">
        <v>199</v>
      </c>
      <c r="E277" s="178">
        <v>52299.709999999977</v>
      </c>
      <c r="F277" s="178">
        <v>20236.73</v>
      </c>
      <c r="G277" s="178">
        <v>-32062.979999999978</v>
      </c>
    </row>
    <row r="278" spans="1:7" x14ac:dyDescent="0.25">
      <c r="A278" s="17" t="s">
        <v>200</v>
      </c>
      <c r="B278" t="s">
        <v>169</v>
      </c>
      <c r="C278" t="s">
        <v>266</v>
      </c>
      <c r="D278" t="s">
        <v>232</v>
      </c>
      <c r="E278" s="178">
        <v>7032.0599999999977</v>
      </c>
      <c r="F278" s="178">
        <v>2828.79</v>
      </c>
      <c r="G278" s="178">
        <v>-4203.2699999999977</v>
      </c>
    </row>
    <row r="279" spans="1:7" x14ac:dyDescent="0.25">
      <c r="A279" s="17" t="s">
        <v>200</v>
      </c>
      <c r="B279" t="s">
        <v>170</v>
      </c>
      <c r="C279" t="s">
        <v>336</v>
      </c>
      <c r="D279" t="s">
        <v>235</v>
      </c>
      <c r="E279" s="178">
        <v>5048.9600000000009</v>
      </c>
      <c r="F279" s="178">
        <v>4343.09</v>
      </c>
      <c r="G279" s="178">
        <v>-705.8700000000008</v>
      </c>
    </row>
    <row r="280" spans="1:7" x14ac:dyDescent="0.25">
      <c r="A280" s="17" t="s">
        <v>200</v>
      </c>
      <c r="B280" t="s">
        <v>170</v>
      </c>
      <c r="C280" t="s">
        <v>336</v>
      </c>
      <c r="D280" t="s">
        <v>199</v>
      </c>
      <c r="E280" s="178">
        <v>110302.10999999997</v>
      </c>
      <c r="F280" s="178">
        <v>79018.27</v>
      </c>
      <c r="G280" s="178">
        <v>-31283.839999999967</v>
      </c>
    </row>
    <row r="281" spans="1:7" x14ac:dyDescent="0.25">
      <c r="A281" s="17" t="s">
        <v>200</v>
      </c>
      <c r="B281" t="s">
        <v>170</v>
      </c>
      <c r="C281" t="s">
        <v>336</v>
      </c>
      <c r="D281" t="s">
        <v>232</v>
      </c>
      <c r="E281" s="178">
        <v>14908.710000000003</v>
      </c>
      <c r="F281" s="178">
        <v>7324.91</v>
      </c>
      <c r="G281" s="178">
        <v>-7583.8000000000029</v>
      </c>
    </row>
    <row r="282" spans="1:7" x14ac:dyDescent="0.25">
      <c r="A282" s="17" t="s">
        <v>200</v>
      </c>
      <c r="B282" t="s">
        <v>171</v>
      </c>
      <c r="C282" t="s">
        <v>433</v>
      </c>
      <c r="D282" t="s">
        <v>235</v>
      </c>
      <c r="E282" s="178">
        <v>249.39999999999992</v>
      </c>
      <c r="F282" s="178">
        <v>388.93</v>
      </c>
      <c r="G282" s="178">
        <v>139.53000000000009</v>
      </c>
    </row>
    <row r="283" spans="1:7" x14ac:dyDescent="0.25">
      <c r="A283" s="17" t="s">
        <v>200</v>
      </c>
      <c r="B283" t="s">
        <v>171</v>
      </c>
      <c r="C283" t="s">
        <v>433</v>
      </c>
      <c r="D283" t="s">
        <v>199</v>
      </c>
      <c r="E283" s="178">
        <v>6184.8200000000043</v>
      </c>
      <c r="F283" s="178">
        <v>6806.33</v>
      </c>
      <c r="G283" s="178">
        <v>621.50999999999567</v>
      </c>
    </row>
    <row r="284" spans="1:7" x14ac:dyDescent="0.25">
      <c r="A284" s="17" t="s">
        <v>200</v>
      </c>
      <c r="B284" t="s">
        <v>171</v>
      </c>
      <c r="C284" t="s">
        <v>433</v>
      </c>
      <c r="D284" t="s">
        <v>232</v>
      </c>
      <c r="E284" s="178">
        <v>747.9200000000003</v>
      </c>
      <c r="F284" s="178">
        <v>2852.18</v>
      </c>
      <c r="G284" s="178">
        <v>2104.2599999999993</v>
      </c>
    </row>
    <row r="285" spans="1:7" x14ac:dyDescent="0.25">
      <c r="A285" s="17" t="s">
        <v>200</v>
      </c>
      <c r="B285" t="s">
        <v>172</v>
      </c>
      <c r="C285" t="s">
        <v>215</v>
      </c>
      <c r="D285" t="s">
        <v>235</v>
      </c>
      <c r="E285" s="178">
        <v>188.6400000000001</v>
      </c>
      <c r="F285" s="178">
        <v>1815.02</v>
      </c>
      <c r="G285" s="178">
        <v>1626.3799999999999</v>
      </c>
    </row>
    <row r="286" spans="1:7" x14ac:dyDescent="0.25">
      <c r="A286" s="17" t="s">
        <v>200</v>
      </c>
      <c r="B286" t="s">
        <v>172</v>
      </c>
      <c r="C286" t="s">
        <v>215</v>
      </c>
      <c r="D286" t="s">
        <v>199</v>
      </c>
      <c r="E286" s="178">
        <v>5284.5800000000027</v>
      </c>
      <c r="F286" s="178">
        <v>8815.82</v>
      </c>
      <c r="G286" s="178">
        <v>3531.2399999999971</v>
      </c>
    </row>
    <row r="287" spans="1:7" x14ac:dyDescent="0.25">
      <c r="A287" s="17" t="s">
        <v>200</v>
      </c>
      <c r="B287" t="s">
        <v>172</v>
      </c>
      <c r="C287" t="s">
        <v>215</v>
      </c>
      <c r="D287" t="s">
        <v>232</v>
      </c>
      <c r="E287" s="178">
        <v>657.60000000000048</v>
      </c>
      <c r="F287" s="178">
        <v>14325.71</v>
      </c>
      <c r="G287" s="178">
        <v>13668.109999999999</v>
      </c>
    </row>
    <row r="288" spans="1:7" x14ac:dyDescent="0.25">
      <c r="A288" s="17" t="s">
        <v>200</v>
      </c>
      <c r="B288" t="s">
        <v>173</v>
      </c>
      <c r="C288" t="s">
        <v>353</v>
      </c>
      <c r="D288" t="s">
        <v>413</v>
      </c>
      <c r="E288" s="178">
        <v>0</v>
      </c>
      <c r="F288" s="178">
        <v>0</v>
      </c>
      <c r="G288" s="178">
        <v>0</v>
      </c>
    </row>
    <row r="289" spans="1:7" x14ac:dyDescent="0.25">
      <c r="A289" s="17" t="s">
        <v>200</v>
      </c>
      <c r="B289" t="s">
        <v>174</v>
      </c>
      <c r="C289" t="s">
        <v>417</v>
      </c>
      <c r="D289" t="s">
        <v>413</v>
      </c>
      <c r="E289" s="178">
        <v>0</v>
      </c>
      <c r="F289" s="178">
        <v>0</v>
      </c>
      <c r="G289" s="178">
        <v>0</v>
      </c>
    </row>
    <row r="290" spans="1:7" x14ac:dyDescent="0.25">
      <c r="A290" s="17" t="s">
        <v>200</v>
      </c>
      <c r="B290" t="s">
        <v>175</v>
      </c>
      <c r="C290" t="s">
        <v>287</v>
      </c>
      <c r="D290" t="s">
        <v>235</v>
      </c>
      <c r="E290" s="178">
        <v>3406.570000000002</v>
      </c>
      <c r="F290" s="178">
        <v>0</v>
      </c>
      <c r="G290" s="178">
        <v>-3406.570000000002</v>
      </c>
    </row>
    <row r="291" spans="1:7" x14ac:dyDescent="0.25">
      <c r="A291" s="17" t="s">
        <v>200</v>
      </c>
      <c r="B291" t="s">
        <v>175</v>
      </c>
      <c r="C291" t="s">
        <v>287</v>
      </c>
      <c r="D291" t="s">
        <v>199</v>
      </c>
      <c r="E291" s="178">
        <v>74932.25</v>
      </c>
      <c r="F291" s="178">
        <v>518.58000000000004</v>
      </c>
      <c r="G291" s="178">
        <v>-74413.67</v>
      </c>
    </row>
    <row r="292" spans="1:7" x14ac:dyDescent="0.25">
      <c r="A292" s="17" t="s">
        <v>200</v>
      </c>
      <c r="B292" t="s">
        <v>175</v>
      </c>
      <c r="C292" t="s">
        <v>287</v>
      </c>
      <c r="D292" t="s">
        <v>232</v>
      </c>
      <c r="E292" s="178">
        <v>10111.169999999998</v>
      </c>
      <c r="F292" s="178">
        <v>64.819999999999993</v>
      </c>
      <c r="G292" s="178">
        <v>-10046.349999999999</v>
      </c>
    </row>
    <row r="293" spans="1:7" x14ac:dyDescent="0.25">
      <c r="A293" s="17" t="s">
        <v>200</v>
      </c>
      <c r="B293" t="s">
        <v>176</v>
      </c>
      <c r="C293" t="s">
        <v>312</v>
      </c>
      <c r="D293" t="s">
        <v>452</v>
      </c>
      <c r="E293" s="178">
        <v>259.44000000000005</v>
      </c>
      <c r="F293" s="178">
        <v>1944.67</v>
      </c>
      <c r="G293" s="178">
        <v>1685.23</v>
      </c>
    </row>
    <row r="294" spans="1:7" x14ac:dyDescent="0.25">
      <c r="A294" s="17" t="s">
        <v>200</v>
      </c>
      <c r="B294" t="s">
        <v>177</v>
      </c>
      <c r="C294" t="s">
        <v>347</v>
      </c>
      <c r="D294" t="s">
        <v>235</v>
      </c>
      <c r="E294" s="178">
        <v>1339.7899999999995</v>
      </c>
      <c r="F294" s="178">
        <v>2787.35</v>
      </c>
      <c r="G294" s="178">
        <v>1447.5600000000004</v>
      </c>
    </row>
    <row r="295" spans="1:7" x14ac:dyDescent="0.25">
      <c r="A295" s="17" t="s">
        <v>200</v>
      </c>
      <c r="B295" t="s">
        <v>177</v>
      </c>
      <c r="C295" t="s">
        <v>347</v>
      </c>
      <c r="D295" t="s">
        <v>199</v>
      </c>
      <c r="E295" s="178">
        <v>30353.86</v>
      </c>
      <c r="F295" s="178">
        <v>39930.480000000003</v>
      </c>
      <c r="G295" s="178">
        <v>9576.6200000000026</v>
      </c>
    </row>
    <row r="296" spans="1:7" x14ac:dyDescent="0.25">
      <c r="A296" s="17" t="s">
        <v>200</v>
      </c>
      <c r="B296" t="s">
        <v>177</v>
      </c>
      <c r="C296" t="s">
        <v>347</v>
      </c>
      <c r="D296" t="s">
        <v>232</v>
      </c>
      <c r="E296" s="178">
        <v>4043.23</v>
      </c>
      <c r="F296" s="178">
        <v>7778.66</v>
      </c>
      <c r="G296" s="178">
        <v>3735.43</v>
      </c>
    </row>
    <row r="297" spans="1:7" x14ac:dyDescent="0.25">
      <c r="A297" s="17" t="s">
        <v>200</v>
      </c>
      <c r="B297" t="s">
        <v>178</v>
      </c>
      <c r="C297" t="s">
        <v>348</v>
      </c>
      <c r="D297" t="s">
        <v>235</v>
      </c>
      <c r="E297" s="178">
        <v>314.32</v>
      </c>
      <c r="F297" s="178">
        <v>0</v>
      </c>
      <c r="G297" s="178">
        <v>-314.32</v>
      </c>
    </row>
    <row r="298" spans="1:7" x14ac:dyDescent="0.25">
      <c r="A298" s="17" t="s">
        <v>200</v>
      </c>
      <c r="B298" t="s">
        <v>178</v>
      </c>
      <c r="C298" t="s">
        <v>348</v>
      </c>
      <c r="D298" t="s">
        <v>199</v>
      </c>
      <c r="E298" s="178">
        <v>7906.6700000000046</v>
      </c>
      <c r="F298" s="178">
        <v>9723.33</v>
      </c>
      <c r="G298" s="178">
        <v>1816.6599999999953</v>
      </c>
    </row>
    <row r="299" spans="1:7" x14ac:dyDescent="0.25">
      <c r="A299" s="17" t="s">
        <v>200</v>
      </c>
      <c r="B299" t="s">
        <v>178</v>
      </c>
      <c r="C299" t="s">
        <v>348</v>
      </c>
      <c r="D299" t="s">
        <v>232</v>
      </c>
      <c r="E299" s="178">
        <v>960.73</v>
      </c>
      <c r="F299" s="178">
        <v>64.819999999999993</v>
      </c>
      <c r="G299" s="178">
        <v>-895.91000000000008</v>
      </c>
    </row>
    <row r="300" spans="1:7" x14ac:dyDescent="0.25">
      <c r="A300" s="17" t="s">
        <v>200</v>
      </c>
      <c r="B300" t="s">
        <v>179</v>
      </c>
      <c r="C300" t="s">
        <v>333</v>
      </c>
      <c r="D300" t="s">
        <v>413</v>
      </c>
      <c r="E300" s="178">
        <v>1156.3000000000002</v>
      </c>
      <c r="F300" s="178">
        <v>3241.11</v>
      </c>
      <c r="G300" s="178">
        <v>2084.81</v>
      </c>
    </row>
    <row r="301" spans="1:7" x14ac:dyDescent="0.25">
      <c r="A301" s="17" t="s">
        <v>200</v>
      </c>
      <c r="B301" t="s">
        <v>180</v>
      </c>
      <c r="C301" t="s">
        <v>208</v>
      </c>
      <c r="D301" t="s">
        <v>235</v>
      </c>
      <c r="E301" s="178">
        <v>948.78</v>
      </c>
      <c r="F301" s="178">
        <v>2657.71</v>
      </c>
      <c r="G301" s="178">
        <v>1708.93</v>
      </c>
    </row>
    <row r="302" spans="1:7" x14ac:dyDescent="0.25">
      <c r="A302" s="17" t="s">
        <v>200</v>
      </c>
      <c r="B302" t="s">
        <v>180</v>
      </c>
      <c r="C302" t="s">
        <v>208</v>
      </c>
      <c r="D302" t="s">
        <v>199</v>
      </c>
      <c r="E302" s="178">
        <v>21903.309999999998</v>
      </c>
      <c r="F302" s="178">
        <v>20872.75</v>
      </c>
      <c r="G302" s="178">
        <v>-1030.5599999999977</v>
      </c>
    </row>
    <row r="303" spans="1:7" x14ac:dyDescent="0.25">
      <c r="A303" s="17" t="s">
        <v>200</v>
      </c>
      <c r="B303" t="s">
        <v>180</v>
      </c>
      <c r="C303" t="s">
        <v>208</v>
      </c>
      <c r="D303" t="s">
        <v>232</v>
      </c>
      <c r="E303" s="178">
        <v>2892.1099999999983</v>
      </c>
      <c r="F303" s="178">
        <v>5056.13</v>
      </c>
      <c r="G303" s="178">
        <v>2164.0200000000018</v>
      </c>
    </row>
    <row r="304" spans="1:7" x14ac:dyDescent="0.25">
      <c r="A304" s="17" t="s">
        <v>200</v>
      </c>
      <c r="B304" t="s">
        <v>181</v>
      </c>
      <c r="C304" t="s">
        <v>351</v>
      </c>
      <c r="D304" t="s">
        <v>363</v>
      </c>
      <c r="E304" s="178">
        <v>12228.030000000008</v>
      </c>
      <c r="F304" s="178">
        <v>15492.51</v>
      </c>
      <c r="G304" s="178">
        <v>3264.4799999999923</v>
      </c>
    </row>
    <row r="305" spans="1:7" x14ac:dyDescent="0.25">
      <c r="A305" s="17" t="s">
        <v>200</v>
      </c>
      <c r="B305" t="s">
        <v>182</v>
      </c>
      <c r="C305" t="s">
        <v>335</v>
      </c>
      <c r="D305" t="s">
        <v>235</v>
      </c>
      <c r="E305" s="178">
        <v>952.7</v>
      </c>
      <c r="F305" s="178">
        <v>2528.0700000000002</v>
      </c>
      <c r="G305" s="178">
        <v>1575.3700000000001</v>
      </c>
    </row>
    <row r="306" spans="1:7" x14ac:dyDescent="0.25">
      <c r="A306" s="17" t="s">
        <v>200</v>
      </c>
      <c r="B306" t="s">
        <v>182</v>
      </c>
      <c r="C306" t="s">
        <v>335</v>
      </c>
      <c r="D306" t="s">
        <v>199</v>
      </c>
      <c r="E306" s="178">
        <v>21915.180000000004</v>
      </c>
      <c r="F306" s="178">
        <v>32605.57</v>
      </c>
      <c r="G306" s="178">
        <v>10690.389999999996</v>
      </c>
    </row>
    <row r="307" spans="1:7" x14ac:dyDescent="0.25">
      <c r="A307" s="17" t="s">
        <v>200</v>
      </c>
      <c r="B307" t="s">
        <v>182</v>
      </c>
      <c r="C307" t="s">
        <v>335</v>
      </c>
      <c r="D307" t="s">
        <v>232</v>
      </c>
      <c r="E307" s="178">
        <v>2898.5499999999979</v>
      </c>
      <c r="F307" s="178">
        <v>7778.66</v>
      </c>
      <c r="G307" s="178">
        <v>4880.1100000000024</v>
      </c>
    </row>
    <row r="308" spans="1:7" x14ac:dyDescent="0.25">
      <c r="A308" s="17" t="s">
        <v>200</v>
      </c>
      <c r="B308" t="s">
        <v>183</v>
      </c>
      <c r="C308" t="s">
        <v>319</v>
      </c>
      <c r="D308" t="s">
        <v>350</v>
      </c>
      <c r="E308" s="178">
        <v>0</v>
      </c>
      <c r="F308" s="178">
        <v>907.51</v>
      </c>
      <c r="G308" s="178">
        <v>907.51</v>
      </c>
    </row>
    <row r="309" spans="1:7" x14ac:dyDescent="0.25">
      <c r="A309" s="17" t="s">
        <v>200</v>
      </c>
      <c r="B309" t="s">
        <v>183</v>
      </c>
      <c r="C309" t="s">
        <v>319</v>
      </c>
      <c r="D309" t="s">
        <v>320</v>
      </c>
      <c r="E309" s="178">
        <v>0</v>
      </c>
      <c r="F309" s="178">
        <v>129.63999999999999</v>
      </c>
      <c r="G309" s="178">
        <v>129.63999999999999</v>
      </c>
    </row>
    <row r="310" spans="1:7" x14ac:dyDescent="0.25">
      <c r="A310" s="17" t="s">
        <v>200</v>
      </c>
      <c r="B310" t="s">
        <v>183</v>
      </c>
      <c r="C310" t="s">
        <v>319</v>
      </c>
      <c r="D310" t="s">
        <v>365</v>
      </c>
      <c r="E310" s="178">
        <v>0</v>
      </c>
      <c r="F310" s="178">
        <v>0</v>
      </c>
      <c r="G310" s="178">
        <v>0</v>
      </c>
    </row>
    <row r="311" spans="1:7" x14ac:dyDescent="0.25">
      <c r="A311" s="17" t="s">
        <v>200</v>
      </c>
      <c r="B311" t="s">
        <v>184</v>
      </c>
      <c r="C311" t="s">
        <v>223</v>
      </c>
      <c r="D311" t="s">
        <v>452</v>
      </c>
      <c r="E311" s="178">
        <v>5540.7699999999995</v>
      </c>
      <c r="F311" s="178">
        <v>3241.11</v>
      </c>
      <c r="G311" s="178">
        <v>-2299.6599999999994</v>
      </c>
    </row>
    <row r="312" spans="1:7" x14ac:dyDescent="0.25">
      <c r="A312" s="17" t="s">
        <v>200</v>
      </c>
      <c r="B312" t="s">
        <v>185</v>
      </c>
      <c r="C312" t="s">
        <v>274</v>
      </c>
      <c r="D312" t="s">
        <v>410</v>
      </c>
      <c r="E312" s="178">
        <v>7265.2299999999977</v>
      </c>
      <c r="F312" s="178">
        <v>6806.33</v>
      </c>
      <c r="G312" s="178">
        <v>-458.89999999999782</v>
      </c>
    </row>
    <row r="313" spans="1:7" x14ac:dyDescent="0.25">
      <c r="A313" s="17" t="s">
        <v>200</v>
      </c>
      <c r="B313" t="s">
        <v>185</v>
      </c>
      <c r="C313" t="s">
        <v>274</v>
      </c>
      <c r="D313" t="s">
        <v>448</v>
      </c>
      <c r="E313" s="178">
        <v>2463.3300000000008</v>
      </c>
      <c r="F313" s="178">
        <v>2787.35</v>
      </c>
      <c r="G313" s="178">
        <v>324.01999999999907</v>
      </c>
    </row>
    <row r="314" spans="1:7" x14ac:dyDescent="0.25">
      <c r="A314" s="17" t="s">
        <v>200</v>
      </c>
      <c r="B314" t="s">
        <v>186</v>
      </c>
      <c r="C314" t="s">
        <v>302</v>
      </c>
      <c r="D314" t="s">
        <v>363</v>
      </c>
      <c r="E314" s="178">
        <v>154650.59000000003</v>
      </c>
      <c r="F314" s="178">
        <v>233684.06</v>
      </c>
      <c r="G314" s="178">
        <v>79033.469999999972</v>
      </c>
    </row>
    <row r="315" spans="1:7" x14ac:dyDescent="0.25">
      <c r="A315" s="17" t="s">
        <v>200</v>
      </c>
      <c r="B315" t="s">
        <v>187</v>
      </c>
      <c r="C315" t="s">
        <v>289</v>
      </c>
      <c r="D315" t="s">
        <v>350</v>
      </c>
      <c r="E315" s="178">
        <v>0</v>
      </c>
      <c r="F315" s="178">
        <v>7130.44</v>
      </c>
      <c r="G315" s="178">
        <v>7130.44</v>
      </c>
    </row>
    <row r="316" spans="1:7" x14ac:dyDescent="0.25">
      <c r="A316" s="17" t="s">
        <v>200</v>
      </c>
      <c r="B316" t="s">
        <v>187</v>
      </c>
      <c r="C316" t="s">
        <v>289</v>
      </c>
      <c r="D316" t="s">
        <v>320</v>
      </c>
      <c r="E316" s="178">
        <v>0</v>
      </c>
      <c r="F316" s="178">
        <v>1037.1600000000001</v>
      </c>
      <c r="G316" s="178">
        <v>1037.1600000000001</v>
      </c>
    </row>
    <row r="317" spans="1:7" x14ac:dyDescent="0.25">
      <c r="A317" s="17" t="s">
        <v>200</v>
      </c>
      <c r="B317" t="s">
        <v>187</v>
      </c>
      <c r="C317" t="s">
        <v>289</v>
      </c>
      <c r="D317" t="s">
        <v>365</v>
      </c>
      <c r="E317" s="178">
        <v>0</v>
      </c>
      <c r="F317" s="178">
        <v>64.819999999999993</v>
      </c>
      <c r="G317" s="178">
        <v>64.819999999999993</v>
      </c>
    </row>
    <row r="318" spans="1:7" x14ac:dyDescent="0.25">
      <c r="A318" s="17" t="s">
        <v>200</v>
      </c>
      <c r="B318" t="s">
        <v>188</v>
      </c>
      <c r="C318" t="s">
        <v>210</v>
      </c>
      <c r="D318" t="s">
        <v>413</v>
      </c>
      <c r="E318" s="178">
        <v>37068.299999999974</v>
      </c>
      <c r="F318" s="178">
        <v>63525.760000000002</v>
      </c>
      <c r="G318" s="178">
        <v>26457.460000000028</v>
      </c>
    </row>
    <row r="319" spans="1:7" x14ac:dyDescent="0.25">
      <c r="A319" s="17" t="s">
        <v>200</v>
      </c>
      <c r="B319" t="s">
        <v>197</v>
      </c>
      <c r="C319" t="s">
        <v>281</v>
      </c>
      <c r="D319" t="s">
        <v>291</v>
      </c>
      <c r="E319" s="178">
        <v>24347.53</v>
      </c>
      <c r="F319" s="178">
        <v>0</v>
      </c>
      <c r="G319" s="178">
        <v>-24347.53</v>
      </c>
    </row>
    <row r="320" spans="1:7" x14ac:dyDescent="0.25">
      <c r="A320" s="17" t="s">
        <v>200</v>
      </c>
      <c r="B320" t="s">
        <v>197</v>
      </c>
      <c r="C320" t="s">
        <v>281</v>
      </c>
      <c r="D320" t="s">
        <v>388</v>
      </c>
      <c r="E320" s="178">
        <v>3553.9500000000007</v>
      </c>
      <c r="F320" s="178">
        <v>0</v>
      </c>
      <c r="G320" s="178">
        <v>-3553.9500000000007</v>
      </c>
    </row>
    <row r="321" spans="1:7" x14ac:dyDescent="0.25">
      <c r="A321" s="17" t="s">
        <v>200</v>
      </c>
      <c r="B321" t="s">
        <v>197</v>
      </c>
      <c r="C321" t="s">
        <v>281</v>
      </c>
      <c r="D321" t="s">
        <v>459</v>
      </c>
      <c r="E321" s="178">
        <v>1215.0400000000002</v>
      </c>
      <c r="F321" s="178">
        <v>0</v>
      </c>
      <c r="G321" s="178">
        <v>-1215.0400000000002</v>
      </c>
    </row>
    <row r="322" spans="1:7" x14ac:dyDescent="0.25">
      <c r="A322" s="17" t="s">
        <v>200</v>
      </c>
      <c r="B322" t="s">
        <v>63</v>
      </c>
      <c r="C322" t="s">
        <v>346</v>
      </c>
      <c r="D322" t="s">
        <v>235</v>
      </c>
      <c r="E322" s="178">
        <v>0</v>
      </c>
      <c r="F322" s="178">
        <v>1555.73</v>
      </c>
      <c r="G322" s="178">
        <v>1555.73</v>
      </c>
    </row>
    <row r="323" spans="1:7" x14ac:dyDescent="0.25">
      <c r="A323" s="17" t="s">
        <v>200</v>
      </c>
      <c r="B323" t="s">
        <v>63</v>
      </c>
      <c r="C323" t="s">
        <v>346</v>
      </c>
      <c r="D323" t="s">
        <v>199</v>
      </c>
      <c r="E323" s="178">
        <v>798.26999999999975</v>
      </c>
      <c r="F323" s="178">
        <v>22493.31</v>
      </c>
      <c r="G323" s="178">
        <v>21695.040000000001</v>
      </c>
    </row>
    <row r="324" spans="1:7" x14ac:dyDescent="0.25">
      <c r="A324" s="17" t="s">
        <v>200</v>
      </c>
      <c r="B324" t="s">
        <v>63</v>
      </c>
      <c r="C324" t="s">
        <v>346</v>
      </c>
      <c r="D324" t="s">
        <v>232</v>
      </c>
      <c r="E324" s="178">
        <v>77.40000000000002</v>
      </c>
      <c r="F324" s="178">
        <v>2917</v>
      </c>
      <c r="G324" s="178">
        <v>2839.6</v>
      </c>
    </row>
    <row r="325" spans="1:7" x14ac:dyDescent="0.25">
      <c r="A325" s="17" t="s">
        <v>200</v>
      </c>
      <c r="B325" t="s">
        <v>193</v>
      </c>
      <c r="C325" t="s">
        <v>376</v>
      </c>
      <c r="D325" t="s">
        <v>363</v>
      </c>
      <c r="E325" s="178">
        <v>68790.350000000006</v>
      </c>
      <c r="F325" s="178">
        <v>54726.21</v>
      </c>
      <c r="G325" s="178">
        <v>-14064.140000000007</v>
      </c>
    </row>
    <row r="326" spans="1:7" x14ac:dyDescent="0.25">
      <c r="A326" s="17" t="s">
        <v>200</v>
      </c>
      <c r="B326" t="s">
        <v>399</v>
      </c>
      <c r="C326" t="s">
        <v>400</v>
      </c>
      <c r="D326" t="s">
        <v>235</v>
      </c>
      <c r="E326" s="178">
        <v>70.720000000000013</v>
      </c>
      <c r="F326" s="178">
        <v>0</v>
      </c>
      <c r="G326" s="178">
        <v>-70.720000000000013</v>
      </c>
    </row>
    <row r="327" spans="1:7" x14ac:dyDescent="0.25">
      <c r="A327" s="17" t="s">
        <v>200</v>
      </c>
      <c r="B327" t="s">
        <v>399</v>
      </c>
      <c r="C327" t="s">
        <v>400</v>
      </c>
      <c r="D327" t="s">
        <v>199</v>
      </c>
      <c r="E327" s="178">
        <v>2242.2000000000021</v>
      </c>
      <c r="F327" s="178">
        <v>0</v>
      </c>
      <c r="G327" s="178">
        <v>-2242.2000000000021</v>
      </c>
    </row>
    <row r="328" spans="1:7" x14ac:dyDescent="0.25">
      <c r="A328" s="17" t="s">
        <v>200</v>
      </c>
      <c r="B328" t="s">
        <v>399</v>
      </c>
      <c r="C328" t="s">
        <v>400</v>
      </c>
      <c r="D328" t="s">
        <v>232</v>
      </c>
      <c r="E328" s="178">
        <v>235.38000000000002</v>
      </c>
      <c r="F328" s="178">
        <v>0</v>
      </c>
      <c r="G328" s="178">
        <v>-235.38000000000002</v>
      </c>
    </row>
    <row r="329" spans="1:7" x14ac:dyDescent="0.25">
      <c r="A329" s="17" t="s">
        <v>472</v>
      </c>
      <c r="B329" t="s">
        <v>59</v>
      </c>
      <c r="C329" t="s">
        <v>270</v>
      </c>
      <c r="D329" t="s">
        <v>271</v>
      </c>
      <c r="E329" s="178">
        <v>204336.83000000005</v>
      </c>
      <c r="F329" s="178">
        <v>198485.6</v>
      </c>
      <c r="G329" s="178">
        <v>-5851.2300000000396</v>
      </c>
    </row>
    <row r="330" spans="1:7" x14ac:dyDescent="0.25">
      <c r="A330" s="17" t="s">
        <v>472</v>
      </c>
      <c r="B330" t="s">
        <v>59</v>
      </c>
      <c r="C330" t="s">
        <v>270</v>
      </c>
      <c r="D330" t="s">
        <v>462</v>
      </c>
      <c r="E330" s="178">
        <v>6550.5199999999986</v>
      </c>
      <c r="F330" s="178">
        <v>6935.98</v>
      </c>
      <c r="G330" s="178">
        <v>385.46000000000095</v>
      </c>
    </row>
    <row r="331" spans="1:7" x14ac:dyDescent="0.25">
      <c r="A331" s="17" t="s">
        <v>472</v>
      </c>
      <c r="B331" t="s">
        <v>88</v>
      </c>
      <c r="C331" t="s">
        <v>273</v>
      </c>
      <c r="D331" t="s">
        <v>271</v>
      </c>
      <c r="E331" s="178">
        <v>58473.189999999981</v>
      </c>
      <c r="F331" s="178">
        <v>42782.66</v>
      </c>
      <c r="G331" s="178">
        <v>-15690.529999999977</v>
      </c>
    </row>
    <row r="332" spans="1:7" x14ac:dyDescent="0.25">
      <c r="A332" s="17" t="s">
        <v>472</v>
      </c>
      <c r="B332" t="s">
        <v>88</v>
      </c>
      <c r="C332" t="s">
        <v>273</v>
      </c>
      <c r="D332" t="s">
        <v>462</v>
      </c>
      <c r="E332" s="178">
        <v>1870.6299999999999</v>
      </c>
      <c r="F332" s="178">
        <v>2139.13</v>
      </c>
      <c r="G332" s="178">
        <v>268.50000000000023</v>
      </c>
    </row>
    <row r="333" spans="1:7" x14ac:dyDescent="0.25">
      <c r="A333" s="17" t="s">
        <v>472</v>
      </c>
      <c r="B333" t="s">
        <v>92</v>
      </c>
      <c r="C333" t="s">
        <v>324</v>
      </c>
      <c r="D333" t="s">
        <v>271</v>
      </c>
      <c r="E333" s="178">
        <v>1786.0699999999995</v>
      </c>
      <c r="F333" s="178">
        <v>8751</v>
      </c>
      <c r="G333" s="178">
        <v>6964.93</v>
      </c>
    </row>
    <row r="334" spans="1:7" x14ac:dyDescent="0.25">
      <c r="A334" s="17" t="s">
        <v>472</v>
      </c>
      <c r="B334" t="s">
        <v>92</v>
      </c>
      <c r="C334" t="s">
        <v>324</v>
      </c>
      <c r="D334" t="s">
        <v>462</v>
      </c>
      <c r="E334" s="178">
        <v>54.460000000000008</v>
      </c>
      <c r="F334" s="178">
        <v>194.47</v>
      </c>
      <c r="G334" s="178">
        <v>140.01</v>
      </c>
    </row>
    <row r="335" spans="1:7" x14ac:dyDescent="0.25">
      <c r="A335" s="17" t="s">
        <v>472</v>
      </c>
      <c r="B335" t="s">
        <v>134</v>
      </c>
      <c r="C335" t="s">
        <v>325</v>
      </c>
      <c r="D335" t="s">
        <v>271</v>
      </c>
      <c r="E335" s="178">
        <v>14187.330000000014</v>
      </c>
      <c r="F335" s="178">
        <v>28910.7</v>
      </c>
      <c r="G335" s="178">
        <v>14723.369999999986</v>
      </c>
    </row>
    <row r="336" spans="1:7" x14ac:dyDescent="0.25">
      <c r="A336" s="17" t="s">
        <v>472</v>
      </c>
      <c r="B336" t="s">
        <v>134</v>
      </c>
      <c r="C336" t="s">
        <v>325</v>
      </c>
      <c r="D336" t="s">
        <v>462</v>
      </c>
      <c r="E336" s="178">
        <v>450.7</v>
      </c>
      <c r="F336" s="178">
        <v>1620.56</v>
      </c>
      <c r="G336" s="178">
        <v>1169.8599999999999</v>
      </c>
    </row>
    <row r="337" spans="1:7" x14ac:dyDescent="0.25">
      <c r="A337" s="17" t="s">
        <v>472</v>
      </c>
      <c r="B337" t="s">
        <v>185</v>
      </c>
      <c r="C337" t="s">
        <v>274</v>
      </c>
      <c r="D337" t="s">
        <v>271</v>
      </c>
      <c r="E337" s="178">
        <v>74842.86000000003</v>
      </c>
      <c r="F337" s="178">
        <v>68646.720000000001</v>
      </c>
      <c r="G337" s="178">
        <v>-6196.1400000000285</v>
      </c>
    </row>
    <row r="338" spans="1:7" x14ac:dyDescent="0.25">
      <c r="A338" s="17" t="s">
        <v>472</v>
      </c>
      <c r="B338" t="s">
        <v>185</v>
      </c>
      <c r="C338" t="s">
        <v>274</v>
      </c>
      <c r="D338" t="s">
        <v>462</v>
      </c>
      <c r="E338" s="178">
        <v>2394.65</v>
      </c>
      <c r="F338" s="178">
        <v>1426.09</v>
      </c>
      <c r="G338" s="178">
        <v>-968.56000000000017</v>
      </c>
    </row>
    <row r="339" spans="1:7" x14ac:dyDescent="0.25">
      <c r="A339" s="17" t="s">
        <v>473</v>
      </c>
      <c r="B339" t="s">
        <v>46</v>
      </c>
      <c r="C339" t="s">
        <v>252</v>
      </c>
      <c r="D339" t="s">
        <v>444</v>
      </c>
      <c r="E339" s="178">
        <v>5477.1600000000017</v>
      </c>
      <c r="F339" s="178">
        <v>3305.93</v>
      </c>
      <c r="G339" s="178">
        <v>-2171.2300000000018</v>
      </c>
    </row>
    <row r="340" spans="1:7" x14ac:dyDescent="0.25">
      <c r="A340" s="17" t="s">
        <v>473</v>
      </c>
      <c r="B340" t="s">
        <v>74</v>
      </c>
      <c r="C340" t="s">
        <v>250</v>
      </c>
      <c r="D340" t="s">
        <v>444</v>
      </c>
      <c r="E340" s="178">
        <v>8102.5200000000023</v>
      </c>
      <c r="F340" s="178">
        <v>6547.04</v>
      </c>
      <c r="G340" s="178">
        <v>-1555.4800000000023</v>
      </c>
    </row>
    <row r="341" spans="1:7" x14ac:dyDescent="0.25">
      <c r="A341" s="17" t="s">
        <v>473</v>
      </c>
      <c r="B341" t="s">
        <v>194</v>
      </c>
      <c r="C341" t="s">
        <v>251</v>
      </c>
      <c r="D341" t="s">
        <v>444</v>
      </c>
      <c r="E341" s="178">
        <v>24586.180000000004</v>
      </c>
      <c r="F341" s="178">
        <v>52441.17</v>
      </c>
      <c r="G341" s="178">
        <v>27854.989999999994</v>
      </c>
    </row>
    <row r="342" spans="1:7" x14ac:dyDescent="0.25">
      <c r="A342" s="17" t="s">
        <v>473</v>
      </c>
      <c r="B342" t="s">
        <v>115</v>
      </c>
      <c r="C342" t="s">
        <v>309</v>
      </c>
      <c r="D342" t="s">
        <v>444</v>
      </c>
      <c r="E342" s="178">
        <v>27295.649999999998</v>
      </c>
      <c r="F342" s="178">
        <v>10825.31</v>
      </c>
      <c r="G342" s="178">
        <v>-16470.339999999997</v>
      </c>
    </row>
    <row r="343" spans="1:7" x14ac:dyDescent="0.25">
      <c r="A343" s="17" t="s">
        <v>473</v>
      </c>
      <c r="B343" t="s">
        <v>138</v>
      </c>
      <c r="C343" t="s">
        <v>247</v>
      </c>
      <c r="D343" t="s">
        <v>444</v>
      </c>
      <c r="E343" s="178">
        <v>10720.440000000002</v>
      </c>
      <c r="F343" s="178">
        <v>7065.62</v>
      </c>
      <c r="G343" s="178">
        <v>-3654.8200000000024</v>
      </c>
    </row>
    <row r="344" spans="1:7" x14ac:dyDescent="0.25">
      <c r="A344" s="17" t="s">
        <v>473</v>
      </c>
      <c r="B344" t="s">
        <v>183</v>
      </c>
      <c r="C344" t="s">
        <v>319</v>
      </c>
      <c r="D344" t="s">
        <v>386</v>
      </c>
      <c r="E344" s="178">
        <v>45744.34</v>
      </c>
      <c r="F344" s="178">
        <v>10825.31</v>
      </c>
      <c r="G344" s="178">
        <v>-34919.03</v>
      </c>
    </row>
    <row r="345" spans="1:7" x14ac:dyDescent="0.25">
      <c r="A345" s="17" t="s">
        <v>473</v>
      </c>
      <c r="B345" t="s">
        <v>187</v>
      </c>
      <c r="C345" t="s">
        <v>289</v>
      </c>
      <c r="D345" t="s">
        <v>386</v>
      </c>
      <c r="E345" s="178">
        <v>78669.209999999977</v>
      </c>
      <c r="F345" s="178">
        <v>13807.13</v>
      </c>
      <c r="G345" s="178">
        <v>-64862.07999999998</v>
      </c>
    </row>
    <row r="346" spans="1:7" x14ac:dyDescent="0.25">
      <c r="A346" s="17" t="s">
        <v>474</v>
      </c>
      <c r="B346" t="s">
        <v>163</v>
      </c>
      <c r="C346" t="s">
        <v>304</v>
      </c>
      <c r="D346" t="s">
        <v>326</v>
      </c>
      <c r="E346" s="178">
        <v>18843.710000000003</v>
      </c>
      <c r="F346" s="178">
        <v>23789.75</v>
      </c>
      <c r="G346" s="178">
        <v>4946.0399999999972</v>
      </c>
    </row>
    <row r="347" spans="1:7" x14ac:dyDescent="0.25">
      <c r="A347" s="17" t="s">
        <v>474</v>
      </c>
      <c r="B347" t="s">
        <v>163</v>
      </c>
      <c r="C347" t="s">
        <v>304</v>
      </c>
      <c r="D347" t="s">
        <v>454</v>
      </c>
      <c r="E347" s="178">
        <v>1094.8300000000002</v>
      </c>
      <c r="F347" s="178">
        <v>713.04</v>
      </c>
      <c r="G347" s="178">
        <v>-381.79000000000019</v>
      </c>
    </row>
    <row r="348" spans="1:7" x14ac:dyDescent="0.25">
      <c r="A348" s="17" t="s">
        <v>475</v>
      </c>
      <c r="B348" t="s">
        <v>62</v>
      </c>
      <c r="C348" t="s">
        <v>229</v>
      </c>
      <c r="D348" t="s">
        <v>366</v>
      </c>
      <c r="E348" s="178">
        <v>5783.5899999999974</v>
      </c>
      <c r="F348" s="178">
        <v>10241.91</v>
      </c>
      <c r="G348" s="178">
        <v>4458.3200000000024</v>
      </c>
    </row>
    <row r="349" spans="1:7" x14ac:dyDescent="0.25">
      <c r="A349" s="17" t="s">
        <v>475</v>
      </c>
      <c r="B349" t="s">
        <v>64</v>
      </c>
      <c r="C349" t="s">
        <v>229</v>
      </c>
      <c r="D349" t="s">
        <v>366</v>
      </c>
      <c r="E349" s="178">
        <v>2291.4099999999994</v>
      </c>
      <c r="F349" s="178">
        <v>1231.6199999999999</v>
      </c>
      <c r="G349" s="178">
        <v>-1059.7899999999995</v>
      </c>
    </row>
    <row r="350" spans="1:7" x14ac:dyDescent="0.25">
      <c r="A350" s="17" t="s">
        <v>475</v>
      </c>
      <c r="B350" t="s">
        <v>73</v>
      </c>
      <c r="C350" t="s">
        <v>275</v>
      </c>
      <c r="D350" t="s">
        <v>366</v>
      </c>
      <c r="E350" s="178">
        <v>72048.11</v>
      </c>
      <c r="F350" s="178">
        <v>39217.440000000002</v>
      </c>
      <c r="G350" s="178">
        <v>-32830.67</v>
      </c>
    </row>
    <row r="351" spans="1:7" x14ac:dyDescent="0.25">
      <c r="A351" s="17" t="s">
        <v>475</v>
      </c>
      <c r="B351" t="s">
        <v>85</v>
      </c>
      <c r="C351" t="s">
        <v>342</v>
      </c>
      <c r="D351" t="s">
        <v>366</v>
      </c>
      <c r="E351" s="178">
        <v>3631.8899999999976</v>
      </c>
      <c r="F351" s="178">
        <v>518.58000000000004</v>
      </c>
      <c r="G351" s="178">
        <v>-3113.3099999999977</v>
      </c>
    </row>
    <row r="352" spans="1:7" x14ac:dyDescent="0.25">
      <c r="A352" s="17" t="s">
        <v>475</v>
      </c>
      <c r="B352" t="s">
        <v>87</v>
      </c>
      <c r="C352" t="s">
        <v>230</v>
      </c>
      <c r="D352" t="s">
        <v>366</v>
      </c>
      <c r="E352" s="178">
        <v>0</v>
      </c>
      <c r="F352" s="178">
        <v>0</v>
      </c>
      <c r="G352" s="178">
        <v>0</v>
      </c>
    </row>
    <row r="353" spans="1:7" x14ac:dyDescent="0.25">
      <c r="A353" s="17" t="s">
        <v>475</v>
      </c>
      <c r="B353" t="s">
        <v>129</v>
      </c>
      <c r="C353" t="s">
        <v>311</v>
      </c>
      <c r="D353" t="s">
        <v>366</v>
      </c>
      <c r="E353" s="178">
        <v>2127.3500000000004</v>
      </c>
      <c r="F353" s="178">
        <v>1037.1600000000001</v>
      </c>
      <c r="G353" s="178">
        <v>-1090.1900000000003</v>
      </c>
    </row>
    <row r="354" spans="1:7" x14ac:dyDescent="0.25">
      <c r="A354" s="17" t="s">
        <v>475</v>
      </c>
      <c r="B354" t="s">
        <v>144</v>
      </c>
      <c r="C354" t="s">
        <v>226</v>
      </c>
      <c r="D354" t="s">
        <v>366</v>
      </c>
      <c r="E354" s="178">
        <v>6385.15</v>
      </c>
      <c r="F354" s="178">
        <v>6158.11</v>
      </c>
      <c r="G354" s="178">
        <v>-227.03999999999996</v>
      </c>
    </row>
    <row r="355" spans="1:7" x14ac:dyDescent="0.25">
      <c r="A355" s="17" t="s">
        <v>475</v>
      </c>
      <c r="B355" t="s">
        <v>152</v>
      </c>
      <c r="C355" t="s">
        <v>228</v>
      </c>
      <c r="D355" t="s">
        <v>366</v>
      </c>
      <c r="E355" s="178">
        <v>11103.639999999998</v>
      </c>
      <c r="F355" s="178">
        <v>7973.13</v>
      </c>
      <c r="G355" s="178">
        <v>-3130.5099999999975</v>
      </c>
    </row>
    <row r="356" spans="1:7" x14ac:dyDescent="0.25">
      <c r="A356" s="17" t="s">
        <v>475</v>
      </c>
      <c r="B356" t="s">
        <v>167</v>
      </c>
      <c r="C356" t="s">
        <v>367</v>
      </c>
      <c r="D356" t="s">
        <v>366</v>
      </c>
      <c r="E356" s="178">
        <v>2960.7999999999975</v>
      </c>
      <c r="F356" s="178">
        <v>2657.71</v>
      </c>
      <c r="G356" s="178">
        <v>-303.08999999999742</v>
      </c>
    </row>
    <row r="357" spans="1:7" x14ac:dyDescent="0.25">
      <c r="A357" s="17" t="s">
        <v>475</v>
      </c>
      <c r="B357" t="s">
        <v>176</v>
      </c>
      <c r="C357" t="s">
        <v>312</v>
      </c>
      <c r="D357" t="s">
        <v>366</v>
      </c>
      <c r="E357" s="178">
        <v>789.07000000000039</v>
      </c>
      <c r="F357" s="178">
        <v>388.93</v>
      </c>
      <c r="G357" s="178">
        <v>-400.14000000000038</v>
      </c>
    </row>
    <row r="358" spans="1:7" x14ac:dyDescent="0.25">
      <c r="A358" s="17" t="s">
        <v>475</v>
      </c>
      <c r="B358" t="s">
        <v>184</v>
      </c>
      <c r="C358" t="s">
        <v>223</v>
      </c>
      <c r="D358" t="s">
        <v>366</v>
      </c>
      <c r="E358" s="178">
        <v>15251.839999999991</v>
      </c>
      <c r="F358" s="178">
        <v>16205.55</v>
      </c>
      <c r="G358" s="178">
        <v>953.71000000000822</v>
      </c>
    </row>
    <row r="359" spans="1:7" x14ac:dyDescent="0.25">
      <c r="A359" s="17" t="s">
        <v>476</v>
      </c>
      <c r="B359" t="s">
        <v>40</v>
      </c>
      <c r="C359" t="s">
        <v>380</v>
      </c>
      <c r="D359" t="s">
        <v>458</v>
      </c>
      <c r="E359" s="178">
        <v>47610.659999999974</v>
      </c>
      <c r="F359" s="178">
        <v>9723.33</v>
      </c>
      <c r="G359" s="178">
        <v>-37887.329999999973</v>
      </c>
    </row>
    <row r="360" spans="1:7" x14ac:dyDescent="0.25">
      <c r="A360" s="17" t="s">
        <v>476</v>
      </c>
      <c r="B360" t="s">
        <v>40</v>
      </c>
      <c r="C360" t="s">
        <v>380</v>
      </c>
      <c r="D360" t="s">
        <v>466</v>
      </c>
      <c r="E360" s="178">
        <v>1221.56</v>
      </c>
      <c r="F360" s="178">
        <v>388.93</v>
      </c>
      <c r="G360" s="178">
        <v>-832.62999999999988</v>
      </c>
    </row>
    <row r="361" spans="1:7" x14ac:dyDescent="0.25">
      <c r="A361" s="17" t="s">
        <v>476</v>
      </c>
      <c r="B361" t="s">
        <v>43</v>
      </c>
      <c r="C361" t="s">
        <v>425</v>
      </c>
      <c r="D361" t="s">
        <v>458</v>
      </c>
      <c r="E361" s="178">
        <v>11777.710000000006</v>
      </c>
      <c r="F361" s="178">
        <v>0</v>
      </c>
      <c r="G361" s="178">
        <v>-11777.710000000006</v>
      </c>
    </row>
    <row r="362" spans="1:7" x14ac:dyDescent="0.25">
      <c r="A362" s="17" t="s">
        <v>476</v>
      </c>
      <c r="B362" t="s">
        <v>43</v>
      </c>
      <c r="C362" t="s">
        <v>425</v>
      </c>
      <c r="D362" t="s">
        <v>466</v>
      </c>
      <c r="E362" s="178">
        <v>301.18999999999994</v>
      </c>
      <c r="F362" s="178">
        <v>0</v>
      </c>
      <c r="G362" s="178">
        <v>-301.18999999999994</v>
      </c>
    </row>
    <row r="363" spans="1:7" x14ac:dyDescent="0.25">
      <c r="A363" s="17" t="s">
        <v>476</v>
      </c>
      <c r="B363" t="s">
        <v>71</v>
      </c>
      <c r="C363" t="s">
        <v>398</v>
      </c>
      <c r="D363" t="s">
        <v>428</v>
      </c>
      <c r="E363" s="178">
        <v>32347.400000000005</v>
      </c>
      <c r="F363" s="178">
        <v>1879.84</v>
      </c>
      <c r="G363" s="178">
        <v>-30467.560000000005</v>
      </c>
    </row>
    <row r="364" spans="1:7" x14ac:dyDescent="0.25">
      <c r="A364" s="17" t="s">
        <v>476</v>
      </c>
      <c r="B364" t="s">
        <v>71</v>
      </c>
      <c r="C364" t="s">
        <v>398</v>
      </c>
      <c r="D364" t="s">
        <v>421</v>
      </c>
      <c r="E364" s="178">
        <v>1175.3900000000008</v>
      </c>
      <c r="F364" s="178">
        <v>64.819999999999993</v>
      </c>
      <c r="G364" s="178">
        <v>-1110.5700000000008</v>
      </c>
    </row>
    <row r="365" spans="1:7" x14ac:dyDescent="0.25">
      <c r="A365" s="17" t="s">
        <v>476</v>
      </c>
      <c r="B365" t="s">
        <v>86</v>
      </c>
      <c r="C365" t="s">
        <v>380</v>
      </c>
      <c r="D365" t="s">
        <v>458</v>
      </c>
      <c r="E365" s="178">
        <v>28817.42</v>
      </c>
      <c r="F365" s="178">
        <v>18474.330000000002</v>
      </c>
      <c r="G365" s="178">
        <v>-10343.089999999997</v>
      </c>
    </row>
    <row r="366" spans="1:7" x14ac:dyDescent="0.25">
      <c r="A366" s="17" t="s">
        <v>476</v>
      </c>
      <c r="B366" t="s">
        <v>86</v>
      </c>
      <c r="C366" t="s">
        <v>380</v>
      </c>
      <c r="D366" t="s">
        <v>466</v>
      </c>
      <c r="E366" s="178">
        <v>738.88000000000011</v>
      </c>
      <c r="F366" s="178">
        <v>64.819999999999993</v>
      </c>
      <c r="G366" s="178">
        <v>-674.06000000000017</v>
      </c>
    </row>
    <row r="367" spans="1:7" x14ac:dyDescent="0.25">
      <c r="A367" s="17" t="s">
        <v>476</v>
      </c>
      <c r="B367" t="s">
        <v>99</v>
      </c>
      <c r="C367" t="s">
        <v>419</v>
      </c>
      <c r="D367" t="s">
        <v>428</v>
      </c>
      <c r="E367" s="178">
        <v>12784.090000000004</v>
      </c>
      <c r="F367" s="178">
        <v>1426.09</v>
      </c>
      <c r="G367" s="178">
        <v>-11358.000000000004</v>
      </c>
    </row>
    <row r="368" spans="1:7" x14ac:dyDescent="0.25">
      <c r="A368" s="17" t="s">
        <v>476</v>
      </c>
      <c r="B368" t="s">
        <v>99</v>
      </c>
      <c r="C368" t="s">
        <v>419</v>
      </c>
      <c r="D368" t="s">
        <v>421</v>
      </c>
      <c r="E368" s="178">
        <v>448.8</v>
      </c>
      <c r="F368" s="178">
        <v>0</v>
      </c>
      <c r="G368" s="178">
        <v>-448.8</v>
      </c>
    </row>
    <row r="369" spans="1:7" x14ac:dyDescent="0.25">
      <c r="A369" s="17" t="s">
        <v>476</v>
      </c>
      <c r="B369" t="s">
        <v>103</v>
      </c>
      <c r="C369" t="s">
        <v>374</v>
      </c>
      <c r="D369" t="s">
        <v>428</v>
      </c>
      <c r="E369" s="178">
        <v>74773.150000000009</v>
      </c>
      <c r="F369" s="178">
        <v>29111.65</v>
      </c>
      <c r="G369" s="178">
        <v>-45661.500000000007</v>
      </c>
    </row>
    <row r="370" spans="1:7" x14ac:dyDescent="0.25">
      <c r="A370" s="17" t="s">
        <v>476</v>
      </c>
      <c r="B370" t="s">
        <v>103</v>
      </c>
      <c r="C370" t="s">
        <v>374</v>
      </c>
      <c r="D370" t="s">
        <v>421</v>
      </c>
      <c r="E370" s="178">
        <v>2748.2099999999982</v>
      </c>
      <c r="F370" s="178">
        <v>1231.6199999999999</v>
      </c>
      <c r="G370" s="178">
        <v>-1516.5899999999983</v>
      </c>
    </row>
    <row r="371" spans="1:7" x14ac:dyDescent="0.25">
      <c r="A371" s="17" t="s">
        <v>476</v>
      </c>
      <c r="B371" t="s">
        <v>104</v>
      </c>
      <c r="C371" t="s">
        <v>368</v>
      </c>
      <c r="D371" t="s">
        <v>428</v>
      </c>
      <c r="E371" s="178">
        <v>185354.07999999996</v>
      </c>
      <c r="F371" s="178">
        <v>123810.42</v>
      </c>
      <c r="G371" s="178">
        <v>-61543.65999999996</v>
      </c>
    </row>
    <row r="372" spans="1:7" x14ac:dyDescent="0.25">
      <c r="A372" s="17" t="s">
        <v>476</v>
      </c>
      <c r="B372" t="s">
        <v>104</v>
      </c>
      <c r="C372" t="s">
        <v>368</v>
      </c>
      <c r="D372" t="s">
        <v>421</v>
      </c>
      <c r="E372" s="178">
        <v>6844.9599999999982</v>
      </c>
      <c r="F372" s="178">
        <v>4732.0200000000004</v>
      </c>
      <c r="G372" s="178">
        <v>-2112.9399999999978</v>
      </c>
    </row>
    <row r="373" spans="1:7" x14ac:dyDescent="0.25">
      <c r="A373" s="17" t="s">
        <v>476</v>
      </c>
      <c r="B373" t="s">
        <v>162</v>
      </c>
      <c r="C373" t="s">
        <v>397</v>
      </c>
      <c r="D373" t="s">
        <v>428</v>
      </c>
      <c r="E373" s="178">
        <v>36163.410000000003</v>
      </c>
      <c r="F373" s="178">
        <v>1231.6199999999999</v>
      </c>
      <c r="G373" s="178">
        <v>-34931.79</v>
      </c>
    </row>
    <row r="374" spans="1:7" x14ac:dyDescent="0.25">
      <c r="A374" s="17" t="s">
        <v>476</v>
      </c>
      <c r="B374" t="s">
        <v>162</v>
      </c>
      <c r="C374" t="s">
        <v>397</v>
      </c>
      <c r="D374" t="s">
        <v>421</v>
      </c>
      <c r="E374" s="178">
        <v>1312.8700000000003</v>
      </c>
      <c r="F374" s="178">
        <v>129.63999999999999</v>
      </c>
      <c r="G374" s="178">
        <v>-1183.2300000000005</v>
      </c>
    </row>
    <row r="375" spans="1:7" x14ac:dyDescent="0.25">
      <c r="A375" s="17" t="s">
        <v>476</v>
      </c>
      <c r="B375" t="s">
        <v>394</v>
      </c>
      <c r="C375" t="s">
        <v>395</v>
      </c>
      <c r="D375" t="s">
        <v>428</v>
      </c>
      <c r="E375" s="178">
        <v>415226.10000000021</v>
      </c>
      <c r="F375" s="178">
        <v>567716.42000000004</v>
      </c>
      <c r="G375" s="178">
        <v>152490.31999999983</v>
      </c>
    </row>
    <row r="376" spans="1:7" x14ac:dyDescent="0.25">
      <c r="A376" s="17" t="s">
        <v>476</v>
      </c>
      <c r="B376" t="s">
        <v>394</v>
      </c>
      <c r="C376" t="s">
        <v>395</v>
      </c>
      <c r="D376" t="s">
        <v>421</v>
      </c>
      <c r="E376" s="178">
        <v>15217.89</v>
      </c>
      <c r="F376" s="178">
        <v>28723.1</v>
      </c>
      <c r="G376" s="178">
        <v>13505.21</v>
      </c>
    </row>
    <row r="377" spans="1:7" x14ac:dyDescent="0.25">
      <c r="A377" s="17" t="s">
        <v>240</v>
      </c>
      <c r="B377" t="s">
        <v>39</v>
      </c>
      <c r="C377" t="s">
        <v>213</v>
      </c>
      <c r="D377" t="s">
        <v>239</v>
      </c>
      <c r="E377" s="178">
        <v>44345.199999999983</v>
      </c>
      <c r="F377" s="178">
        <v>30401.62</v>
      </c>
      <c r="G377" s="178">
        <v>-13943.579999999984</v>
      </c>
    </row>
    <row r="378" spans="1:7" x14ac:dyDescent="0.25">
      <c r="A378" s="17" t="s">
        <v>240</v>
      </c>
      <c r="B378" t="s">
        <v>45</v>
      </c>
      <c r="C378" t="s">
        <v>384</v>
      </c>
      <c r="D378" t="s">
        <v>443</v>
      </c>
      <c r="E378" s="178">
        <v>135385.54999999996</v>
      </c>
      <c r="F378" s="178">
        <v>166009.67000000001</v>
      </c>
      <c r="G378" s="178">
        <v>30624.120000000054</v>
      </c>
    </row>
    <row r="379" spans="1:7" x14ac:dyDescent="0.25">
      <c r="A379" s="17" t="s">
        <v>240</v>
      </c>
      <c r="B379" t="s">
        <v>48</v>
      </c>
      <c r="C379" t="s">
        <v>257</v>
      </c>
      <c r="D379" t="s">
        <v>239</v>
      </c>
      <c r="E379" s="178">
        <v>16916.100000000002</v>
      </c>
      <c r="F379" s="178">
        <v>4537.55</v>
      </c>
      <c r="G379" s="178">
        <v>-12378.550000000003</v>
      </c>
    </row>
    <row r="380" spans="1:7" x14ac:dyDescent="0.25">
      <c r="A380" s="17" t="s">
        <v>240</v>
      </c>
      <c r="B380" t="s">
        <v>49</v>
      </c>
      <c r="C380" t="s">
        <v>286</v>
      </c>
      <c r="D380" t="s">
        <v>239</v>
      </c>
      <c r="E380" s="178">
        <v>96893.240000000034</v>
      </c>
      <c r="F380" s="178">
        <v>91593.78</v>
      </c>
      <c r="G380" s="178">
        <v>-5299.4600000000355</v>
      </c>
    </row>
    <row r="381" spans="1:7" x14ac:dyDescent="0.25">
      <c r="A381" s="17" t="s">
        <v>240</v>
      </c>
      <c r="B381" t="s">
        <v>50</v>
      </c>
      <c r="C381" t="s">
        <v>256</v>
      </c>
      <c r="D381" t="s">
        <v>239</v>
      </c>
      <c r="E381" s="178">
        <v>10042.749999999995</v>
      </c>
      <c r="F381" s="178">
        <v>22363.66</v>
      </c>
      <c r="G381" s="178">
        <v>12320.910000000005</v>
      </c>
    </row>
    <row r="382" spans="1:7" x14ac:dyDescent="0.25">
      <c r="A382" s="17" t="s">
        <v>240</v>
      </c>
      <c r="B382" t="s">
        <v>51</v>
      </c>
      <c r="C382" t="s">
        <v>290</v>
      </c>
      <c r="D382" t="s">
        <v>443</v>
      </c>
      <c r="E382" s="178">
        <v>84575.85</v>
      </c>
      <c r="F382" s="178">
        <v>29818.22</v>
      </c>
      <c r="G382" s="178">
        <v>-54757.630000000005</v>
      </c>
    </row>
    <row r="383" spans="1:7" x14ac:dyDescent="0.25">
      <c r="A383" s="17" t="s">
        <v>240</v>
      </c>
      <c r="B383" t="s">
        <v>189</v>
      </c>
      <c r="C383" t="s">
        <v>216</v>
      </c>
      <c r="D383" t="s">
        <v>239</v>
      </c>
      <c r="E383" s="178">
        <v>4093.2400000000007</v>
      </c>
      <c r="F383" s="178">
        <v>1296.44</v>
      </c>
      <c r="G383" s="178">
        <v>-2796.8000000000006</v>
      </c>
    </row>
    <row r="384" spans="1:7" x14ac:dyDescent="0.25">
      <c r="A384" s="17" t="s">
        <v>240</v>
      </c>
      <c r="B384" t="s">
        <v>53</v>
      </c>
      <c r="C384" t="s">
        <v>214</v>
      </c>
      <c r="D384" t="s">
        <v>239</v>
      </c>
      <c r="E384" s="178">
        <v>17797.590000000007</v>
      </c>
      <c r="F384" s="178">
        <v>9356.77</v>
      </c>
      <c r="G384" s="178">
        <v>-8440.820000000007</v>
      </c>
    </row>
    <row r="385" spans="1:7" x14ac:dyDescent="0.25">
      <c r="A385" s="17" t="s">
        <v>240</v>
      </c>
      <c r="B385" t="s">
        <v>54</v>
      </c>
      <c r="C385" t="s">
        <v>217</v>
      </c>
      <c r="D385" t="s">
        <v>239</v>
      </c>
      <c r="E385" s="178">
        <v>11222.04</v>
      </c>
      <c r="F385" s="178">
        <v>12575.51</v>
      </c>
      <c r="G385" s="178">
        <v>1353.4699999999993</v>
      </c>
    </row>
    <row r="386" spans="1:7" x14ac:dyDescent="0.25">
      <c r="A386" s="17" t="s">
        <v>240</v>
      </c>
      <c r="B386" t="s">
        <v>190</v>
      </c>
      <c r="C386" t="s">
        <v>453</v>
      </c>
      <c r="D386" t="s">
        <v>239</v>
      </c>
      <c r="E386" s="178">
        <v>5266.5999999999995</v>
      </c>
      <c r="F386" s="178">
        <v>2981.82</v>
      </c>
      <c r="G386" s="178">
        <v>-2284.7799999999993</v>
      </c>
    </row>
    <row r="387" spans="1:7" x14ac:dyDescent="0.25">
      <c r="A387" s="17" t="s">
        <v>240</v>
      </c>
      <c r="B387" t="s">
        <v>60</v>
      </c>
      <c r="C387" t="s">
        <v>265</v>
      </c>
      <c r="D387" t="s">
        <v>239</v>
      </c>
      <c r="E387" s="178">
        <v>14697.330000000002</v>
      </c>
      <c r="F387" s="178">
        <v>16140.73</v>
      </c>
      <c r="G387" s="178">
        <v>1443.3999999999978</v>
      </c>
    </row>
    <row r="388" spans="1:7" x14ac:dyDescent="0.25">
      <c r="A388" s="17" t="s">
        <v>240</v>
      </c>
      <c r="B388" t="s">
        <v>61</v>
      </c>
      <c r="C388" t="s">
        <v>378</v>
      </c>
      <c r="D388" t="s">
        <v>239</v>
      </c>
      <c r="E388" s="178">
        <v>30608.479999999992</v>
      </c>
      <c r="F388" s="178">
        <v>25086.19</v>
      </c>
      <c r="G388" s="178">
        <v>-5522.2899999999936</v>
      </c>
    </row>
    <row r="389" spans="1:7" x14ac:dyDescent="0.25">
      <c r="A389" s="17" t="s">
        <v>240</v>
      </c>
      <c r="B389" t="s">
        <v>66</v>
      </c>
      <c r="C389" t="s">
        <v>207</v>
      </c>
      <c r="D389" t="s">
        <v>239</v>
      </c>
      <c r="E389" s="178">
        <v>0</v>
      </c>
      <c r="F389" s="178">
        <v>89389.82</v>
      </c>
      <c r="G389" s="178">
        <v>89389.82</v>
      </c>
    </row>
    <row r="390" spans="1:7" x14ac:dyDescent="0.25">
      <c r="A390" s="17" t="s">
        <v>240</v>
      </c>
      <c r="B390" t="s">
        <v>67</v>
      </c>
      <c r="C390" t="s">
        <v>246</v>
      </c>
      <c r="D390" t="s">
        <v>239</v>
      </c>
      <c r="E390" s="178">
        <v>5556.2999999999984</v>
      </c>
      <c r="F390" s="178">
        <v>6935.98</v>
      </c>
      <c r="G390" s="178">
        <v>1379.6800000000012</v>
      </c>
    </row>
    <row r="391" spans="1:7" x14ac:dyDescent="0.25">
      <c r="A391" s="17" t="s">
        <v>240</v>
      </c>
      <c r="B391" t="s">
        <v>68</v>
      </c>
      <c r="C391" t="s">
        <v>218</v>
      </c>
      <c r="D391" t="s">
        <v>239</v>
      </c>
      <c r="E391" s="178">
        <v>54616.880000000019</v>
      </c>
      <c r="F391" s="178">
        <v>8377.57</v>
      </c>
      <c r="G391" s="178">
        <v>-46239.310000000019</v>
      </c>
    </row>
    <row r="392" spans="1:7" x14ac:dyDescent="0.25">
      <c r="A392" s="17" t="s">
        <v>240</v>
      </c>
      <c r="B392" t="s">
        <v>72</v>
      </c>
      <c r="C392" t="s">
        <v>234</v>
      </c>
      <c r="D392" t="s">
        <v>239</v>
      </c>
      <c r="E392" s="178">
        <v>14573.690000000004</v>
      </c>
      <c r="F392" s="178">
        <v>8102.78</v>
      </c>
      <c r="G392" s="178">
        <v>-6470.9100000000044</v>
      </c>
    </row>
    <row r="393" spans="1:7" x14ac:dyDescent="0.25">
      <c r="A393" s="17" t="s">
        <v>240</v>
      </c>
      <c r="B393" t="s">
        <v>191</v>
      </c>
      <c r="C393" t="s">
        <v>332</v>
      </c>
      <c r="D393" t="s">
        <v>239</v>
      </c>
      <c r="E393" s="178">
        <v>9412.52</v>
      </c>
      <c r="F393" s="178">
        <v>4213.4399999999996</v>
      </c>
      <c r="G393" s="178">
        <v>-5199.0800000000008</v>
      </c>
    </row>
    <row r="394" spans="1:7" x14ac:dyDescent="0.25">
      <c r="A394" s="17" t="s">
        <v>240</v>
      </c>
      <c r="B394" t="s">
        <v>192</v>
      </c>
      <c r="C394" t="s">
        <v>198</v>
      </c>
      <c r="D394" t="s">
        <v>239</v>
      </c>
      <c r="E394" s="178">
        <v>0</v>
      </c>
      <c r="F394" s="178">
        <v>0</v>
      </c>
      <c r="G394" s="178">
        <v>0</v>
      </c>
    </row>
    <row r="395" spans="1:7" x14ac:dyDescent="0.25">
      <c r="A395" s="17" t="s">
        <v>240</v>
      </c>
      <c r="B395" t="s">
        <v>76</v>
      </c>
      <c r="C395" t="s">
        <v>327</v>
      </c>
      <c r="D395" t="s">
        <v>239</v>
      </c>
      <c r="E395" s="178">
        <v>79101.690000000031</v>
      </c>
      <c r="F395" s="178">
        <v>65405.61</v>
      </c>
      <c r="G395" s="178">
        <v>-13696.080000000031</v>
      </c>
    </row>
    <row r="396" spans="1:7" x14ac:dyDescent="0.25">
      <c r="A396" s="17" t="s">
        <v>240</v>
      </c>
      <c r="B396" t="s">
        <v>77</v>
      </c>
      <c r="C396" t="s">
        <v>389</v>
      </c>
      <c r="D396" t="s">
        <v>443</v>
      </c>
      <c r="E396" s="178">
        <v>19786.490000000005</v>
      </c>
      <c r="F396" s="178">
        <v>23271.17</v>
      </c>
      <c r="G396" s="178">
        <v>3484.679999999993</v>
      </c>
    </row>
    <row r="397" spans="1:7" x14ac:dyDescent="0.25">
      <c r="A397" s="17" t="s">
        <v>240</v>
      </c>
      <c r="B397" t="s">
        <v>78</v>
      </c>
      <c r="C397" t="s">
        <v>338</v>
      </c>
      <c r="D397" t="s">
        <v>239</v>
      </c>
      <c r="E397" s="178">
        <v>112445.62000000002</v>
      </c>
      <c r="F397" s="178">
        <v>102483.91</v>
      </c>
      <c r="G397" s="178">
        <v>-9961.710000000021</v>
      </c>
    </row>
    <row r="398" spans="1:7" x14ac:dyDescent="0.25">
      <c r="A398" s="17" t="s">
        <v>240</v>
      </c>
      <c r="B398" t="s">
        <v>79</v>
      </c>
      <c r="C398" t="s">
        <v>206</v>
      </c>
      <c r="D398" t="s">
        <v>239</v>
      </c>
      <c r="E398" s="178">
        <v>85117.920000000071</v>
      </c>
      <c r="F398" s="178">
        <v>118041.24</v>
      </c>
      <c r="G398" s="178">
        <v>32923.319999999934</v>
      </c>
    </row>
    <row r="399" spans="1:7" x14ac:dyDescent="0.25">
      <c r="A399" s="17" t="s">
        <v>240</v>
      </c>
      <c r="B399" t="s">
        <v>80</v>
      </c>
      <c r="C399" t="s">
        <v>231</v>
      </c>
      <c r="D399" t="s">
        <v>239</v>
      </c>
      <c r="E399" s="178">
        <v>7015.3999999999942</v>
      </c>
      <c r="F399" s="178">
        <v>4861.67</v>
      </c>
      <c r="G399" s="178">
        <v>-2153.7299999999941</v>
      </c>
    </row>
    <row r="400" spans="1:7" x14ac:dyDescent="0.25">
      <c r="A400" s="17" t="s">
        <v>240</v>
      </c>
      <c r="B400" t="s">
        <v>81</v>
      </c>
      <c r="C400" t="s">
        <v>245</v>
      </c>
      <c r="D400" t="s">
        <v>239</v>
      </c>
      <c r="E400" s="178">
        <v>0</v>
      </c>
      <c r="F400" s="178">
        <v>0</v>
      </c>
      <c r="G400" s="178">
        <v>0</v>
      </c>
    </row>
    <row r="401" spans="1:7" x14ac:dyDescent="0.25">
      <c r="A401" s="17" t="s">
        <v>240</v>
      </c>
      <c r="B401" t="s">
        <v>83</v>
      </c>
      <c r="C401" t="s">
        <v>294</v>
      </c>
      <c r="D401" t="s">
        <v>443</v>
      </c>
      <c r="E401" s="178">
        <v>141508.37999999995</v>
      </c>
      <c r="F401" s="178">
        <v>158166.19</v>
      </c>
      <c r="G401" s="178">
        <v>16657.810000000056</v>
      </c>
    </row>
    <row r="402" spans="1:7" x14ac:dyDescent="0.25">
      <c r="A402" s="17" t="s">
        <v>240</v>
      </c>
      <c r="B402" t="s">
        <v>84</v>
      </c>
      <c r="C402" t="s">
        <v>221</v>
      </c>
      <c r="D402" t="s">
        <v>239</v>
      </c>
      <c r="E402" s="178">
        <v>47099.09</v>
      </c>
      <c r="F402" s="178">
        <v>47903.61</v>
      </c>
      <c r="G402" s="178">
        <v>804.52000000000407</v>
      </c>
    </row>
    <row r="403" spans="1:7" x14ac:dyDescent="0.25">
      <c r="A403" s="17" t="s">
        <v>240</v>
      </c>
      <c r="B403" t="s">
        <v>90</v>
      </c>
      <c r="C403" t="s">
        <v>222</v>
      </c>
      <c r="D403" t="s">
        <v>239</v>
      </c>
      <c r="E403" s="178">
        <v>18622.349999999999</v>
      </c>
      <c r="F403" s="178">
        <v>21391.33</v>
      </c>
      <c r="G403" s="178">
        <v>2768.9800000000032</v>
      </c>
    </row>
    <row r="404" spans="1:7" x14ac:dyDescent="0.25">
      <c r="A404" s="17" t="s">
        <v>240</v>
      </c>
      <c r="B404" t="s">
        <v>93</v>
      </c>
      <c r="C404" t="s">
        <v>415</v>
      </c>
      <c r="D404" t="s">
        <v>443</v>
      </c>
      <c r="E404" s="178">
        <v>0</v>
      </c>
      <c r="F404" s="178">
        <v>269854.84999999998</v>
      </c>
      <c r="G404" s="178">
        <v>269854.84999999998</v>
      </c>
    </row>
    <row r="405" spans="1:7" x14ac:dyDescent="0.25">
      <c r="A405" s="17" t="s">
        <v>240</v>
      </c>
      <c r="B405" t="s">
        <v>94</v>
      </c>
      <c r="C405" t="s">
        <v>337</v>
      </c>
      <c r="D405" t="s">
        <v>239</v>
      </c>
      <c r="E405" s="178">
        <v>8905.9100000000017</v>
      </c>
      <c r="F405" s="178">
        <v>8751</v>
      </c>
      <c r="G405" s="178">
        <v>-154.91000000000167</v>
      </c>
    </row>
    <row r="406" spans="1:7" x14ac:dyDescent="0.25">
      <c r="A406" s="17" t="s">
        <v>240</v>
      </c>
      <c r="B406" t="s">
        <v>96</v>
      </c>
      <c r="C406" t="s">
        <v>390</v>
      </c>
      <c r="D406" t="s">
        <v>443</v>
      </c>
      <c r="E406" s="178">
        <v>71721.13</v>
      </c>
      <c r="F406" s="178">
        <v>70526.559999999998</v>
      </c>
      <c r="G406" s="178">
        <v>-1194.570000000007</v>
      </c>
    </row>
    <row r="407" spans="1:7" x14ac:dyDescent="0.25">
      <c r="A407" s="17" t="s">
        <v>240</v>
      </c>
      <c r="B407" t="s">
        <v>98</v>
      </c>
      <c r="C407" t="s">
        <v>204</v>
      </c>
      <c r="D407" t="s">
        <v>239</v>
      </c>
      <c r="E407" s="178">
        <v>37964.199999999983</v>
      </c>
      <c r="F407" s="178">
        <v>16464.84</v>
      </c>
      <c r="G407" s="178">
        <v>-21499.359999999982</v>
      </c>
    </row>
    <row r="408" spans="1:7" x14ac:dyDescent="0.25">
      <c r="A408" s="17" t="s">
        <v>240</v>
      </c>
      <c r="B408" t="s">
        <v>100</v>
      </c>
      <c r="C408" t="s">
        <v>359</v>
      </c>
      <c r="D408" t="s">
        <v>239</v>
      </c>
      <c r="E408" s="178">
        <v>28067.340000000015</v>
      </c>
      <c r="F408" s="178">
        <v>32670.39</v>
      </c>
      <c r="G408" s="178">
        <v>4603.0499999999847</v>
      </c>
    </row>
    <row r="409" spans="1:7" x14ac:dyDescent="0.25">
      <c r="A409" s="17" t="s">
        <v>240</v>
      </c>
      <c r="B409" t="s">
        <v>102</v>
      </c>
      <c r="C409" t="s">
        <v>219</v>
      </c>
      <c r="D409" t="s">
        <v>239</v>
      </c>
      <c r="E409" s="178">
        <v>0</v>
      </c>
      <c r="F409" s="178">
        <v>114216.73</v>
      </c>
      <c r="G409" s="178">
        <v>114216.73</v>
      </c>
    </row>
    <row r="410" spans="1:7" x14ac:dyDescent="0.25">
      <c r="A410" s="17" t="s">
        <v>240</v>
      </c>
      <c r="B410" t="s">
        <v>108</v>
      </c>
      <c r="C410" t="s">
        <v>292</v>
      </c>
      <c r="D410" t="s">
        <v>443</v>
      </c>
      <c r="E410" s="178">
        <v>150962.44999999992</v>
      </c>
      <c r="F410" s="178">
        <v>227525.95</v>
      </c>
      <c r="G410" s="178">
        <v>76563.500000000087</v>
      </c>
    </row>
    <row r="411" spans="1:7" x14ac:dyDescent="0.25">
      <c r="A411" s="17" t="s">
        <v>240</v>
      </c>
      <c r="B411" t="s">
        <v>109</v>
      </c>
      <c r="C411" t="s">
        <v>356</v>
      </c>
      <c r="D411" t="s">
        <v>239</v>
      </c>
      <c r="E411" s="178">
        <v>10916.110000000002</v>
      </c>
      <c r="F411" s="178">
        <v>7195.27</v>
      </c>
      <c r="G411" s="178">
        <v>-3720.840000000002</v>
      </c>
    </row>
    <row r="412" spans="1:7" x14ac:dyDescent="0.25">
      <c r="A412" s="17" t="s">
        <v>240</v>
      </c>
      <c r="B412" t="s">
        <v>110</v>
      </c>
      <c r="C412" t="s">
        <v>220</v>
      </c>
      <c r="D412" t="s">
        <v>239</v>
      </c>
      <c r="E412" s="178">
        <v>9574.61</v>
      </c>
      <c r="F412" s="178">
        <v>41875.15</v>
      </c>
      <c r="G412" s="178">
        <v>32300.54</v>
      </c>
    </row>
    <row r="413" spans="1:7" x14ac:dyDescent="0.25">
      <c r="A413" s="17" t="s">
        <v>240</v>
      </c>
      <c r="B413" t="s">
        <v>113</v>
      </c>
      <c r="C413" t="s">
        <v>205</v>
      </c>
      <c r="D413" t="s">
        <v>239</v>
      </c>
      <c r="E413" s="178">
        <v>34776.659999999996</v>
      </c>
      <c r="F413" s="178">
        <v>21520.97</v>
      </c>
      <c r="G413" s="178">
        <v>-13255.689999999995</v>
      </c>
    </row>
    <row r="414" spans="1:7" x14ac:dyDescent="0.25">
      <c r="A414" s="17" t="s">
        <v>240</v>
      </c>
      <c r="B414" t="s">
        <v>114</v>
      </c>
      <c r="C414" t="s">
        <v>259</v>
      </c>
      <c r="D414" t="s">
        <v>239</v>
      </c>
      <c r="E414" s="178">
        <v>87486.770000000033</v>
      </c>
      <c r="F414" s="178">
        <v>133857.85999999999</v>
      </c>
      <c r="G414" s="178">
        <v>46371.089999999953</v>
      </c>
    </row>
    <row r="415" spans="1:7" x14ac:dyDescent="0.25">
      <c r="A415" s="17" t="s">
        <v>240</v>
      </c>
      <c r="B415" t="s">
        <v>116</v>
      </c>
      <c r="C415" t="s">
        <v>241</v>
      </c>
      <c r="D415" t="s">
        <v>239</v>
      </c>
      <c r="E415" s="178">
        <v>0</v>
      </c>
      <c r="F415" s="178">
        <v>28716.240000000002</v>
      </c>
      <c r="G415" s="178">
        <v>28716.240000000002</v>
      </c>
    </row>
    <row r="416" spans="1:7" x14ac:dyDescent="0.25">
      <c r="A416" s="17" t="s">
        <v>240</v>
      </c>
      <c r="B416" t="s">
        <v>117</v>
      </c>
      <c r="C416" t="s">
        <v>203</v>
      </c>
      <c r="D416" t="s">
        <v>239</v>
      </c>
      <c r="E416" s="178">
        <v>0</v>
      </c>
      <c r="F416" s="178">
        <v>25734.42</v>
      </c>
      <c r="G416" s="178">
        <v>25734.42</v>
      </c>
    </row>
    <row r="417" spans="1:7" x14ac:dyDescent="0.25">
      <c r="A417" s="17" t="s">
        <v>240</v>
      </c>
      <c r="B417" t="s">
        <v>118</v>
      </c>
      <c r="C417" t="s">
        <v>358</v>
      </c>
      <c r="D417" t="s">
        <v>239</v>
      </c>
      <c r="E417" s="178">
        <v>12439.83</v>
      </c>
      <c r="F417" s="178">
        <v>18668.8</v>
      </c>
      <c r="G417" s="178">
        <v>6228.9699999999993</v>
      </c>
    </row>
    <row r="418" spans="1:7" x14ac:dyDescent="0.25">
      <c r="A418" s="17" t="s">
        <v>240</v>
      </c>
      <c r="B418" t="s">
        <v>119</v>
      </c>
      <c r="C418" t="s">
        <v>218</v>
      </c>
      <c r="D418" t="s">
        <v>239</v>
      </c>
      <c r="E418" s="178">
        <v>30934.699999999997</v>
      </c>
      <c r="F418" s="178">
        <v>6201.58</v>
      </c>
      <c r="G418" s="178">
        <v>-24733.119999999995</v>
      </c>
    </row>
    <row r="419" spans="1:7" x14ac:dyDescent="0.25">
      <c r="A419" s="17" t="s">
        <v>240</v>
      </c>
      <c r="B419" t="s">
        <v>120</v>
      </c>
      <c r="C419" t="s">
        <v>357</v>
      </c>
      <c r="D419" t="s">
        <v>239</v>
      </c>
      <c r="E419" s="178">
        <v>66744.71000000005</v>
      </c>
      <c r="F419" s="178">
        <v>58728.92</v>
      </c>
      <c r="G419" s="178">
        <v>-8015.7900000000518</v>
      </c>
    </row>
    <row r="420" spans="1:7" x14ac:dyDescent="0.25">
      <c r="A420" s="17" t="s">
        <v>240</v>
      </c>
      <c r="B420" t="s">
        <v>122</v>
      </c>
      <c r="C420" t="s">
        <v>244</v>
      </c>
      <c r="D420" t="s">
        <v>239</v>
      </c>
      <c r="E420" s="178">
        <v>19655.869999999995</v>
      </c>
      <c r="F420" s="178">
        <v>4472.7299999999996</v>
      </c>
      <c r="G420" s="178">
        <v>-15183.139999999996</v>
      </c>
    </row>
    <row r="421" spans="1:7" x14ac:dyDescent="0.25">
      <c r="A421" s="17" t="s">
        <v>240</v>
      </c>
      <c r="B421" t="s">
        <v>123</v>
      </c>
      <c r="C421" t="s">
        <v>411</v>
      </c>
      <c r="D421" t="s">
        <v>239</v>
      </c>
      <c r="E421" s="178">
        <v>70165.260000000038</v>
      </c>
      <c r="F421" s="178">
        <v>50431.68</v>
      </c>
      <c r="G421" s="178">
        <v>-19733.580000000038</v>
      </c>
    </row>
    <row r="422" spans="1:7" x14ac:dyDescent="0.25">
      <c r="A422" s="17" t="s">
        <v>240</v>
      </c>
      <c r="B422" t="s">
        <v>124</v>
      </c>
      <c r="C422" t="s">
        <v>258</v>
      </c>
      <c r="D422" t="s">
        <v>239</v>
      </c>
      <c r="E422" s="178">
        <v>4401.1600000000017</v>
      </c>
      <c r="F422" s="178">
        <v>1361.27</v>
      </c>
      <c r="G422" s="178">
        <v>-3039.8900000000017</v>
      </c>
    </row>
    <row r="423" spans="1:7" x14ac:dyDescent="0.25">
      <c r="A423" s="17" t="s">
        <v>240</v>
      </c>
      <c r="B423" t="s">
        <v>125</v>
      </c>
      <c r="C423" t="s">
        <v>328</v>
      </c>
      <c r="D423" t="s">
        <v>239</v>
      </c>
      <c r="E423" s="178">
        <v>13546.249999999995</v>
      </c>
      <c r="F423" s="178">
        <v>14066.42</v>
      </c>
      <c r="G423" s="178">
        <v>520.17000000000553</v>
      </c>
    </row>
    <row r="424" spans="1:7" x14ac:dyDescent="0.25">
      <c r="A424" s="17" t="s">
        <v>240</v>
      </c>
      <c r="B424" t="s">
        <v>131</v>
      </c>
      <c r="C424" t="s">
        <v>293</v>
      </c>
      <c r="D424" t="s">
        <v>443</v>
      </c>
      <c r="E424" s="178">
        <v>122993.36</v>
      </c>
      <c r="F424" s="178">
        <v>103326.6</v>
      </c>
      <c r="G424" s="178">
        <v>-19666.759999999995</v>
      </c>
    </row>
    <row r="425" spans="1:7" x14ac:dyDescent="0.25">
      <c r="A425" s="17" t="s">
        <v>240</v>
      </c>
      <c r="B425" t="s">
        <v>132</v>
      </c>
      <c r="C425" t="s">
        <v>447</v>
      </c>
      <c r="D425" t="s">
        <v>239</v>
      </c>
      <c r="E425" s="178">
        <v>0</v>
      </c>
      <c r="F425" s="178">
        <v>0</v>
      </c>
      <c r="G425" s="178">
        <v>0</v>
      </c>
    </row>
    <row r="426" spans="1:7" x14ac:dyDescent="0.25">
      <c r="A426" s="17" t="s">
        <v>240</v>
      </c>
      <c r="B426" t="s">
        <v>136</v>
      </c>
      <c r="C426" t="s">
        <v>267</v>
      </c>
      <c r="D426" t="s">
        <v>239</v>
      </c>
      <c r="E426" s="178">
        <v>9947.5099999999984</v>
      </c>
      <c r="F426" s="178">
        <v>0</v>
      </c>
      <c r="G426" s="178">
        <v>-9947.5099999999984</v>
      </c>
    </row>
    <row r="427" spans="1:7" x14ac:dyDescent="0.25">
      <c r="A427" s="17" t="s">
        <v>240</v>
      </c>
      <c r="B427" t="s">
        <v>139</v>
      </c>
      <c r="C427" t="s">
        <v>243</v>
      </c>
      <c r="D427" t="s">
        <v>239</v>
      </c>
      <c r="E427" s="178">
        <v>1266.44</v>
      </c>
      <c r="F427" s="178">
        <v>2398.42</v>
      </c>
      <c r="G427" s="178">
        <v>1131.98</v>
      </c>
    </row>
    <row r="428" spans="1:7" x14ac:dyDescent="0.25">
      <c r="A428" s="17" t="s">
        <v>240</v>
      </c>
      <c r="B428" t="s">
        <v>140</v>
      </c>
      <c r="C428" t="s">
        <v>339</v>
      </c>
      <c r="D428" t="s">
        <v>239</v>
      </c>
      <c r="E428" s="178">
        <v>0</v>
      </c>
      <c r="F428" s="178">
        <v>56006.39</v>
      </c>
      <c r="G428" s="178">
        <v>56006.39</v>
      </c>
    </row>
    <row r="429" spans="1:7" x14ac:dyDescent="0.25">
      <c r="A429" s="17" t="s">
        <v>240</v>
      </c>
      <c r="B429" t="s">
        <v>141</v>
      </c>
      <c r="C429" t="s">
        <v>277</v>
      </c>
      <c r="D429" t="s">
        <v>443</v>
      </c>
      <c r="E429" s="178">
        <v>17267.480000000003</v>
      </c>
      <c r="F429" s="178">
        <v>6935.98</v>
      </c>
      <c r="G429" s="178">
        <v>-10331.500000000004</v>
      </c>
    </row>
    <row r="430" spans="1:7" x14ac:dyDescent="0.25">
      <c r="A430" s="17" t="s">
        <v>240</v>
      </c>
      <c r="B430" t="s">
        <v>146</v>
      </c>
      <c r="C430" t="s">
        <v>237</v>
      </c>
      <c r="D430" t="s">
        <v>239</v>
      </c>
      <c r="E430" s="178">
        <v>33733.089999999989</v>
      </c>
      <c r="F430" s="178">
        <v>51274.37</v>
      </c>
      <c r="G430" s="178">
        <v>17541.280000000013</v>
      </c>
    </row>
    <row r="431" spans="1:7" x14ac:dyDescent="0.25">
      <c r="A431" s="17" t="s">
        <v>240</v>
      </c>
      <c r="B431" t="s">
        <v>147</v>
      </c>
      <c r="C431" t="s">
        <v>238</v>
      </c>
      <c r="D431" t="s">
        <v>239</v>
      </c>
      <c r="E431" s="178">
        <v>10541.200000000006</v>
      </c>
      <c r="F431" s="178">
        <v>37856.17</v>
      </c>
      <c r="G431" s="178">
        <v>27314.969999999994</v>
      </c>
    </row>
    <row r="432" spans="1:7" x14ac:dyDescent="0.25">
      <c r="A432" s="17" t="s">
        <v>240</v>
      </c>
      <c r="B432" t="s">
        <v>153</v>
      </c>
      <c r="C432" t="s">
        <v>355</v>
      </c>
      <c r="D432" t="s">
        <v>239</v>
      </c>
      <c r="E432" s="178">
        <v>51694.909999999982</v>
      </c>
      <c r="F432" s="178">
        <v>51663.3</v>
      </c>
      <c r="G432" s="178">
        <v>-31.609999999978754</v>
      </c>
    </row>
    <row r="433" spans="1:7" x14ac:dyDescent="0.25">
      <c r="A433" s="17" t="s">
        <v>240</v>
      </c>
      <c r="B433" t="s">
        <v>158</v>
      </c>
      <c r="C433" t="s">
        <v>280</v>
      </c>
      <c r="D433" t="s">
        <v>443</v>
      </c>
      <c r="E433" s="178">
        <v>236990.4</v>
      </c>
      <c r="F433" s="178">
        <v>131913.19</v>
      </c>
      <c r="G433" s="178">
        <v>-105077.20999999999</v>
      </c>
    </row>
    <row r="434" spans="1:7" x14ac:dyDescent="0.25">
      <c r="A434" s="17" t="s">
        <v>240</v>
      </c>
      <c r="B434" t="s">
        <v>161</v>
      </c>
      <c r="C434" t="s">
        <v>354</v>
      </c>
      <c r="D434" t="s">
        <v>239</v>
      </c>
      <c r="E434" s="178">
        <v>11908.95</v>
      </c>
      <c r="F434" s="178">
        <v>49459.34</v>
      </c>
      <c r="G434" s="178">
        <v>37550.39</v>
      </c>
    </row>
    <row r="435" spans="1:7" x14ac:dyDescent="0.25">
      <c r="A435" s="17" t="s">
        <v>240</v>
      </c>
      <c r="B435" t="s">
        <v>168</v>
      </c>
      <c r="C435" t="s">
        <v>242</v>
      </c>
      <c r="D435" t="s">
        <v>239</v>
      </c>
      <c r="E435" s="178">
        <v>38333.060000000012</v>
      </c>
      <c r="F435" s="178">
        <v>70007.98</v>
      </c>
      <c r="G435" s="178">
        <v>31674.919999999984</v>
      </c>
    </row>
    <row r="436" spans="1:7" x14ac:dyDescent="0.25">
      <c r="A436" s="17" t="s">
        <v>240</v>
      </c>
      <c r="B436" t="s">
        <v>169</v>
      </c>
      <c r="C436" t="s">
        <v>266</v>
      </c>
      <c r="D436" t="s">
        <v>239</v>
      </c>
      <c r="E436" s="178">
        <v>65389.05</v>
      </c>
      <c r="F436" s="178">
        <v>11532.76</v>
      </c>
      <c r="G436" s="178">
        <v>-53856.29</v>
      </c>
    </row>
    <row r="437" spans="1:7" x14ac:dyDescent="0.25">
      <c r="A437" s="17" t="s">
        <v>240</v>
      </c>
      <c r="B437" t="s">
        <v>170</v>
      </c>
      <c r="C437" t="s">
        <v>336</v>
      </c>
      <c r="D437" t="s">
        <v>239</v>
      </c>
      <c r="E437" s="178">
        <v>137799.5500000001</v>
      </c>
      <c r="F437" s="178">
        <v>103780.35</v>
      </c>
      <c r="G437" s="178">
        <v>-34019.200000000099</v>
      </c>
    </row>
    <row r="438" spans="1:7" x14ac:dyDescent="0.25">
      <c r="A438" s="17" t="s">
        <v>240</v>
      </c>
      <c r="B438" t="s">
        <v>171</v>
      </c>
      <c r="C438" t="s">
        <v>433</v>
      </c>
      <c r="D438" t="s">
        <v>239</v>
      </c>
      <c r="E438" s="178">
        <v>7756.92</v>
      </c>
      <c r="F438" s="178">
        <v>4148.62</v>
      </c>
      <c r="G438" s="178">
        <v>-3608.3</v>
      </c>
    </row>
    <row r="439" spans="1:7" x14ac:dyDescent="0.25">
      <c r="A439" s="17" t="s">
        <v>240</v>
      </c>
      <c r="B439" t="s">
        <v>172</v>
      </c>
      <c r="C439" t="s">
        <v>215</v>
      </c>
      <c r="D439" t="s">
        <v>239</v>
      </c>
      <c r="E439" s="178">
        <v>6648.5999999999995</v>
      </c>
      <c r="F439" s="178">
        <v>16011.09</v>
      </c>
      <c r="G439" s="178">
        <v>9362.4900000000016</v>
      </c>
    </row>
    <row r="440" spans="1:7" x14ac:dyDescent="0.25">
      <c r="A440" s="17" t="s">
        <v>240</v>
      </c>
      <c r="B440" t="s">
        <v>175</v>
      </c>
      <c r="C440" t="s">
        <v>287</v>
      </c>
      <c r="D440" t="s">
        <v>239</v>
      </c>
      <c r="E440" s="178">
        <v>0</v>
      </c>
      <c r="F440" s="178">
        <v>108382.73</v>
      </c>
      <c r="G440" s="178">
        <v>108382.73</v>
      </c>
    </row>
    <row r="441" spans="1:7" x14ac:dyDescent="0.25">
      <c r="A441" s="17" t="s">
        <v>240</v>
      </c>
      <c r="B441" t="s">
        <v>177</v>
      </c>
      <c r="C441" t="s">
        <v>347</v>
      </c>
      <c r="D441" t="s">
        <v>239</v>
      </c>
      <c r="E441" s="178">
        <v>37954.090000000004</v>
      </c>
      <c r="F441" s="178">
        <v>46736.81</v>
      </c>
      <c r="G441" s="178">
        <v>8782.7199999999939</v>
      </c>
    </row>
    <row r="442" spans="1:7" x14ac:dyDescent="0.25">
      <c r="A442" s="17" t="s">
        <v>240</v>
      </c>
      <c r="B442" t="s">
        <v>178</v>
      </c>
      <c r="C442" t="s">
        <v>348</v>
      </c>
      <c r="D442" t="s">
        <v>239</v>
      </c>
      <c r="E442" s="178">
        <v>9917.0699999999961</v>
      </c>
      <c r="F442" s="178">
        <v>12445.86</v>
      </c>
      <c r="G442" s="178">
        <v>2528.7900000000045</v>
      </c>
    </row>
    <row r="443" spans="1:7" x14ac:dyDescent="0.25">
      <c r="A443" s="17" t="s">
        <v>240</v>
      </c>
      <c r="B443" t="s">
        <v>180</v>
      </c>
      <c r="C443" t="s">
        <v>208</v>
      </c>
      <c r="D443" t="s">
        <v>239</v>
      </c>
      <c r="E443" s="178">
        <v>27388.54</v>
      </c>
      <c r="F443" s="178">
        <v>28003.19</v>
      </c>
      <c r="G443" s="178">
        <v>614.64999999999782</v>
      </c>
    </row>
    <row r="444" spans="1:7" x14ac:dyDescent="0.25">
      <c r="A444" s="17" t="s">
        <v>240</v>
      </c>
      <c r="B444" t="s">
        <v>182</v>
      </c>
      <c r="C444" t="s">
        <v>335</v>
      </c>
      <c r="D444" t="s">
        <v>239</v>
      </c>
      <c r="E444" s="178">
        <v>27431.040000000005</v>
      </c>
      <c r="F444" s="178">
        <v>31179.48</v>
      </c>
      <c r="G444" s="178">
        <v>3748.4399999999951</v>
      </c>
    </row>
    <row r="445" spans="1:7" x14ac:dyDescent="0.25">
      <c r="A445" s="17" t="s">
        <v>240</v>
      </c>
      <c r="B445" t="s">
        <v>197</v>
      </c>
      <c r="C445" t="s">
        <v>281</v>
      </c>
      <c r="D445" t="s">
        <v>443</v>
      </c>
      <c r="E445" s="178">
        <v>84145.559999999954</v>
      </c>
      <c r="F445" s="178">
        <v>0</v>
      </c>
      <c r="G445" s="178">
        <v>-84145.559999999954</v>
      </c>
    </row>
    <row r="446" spans="1:7" x14ac:dyDescent="0.25">
      <c r="A446" s="17" t="s">
        <v>240</v>
      </c>
      <c r="B446" t="s">
        <v>63</v>
      </c>
      <c r="C446" t="s">
        <v>346</v>
      </c>
      <c r="D446" t="s">
        <v>239</v>
      </c>
      <c r="E446" s="178">
        <v>1019.139999999999</v>
      </c>
      <c r="F446" s="178">
        <v>26512.28</v>
      </c>
      <c r="G446" s="178">
        <v>25493.14</v>
      </c>
    </row>
    <row r="447" spans="1:7" x14ac:dyDescent="0.25">
      <c r="A447" s="17" t="s">
        <v>240</v>
      </c>
      <c r="B447" t="s">
        <v>399</v>
      </c>
      <c r="C447" t="s">
        <v>400</v>
      </c>
      <c r="D447" t="s">
        <v>239</v>
      </c>
      <c r="E447" s="178">
        <v>2826.7500000000009</v>
      </c>
      <c r="F447" s="178">
        <v>0</v>
      </c>
      <c r="G447" s="178">
        <v>-2826.7500000000009</v>
      </c>
    </row>
    <row r="448" spans="1:7" x14ac:dyDescent="0.25">
      <c r="A448" s="17" t="s">
        <v>477</v>
      </c>
      <c r="B448" t="s">
        <v>40</v>
      </c>
      <c r="C448" t="s">
        <v>380</v>
      </c>
      <c r="D448" t="s">
        <v>381</v>
      </c>
      <c r="E448" s="178">
        <v>16305.790000000006</v>
      </c>
      <c r="F448" s="178">
        <v>13029.26</v>
      </c>
      <c r="G448" s="178">
        <v>-3276.5300000000061</v>
      </c>
    </row>
    <row r="449" spans="1:7" x14ac:dyDescent="0.25">
      <c r="A449" s="17" t="s">
        <v>477</v>
      </c>
      <c r="B449" t="s">
        <v>40</v>
      </c>
      <c r="C449" t="s">
        <v>380</v>
      </c>
      <c r="D449" t="s">
        <v>426</v>
      </c>
      <c r="E449" s="178">
        <v>10276.67</v>
      </c>
      <c r="F449" s="178">
        <v>11992.11</v>
      </c>
      <c r="G449" s="178">
        <v>1715.4400000000005</v>
      </c>
    </row>
    <row r="450" spans="1:7" x14ac:dyDescent="0.25">
      <c r="A450" s="17" t="s">
        <v>477</v>
      </c>
      <c r="B450" t="s">
        <v>41</v>
      </c>
      <c r="C450" t="s">
        <v>301</v>
      </c>
      <c r="D450" t="s">
        <v>299</v>
      </c>
      <c r="E450" s="178">
        <v>629.73000000000047</v>
      </c>
      <c r="F450" s="178">
        <v>12511.96</v>
      </c>
      <c r="G450" s="178">
        <v>11882.23</v>
      </c>
    </row>
    <row r="451" spans="1:7" x14ac:dyDescent="0.25">
      <c r="A451" s="17" t="s">
        <v>477</v>
      </c>
      <c r="B451" t="s">
        <v>42</v>
      </c>
      <c r="C451" t="s">
        <v>264</v>
      </c>
      <c r="D451" t="s">
        <v>299</v>
      </c>
      <c r="E451" s="178">
        <v>6576.4000000000033</v>
      </c>
      <c r="F451" s="178">
        <v>0</v>
      </c>
      <c r="G451" s="178">
        <v>-6576.4000000000033</v>
      </c>
    </row>
    <row r="452" spans="1:7" x14ac:dyDescent="0.25">
      <c r="A452" s="17" t="s">
        <v>477</v>
      </c>
      <c r="B452" t="s">
        <v>43</v>
      </c>
      <c r="C452" t="s">
        <v>425</v>
      </c>
      <c r="D452" t="s">
        <v>381</v>
      </c>
      <c r="E452" s="178">
        <v>0</v>
      </c>
      <c r="F452" s="178">
        <v>0</v>
      </c>
      <c r="G452" s="178">
        <v>0</v>
      </c>
    </row>
    <row r="453" spans="1:7" x14ac:dyDescent="0.25">
      <c r="A453" s="17" t="s">
        <v>477</v>
      </c>
      <c r="B453" t="s">
        <v>43</v>
      </c>
      <c r="C453" t="s">
        <v>425</v>
      </c>
      <c r="D453" t="s">
        <v>426</v>
      </c>
      <c r="E453" s="178">
        <v>0</v>
      </c>
      <c r="F453" s="178">
        <v>0</v>
      </c>
      <c r="G453" s="178">
        <v>0</v>
      </c>
    </row>
    <row r="454" spans="1:7" x14ac:dyDescent="0.25">
      <c r="A454" s="17" t="s">
        <v>477</v>
      </c>
      <c r="B454" t="s">
        <v>44</v>
      </c>
      <c r="C454" t="s">
        <v>260</v>
      </c>
      <c r="D454" t="s">
        <v>299</v>
      </c>
      <c r="E454" s="178">
        <v>1364.3400000000001</v>
      </c>
      <c r="F454" s="178">
        <v>2981.82</v>
      </c>
      <c r="G454" s="178">
        <v>1617.48</v>
      </c>
    </row>
    <row r="455" spans="1:7" x14ac:dyDescent="0.25">
      <c r="A455" s="17" t="s">
        <v>477</v>
      </c>
      <c r="B455" t="s">
        <v>46</v>
      </c>
      <c r="C455" t="s">
        <v>252</v>
      </c>
      <c r="D455" t="s">
        <v>383</v>
      </c>
      <c r="E455" s="178">
        <v>1081.5800000000002</v>
      </c>
      <c r="F455" s="178">
        <v>1815.02</v>
      </c>
      <c r="G455" s="178">
        <v>733.43999999999983</v>
      </c>
    </row>
    <row r="456" spans="1:7" x14ac:dyDescent="0.25">
      <c r="A456" s="17" t="s">
        <v>477</v>
      </c>
      <c r="B456" t="s">
        <v>46</v>
      </c>
      <c r="C456" t="s">
        <v>252</v>
      </c>
      <c r="D456" t="s">
        <v>308</v>
      </c>
      <c r="E456" s="178">
        <v>817.78999999999985</v>
      </c>
      <c r="F456" s="178">
        <v>1296.44</v>
      </c>
      <c r="G456" s="178">
        <v>478.6500000000002</v>
      </c>
    </row>
    <row r="457" spans="1:7" x14ac:dyDescent="0.25">
      <c r="A457" s="17" t="s">
        <v>477</v>
      </c>
      <c r="B457" t="s">
        <v>47</v>
      </c>
      <c r="C457" t="s">
        <v>268</v>
      </c>
      <c r="D457" t="s">
        <v>269</v>
      </c>
      <c r="E457" s="178">
        <v>10631.060000000001</v>
      </c>
      <c r="F457" s="178">
        <v>0</v>
      </c>
      <c r="G457" s="178">
        <v>-10631.060000000001</v>
      </c>
    </row>
    <row r="458" spans="1:7" x14ac:dyDescent="0.25">
      <c r="A458" s="17" t="s">
        <v>477</v>
      </c>
      <c r="B458" t="s">
        <v>47</v>
      </c>
      <c r="C458" t="s">
        <v>268</v>
      </c>
      <c r="D458" t="s">
        <v>460</v>
      </c>
      <c r="E458" s="178">
        <v>2501.9500000000007</v>
      </c>
      <c r="F458" s="178">
        <v>0</v>
      </c>
      <c r="G458" s="178">
        <v>-2501.9500000000007</v>
      </c>
    </row>
    <row r="459" spans="1:7" x14ac:dyDescent="0.25">
      <c r="A459" s="17" t="s">
        <v>477</v>
      </c>
      <c r="B459" t="s">
        <v>57</v>
      </c>
      <c r="C459" t="s">
        <v>330</v>
      </c>
      <c r="D459" t="s">
        <v>269</v>
      </c>
      <c r="E459" s="178">
        <v>0</v>
      </c>
      <c r="F459" s="178">
        <v>0</v>
      </c>
      <c r="G459" s="178">
        <v>0</v>
      </c>
    </row>
    <row r="460" spans="1:7" x14ac:dyDescent="0.25">
      <c r="A460" s="17" t="s">
        <v>477</v>
      </c>
      <c r="B460" t="s">
        <v>58</v>
      </c>
      <c r="C460" t="s">
        <v>253</v>
      </c>
      <c r="D460" t="s">
        <v>269</v>
      </c>
      <c r="E460" s="178">
        <v>6545.91</v>
      </c>
      <c r="F460" s="178">
        <v>11641.56</v>
      </c>
      <c r="G460" s="178">
        <v>5095.6499999999996</v>
      </c>
    </row>
    <row r="461" spans="1:7" x14ac:dyDescent="0.25">
      <c r="A461" s="17" t="s">
        <v>477</v>
      </c>
      <c r="B461" t="s">
        <v>58</v>
      </c>
      <c r="C461" t="s">
        <v>253</v>
      </c>
      <c r="D461" t="s">
        <v>460</v>
      </c>
      <c r="E461" s="178">
        <v>1540.5600000000004</v>
      </c>
      <c r="F461" s="178">
        <v>19148.73</v>
      </c>
      <c r="G461" s="178">
        <v>17608.169999999998</v>
      </c>
    </row>
    <row r="462" spans="1:7" x14ac:dyDescent="0.25">
      <c r="A462" s="17" t="s">
        <v>477</v>
      </c>
      <c r="B462" t="s">
        <v>59</v>
      </c>
      <c r="C462" t="s">
        <v>270</v>
      </c>
      <c r="D462" t="s">
        <v>323</v>
      </c>
      <c r="E462" s="178">
        <v>3674.5000000000009</v>
      </c>
      <c r="F462" s="178">
        <v>2463.2399999999998</v>
      </c>
      <c r="G462" s="178">
        <v>-1211.2600000000011</v>
      </c>
    </row>
    <row r="463" spans="1:7" x14ac:dyDescent="0.25">
      <c r="A463" s="17" t="s">
        <v>477</v>
      </c>
      <c r="B463" t="s">
        <v>70</v>
      </c>
      <c r="C463" t="s">
        <v>351</v>
      </c>
      <c r="D463" t="s">
        <v>299</v>
      </c>
      <c r="E463" s="178">
        <v>7844.1099999999988</v>
      </c>
      <c r="F463" s="178">
        <v>9658.51</v>
      </c>
      <c r="G463" s="178">
        <v>1814.4000000000015</v>
      </c>
    </row>
    <row r="464" spans="1:7" x14ac:dyDescent="0.25">
      <c r="A464" s="17" t="s">
        <v>477</v>
      </c>
      <c r="B464" t="s">
        <v>74</v>
      </c>
      <c r="C464" t="s">
        <v>250</v>
      </c>
      <c r="D464" t="s">
        <v>383</v>
      </c>
      <c r="E464" s="178">
        <v>1602.0400000000004</v>
      </c>
      <c r="F464" s="178">
        <v>6676.69</v>
      </c>
      <c r="G464" s="178">
        <v>5074.6499999999996</v>
      </c>
    </row>
    <row r="465" spans="1:7" x14ac:dyDescent="0.25">
      <c r="A465" s="17" t="s">
        <v>477</v>
      </c>
      <c r="B465" t="s">
        <v>74</v>
      </c>
      <c r="C465" t="s">
        <v>250</v>
      </c>
      <c r="D465" t="s">
        <v>308</v>
      </c>
      <c r="E465" s="178">
        <v>1214.2900000000004</v>
      </c>
      <c r="F465" s="178">
        <v>3046.64</v>
      </c>
      <c r="G465" s="178">
        <v>1832.3499999999995</v>
      </c>
    </row>
    <row r="466" spans="1:7" x14ac:dyDescent="0.25">
      <c r="A466" s="17" t="s">
        <v>477</v>
      </c>
      <c r="B466" t="s">
        <v>75</v>
      </c>
      <c r="C466" t="s">
        <v>351</v>
      </c>
      <c r="D466" t="s">
        <v>299</v>
      </c>
      <c r="E466" s="178">
        <v>3966.4200000000005</v>
      </c>
      <c r="F466" s="178">
        <v>10436.379999999999</v>
      </c>
      <c r="G466" s="178">
        <v>6469.9599999999991</v>
      </c>
    </row>
    <row r="467" spans="1:7" x14ac:dyDescent="0.25">
      <c r="A467" s="17" t="s">
        <v>477</v>
      </c>
      <c r="B467" t="s">
        <v>194</v>
      </c>
      <c r="C467" t="s">
        <v>251</v>
      </c>
      <c r="D467" t="s">
        <v>383</v>
      </c>
      <c r="E467" s="178">
        <v>0</v>
      </c>
      <c r="F467" s="178">
        <v>0</v>
      </c>
      <c r="G467" s="178">
        <v>0</v>
      </c>
    </row>
    <row r="468" spans="1:7" x14ac:dyDescent="0.25">
      <c r="A468" s="17" t="s">
        <v>477</v>
      </c>
      <c r="B468" t="s">
        <v>194</v>
      </c>
      <c r="C468" t="s">
        <v>251</v>
      </c>
      <c r="D468" t="s">
        <v>308</v>
      </c>
      <c r="E468" s="178">
        <v>0</v>
      </c>
      <c r="F468" s="178">
        <v>0</v>
      </c>
      <c r="G468" s="178">
        <v>0</v>
      </c>
    </row>
    <row r="469" spans="1:7" x14ac:dyDescent="0.25">
      <c r="A469" s="17" t="s">
        <v>477</v>
      </c>
      <c r="B469" t="s">
        <v>86</v>
      </c>
      <c r="C469" t="s">
        <v>380</v>
      </c>
      <c r="D469" t="s">
        <v>381</v>
      </c>
      <c r="E469" s="178">
        <v>9868.5200000000059</v>
      </c>
      <c r="F469" s="178">
        <v>7130.44</v>
      </c>
      <c r="G469" s="178">
        <v>-2738.0800000000063</v>
      </c>
    </row>
    <row r="470" spans="1:7" x14ac:dyDescent="0.25">
      <c r="A470" s="17" t="s">
        <v>477</v>
      </c>
      <c r="B470" t="s">
        <v>86</v>
      </c>
      <c r="C470" t="s">
        <v>380</v>
      </c>
      <c r="D470" t="s">
        <v>426</v>
      </c>
      <c r="E470" s="178">
        <v>6216.2999999999984</v>
      </c>
      <c r="F470" s="178">
        <v>2268.7800000000002</v>
      </c>
      <c r="G470" s="178">
        <v>-3947.5199999999982</v>
      </c>
    </row>
    <row r="471" spans="1:7" x14ac:dyDescent="0.25">
      <c r="A471" s="17" t="s">
        <v>477</v>
      </c>
      <c r="B471" t="s">
        <v>88</v>
      </c>
      <c r="C471" t="s">
        <v>273</v>
      </c>
      <c r="D471" t="s">
        <v>323</v>
      </c>
      <c r="E471" s="178">
        <v>0</v>
      </c>
      <c r="F471" s="178">
        <v>0</v>
      </c>
      <c r="G471" s="178">
        <v>0</v>
      </c>
    </row>
    <row r="472" spans="1:7" x14ac:dyDescent="0.25">
      <c r="A472" s="17" t="s">
        <v>477</v>
      </c>
      <c r="B472" t="s">
        <v>89</v>
      </c>
      <c r="C472" t="s">
        <v>298</v>
      </c>
      <c r="D472" t="s">
        <v>299</v>
      </c>
      <c r="E472" s="178">
        <v>5090.7899999999972</v>
      </c>
      <c r="F472" s="178">
        <v>4472.7299999999996</v>
      </c>
      <c r="G472" s="178">
        <v>-618.05999999999767</v>
      </c>
    </row>
    <row r="473" spans="1:7" x14ac:dyDescent="0.25">
      <c r="A473" s="17" t="s">
        <v>477</v>
      </c>
      <c r="B473" t="s">
        <v>91</v>
      </c>
      <c r="C473" t="s">
        <v>420</v>
      </c>
      <c r="D473" t="s">
        <v>299</v>
      </c>
      <c r="E473" s="178">
        <v>0</v>
      </c>
      <c r="F473" s="178">
        <v>0</v>
      </c>
      <c r="G473" s="178">
        <v>0</v>
      </c>
    </row>
    <row r="474" spans="1:7" x14ac:dyDescent="0.25">
      <c r="A474" s="17" t="s">
        <v>477</v>
      </c>
      <c r="B474" t="s">
        <v>92</v>
      </c>
      <c r="C474" t="s">
        <v>324</v>
      </c>
      <c r="D474" t="s">
        <v>323</v>
      </c>
      <c r="E474" s="178">
        <v>0</v>
      </c>
      <c r="F474" s="178">
        <v>0</v>
      </c>
      <c r="G474" s="178">
        <v>0</v>
      </c>
    </row>
    <row r="475" spans="1:7" x14ac:dyDescent="0.25">
      <c r="A475" s="17" t="s">
        <v>477</v>
      </c>
      <c r="B475" t="s">
        <v>95</v>
      </c>
      <c r="C475" t="s">
        <v>322</v>
      </c>
      <c r="D475" t="s">
        <v>439</v>
      </c>
      <c r="E475" s="178">
        <v>0</v>
      </c>
      <c r="F475" s="178">
        <v>6482.22</v>
      </c>
      <c r="G475" s="178">
        <v>6482.22</v>
      </c>
    </row>
    <row r="476" spans="1:7" x14ac:dyDescent="0.25">
      <c r="A476" s="17" t="s">
        <v>477</v>
      </c>
      <c r="B476" t="s">
        <v>105</v>
      </c>
      <c r="C476" t="s">
        <v>263</v>
      </c>
      <c r="D476" t="s">
        <v>299</v>
      </c>
      <c r="E476" s="178">
        <v>17072.949999999993</v>
      </c>
      <c r="F476" s="178">
        <v>18668.8</v>
      </c>
      <c r="G476" s="178">
        <v>1595.8500000000058</v>
      </c>
    </row>
    <row r="477" spans="1:7" x14ac:dyDescent="0.25">
      <c r="A477" s="17" t="s">
        <v>477</v>
      </c>
      <c r="B477" t="s">
        <v>106</v>
      </c>
      <c r="C477" t="s">
        <v>375</v>
      </c>
      <c r="D477" t="s">
        <v>299</v>
      </c>
      <c r="E477" s="178">
        <v>0</v>
      </c>
      <c r="F477" s="178">
        <v>0</v>
      </c>
      <c r="G477" s="178">
        <v>0</v>
      </c>
    </row>
    <row r="478" spans="1:7" x14ac:dyDescent="0.25">
      <c r="A478" s="17" t="s">
        <v>477</v>
      </c>
      <c r="B478" t="s">
        <v>107</v>
      </c>
      <c r="C478" t="s">
        <v>435</v>
      </c>
      <c r="D478" t="s">
        <v>299</v>
      </c>
      <c r="E478" s="178">
        <v>1904.0299999999993</v>
      </c>
      <c r="F478" s="178">
        <v>1879.84</v>
      </c>
      <c r="G478" s="178">
        <v>-24.189999999999372</v>
      </c>
    </row>
    <row r="479" spans="1:7" x14ac:dyDescent="0.25">
      <c r="A479" s="17" t="s">
        <v>477</v>
      </c>
      <c r="B479" t="s">
        <v>111</v>
      </c>
      <c r="C479" t="s">
        <v>364</v>
      </c>
      <c r="D479" t="s">
        <v>440</v>
      </c>
      <c r="E479" s="178">
        <v>0</v>
      </c>
      <c r="F479" s="178">
        <v>0</v>
      </c>
      <c r="G479" s="178">
        <v>0</v>
      </c>
    </row>
    <row r="480" spans="1:7" x14ac:dyDescent="0.25">
      <c r="A480" s="17" t="s">
        <v>477</v>
      </c>
      <c r="B480" t="s">
        <v>115</v>
      </c>
      <c r="C480" t="s">
        <v>309</v>
      </c>
      <c r="D480" t="s">
        <v>383</v>
      </c>
      <c r="E480" s="178">
        <v>5413.2499999999964</v>
      </c>
      <c r="F480" s="178">
        <v>2657.71</v>
      </c>
      <c r="G480" s="178">
        <v>-2755.5399999999963</v>
      </c>
    </row>
    <row r="481" spans="1:7" x14ac:dyDescent="0.25">
      <c r="A481" s="17" t="s">
        <v>477</v>
      </c>
      <c r="B481" t="s">
        <v>115</v>
      </c>
      <c r="C481" t="s">
        <v>309</v>
      </c>
      <c r="D481" t="s">
        <v>308</v>
      </c>
      <c r="E481" s="178">
        <v>4103.7200000000012</v>
      </c>
      <c r="F481" s="178">
        <v>907.51</v>
      </c>
      <c r="G481" s="178">
        <v>-3196.2100000000009</v>
      </c>
    </row>
    <row r="482" spans="1:7" x14ac:dyDescent="0.25">
      <c r="A482" s="17" t="s">
        <v>477</v>
      </c>
      <c r="B482" t="s">
        <v>128</v>
      </c>
      <c r="C482" t="s">
        <v>300</v>
      </c>
      <c r="D482" t="s">
        <v>299</v>
      </c>
      <c r="E482" s="178">
        <v>4927.2099999999982</v>
      </c>
      <c r="F482" s="178">
        <v>8815.82</v>
      </c>
      <c r="G482" s="178">
        <v>3888.6100000000015</v>
      </c>
    </row>
    <row r="483" spans="1:7" x14ac:dyDescent="0.25">
      <c r="A483" s="17" t="s">
        <v>477</v>
      </c>
      <c r="B483" t="s">
        <v>134</v>
      </c>
      <c r="C483" t="s">
        <v>325</v>
      </c>
      <c r="D483" t="s">
        <v>323</v>
      </c>
      <c r="E483" s="178">
        <v>0</v>
      </c>
      <c r="F483" s="178">
        <v>0</v>
      </c>
      <c r="G483" s="178">
        <v>0</v>
      </c>
    </row>
    <row r="484" spans="1:7" x14ac:dyDescent="0.25">
      <c r="A484" s="17" t="s">
        <v>477</v>
      </c>
      <c r="B484" t="s">
        <v>138</v>
      </c>
      <c r="C484" t="s">
        <v>247</v>
      </c>
      <c r="D484" t="s">
        <v>383</v>
      </c>
      <c r="E484" s="178">
        <v>0</v>
      </c>
      <c r="F484" s="178">
        <v>0</v>
      </c>
      <c r="G484" s="178">
        <v>0</v>
      </c>
    </row>
    <row r="485" spans="1:7" x14ac:dyDescent="0.25">
      <c r="A485" s="17" t="s">
        <v>477</v>
      </c>
      <c r="B485" t="s">
        <v>138</v>
      </c>
      <c r="C485" t="s">
        <v>247</v>
      </c>
      <c r="D485" t="s">
        <v>308</v>
      </c>
      <c r="E485" s="178">
        <v>0</v>
      </c>
      <c r="F485" s="178">
        <v>0</v>
      </c>
      <c r="G485" s="178">
        <v>0</v>
      </c>
    </row>
    <row r="486" spans="1:7" x14ac:dyDescent="0.25">
      <c r="A486" s="17" t="s">
        <v>477</v>
      </c>
      <c r="B486" t="s">
        <v>151</v>
      </c>
      <c r="C486" t="s">
        <v>330</v>
      </c>
      <c r="D486" t="s">
        <v>269</v>
      </c>
      <c r="E486" s="178">
        <v>0</v>
      </c>
      <c r="F486" s="178">
        <v>0</v>
      </c>
      <c r="G486" s="178">
        <v>0</v>
      </c>
    </row>
    <row r="487" spans="1:7" x14ac:dyDescent="0.25">
      <c r="A487" s="17" t="s">
        <v>477</v>
      </c>
      <c r="B487" t="s">
        <v>154</v>
      </c>
      <c r="C487" t="s">
        <v>260</v>
      </c>
      <c r="D487" t="s">
        <v>299</v>
      </c>
      <c r="E487" s="178">
        <v>5749.1000000000022</v>
      </c>
      <c r="F487" s="178">
        <v>14714.64</v>
      </c>
      <c r="G487" s="178">
        <v>8965.5399999999972</v>
      </c>
    </row>
    <row r="488" spans="1:7" x14ac:dyDescent="0.25">
      <c r="A488" s="17" t="s">
        <v>477</v>
      </c>
      <c r="B488" t="s">
        <v>155</v>
      </c>
      <c r="C488" t="s">
        <v>329</v>
      </c>
      <c r="D488" t="s">
        <v>269</v>
      </c>
      <c r="E488" s="178">
        <v>0</v>
      </c>
      <c r="F488" s="178">
        <v>0</v>
      </c>
      <c r="G488" s="178">
        <v>0</v>
      </c>
    </row>
    <row r="489" spans="1:7" x14ac:dyDescent="0.25">
      <c r="A489" s="17" t="s">
        <v>477</v>
      </c>
      <c r="B489" t="s">
        <v>155</v>
      </c>
      <c r="C489" t="s">
        <v>329</v>
      </c>
      <c r="D489" t="s">
        <v>460</v>
      </c>
      <c r="E489" s="178">
        <v>0</v>
      </c>
      <c r="F489" s="178">
        <v>0</v>
      </c>
      <c r="G489" s="178">
        <v>0</v>
      </c>
    </row>
    <row r="490" spans="1:7" x14ac:dyDescent="0.25">
      <c r="A490" s="17" t="s">
        <v>477</v>
      </c>
      <c r="B490" t="s">
        <v>156</v>
      </c>
      <c r="C490" t="s">
        <v>282</v>
      </c>
      <c r="D490" t="s">
        <v>331</v>
      </c>
      <c r="E490" s="178">
        <v>719.18999999999983</v>
      </c>
      <c r="F490" s="178">
        <v>2398.42</v>
      </c>
      <c r="G490" s="178">
        <v>1679.2300000000002</v>
      </c>
    </row>
    <row r="491" spans="1:7" x14ac:dyDescent="0.25">
      <c r="A491" s="17" t="s">
        <v>477</v>
      </c>
      <c r="B491" t="s">
        <v>156</v>
      </c>
      <c r="C491" t="s">
        <v>282</v>
      </c>
      <c r="D491" t="s">
        <v>465</v>
      </c>
      <c r="E491" s="178">
        <v>6436.9799999999987</v>
      </c>
      <c r="F491" s="178">
        <v>9788.15</v>
      </c>
      <c r="G491" s="178">
        <v>3351.170000000001</v>
      </c>
    </row>
    <row r="492" spans="1:7" x14ac:dyDescent="0.25">
      <c r="A492" s="17" t="s">
        <v>477</v>
      </c>
      <c r="B492" t="s">
        <v>157</v>
      </c>
      <c r="C492" t="s">
        <v>422</v>
      </c>
      <c r="D492" t="s">
        <v>299</v>
      </c>
      <c r="E492" s="178">
        <v>0</v>
      </c>
      <c r="F492" s="178">
        <v>0</v>
      </c>
      <c r="G492" s="178">
        <v>0</v>
      </c>
    </row>
    <row r="493" spans="1:7" x14ac:dyDescent="0.25">
      <c r="A493" s="17" t="s">
        <v>477</v>
      </c>
      <c r="B493" t="s">
        <v>163</v>
      </c>
      <c r="C493" t="s">
        <v>304</v>
      </c>
      <c r="D493" t="s">
        <v>305</v>
      </c>
      <c r="E493" s="178">
        <v>0</v>
      </c>
      <c r="F493" s="178">
        <v>0</v>
      </c>
      <c r="G493" s="178">
        <v>0</v>
      </c>
    </row>
    <row r="494" spans="1:7" x14ac:dyDescent="0.25">
      <c r="A494" s="17" t="s">
        <v>477</v>
      </c>
      <c r="B494" t="s">
        <v>166</v>
      </c>
      <c r="C494" t="s">
        <v>260</v>
      </c>
      <c r="D494" t="s">
        <v>299</v>
      </c>
      <c r="E494" s="178">
        <v>41946.32</v>
      </c>
      <c r="F494" s="178">
        <v>23724.93</v>
      </c>
      <c r="G494" s="178">
        <v>-18221.39</v>
      </c>
    </row>
    <row r="495" spans="1:7" x14ac:dyDescent="0.25">
      <c r="A495" s="17" t="s">
        <v>477</v>
      </c>
      <c r="B495" t="s">
        <v>181</v>
      </c>
      <c r="C495" t="s">
        <v>351</v>
      </c>
      <c r="D495" t="s">
        <v>299</v>
      </c>
      <c r="E495" s="178">
        <v>1191.21</v>
      </c>
      <c r="F495" s="178">
        <v>5185.78</v>
      </c>
      <c r="G495" s="178">
        <v>3994.5699999999997</v>
      </c>
    </row>
    <row r="496" spans="1:7" x14ac:dyDescent="0.25">
      <c r="A496" s="17" t="s">
        <v>477</v>
      </c>
      <c r="B496" t="s">
        <v>183</v>
      </c>
      <c r="C496" t="s">
        <v>319</v>
      </c>
      <c r="D496" t="s">
        <v>440</v>
      </c>
      <c r="E496" s="178">
        <v>0</v>
      </c>
      <c r="F496" s="178">
        <v>1426.09</v>
      </c>
      <c r="G496" s="178">
        <v>1426.09</v>
      </c>
    </row>
    <row r="497" spans="1:7" x14ac:dyDescent="0.25">
      <c r="A497" s="17" t="s">
        <v>477</v>
      </c>
      <c r="B497" t="s">
        <v>185</v>
      </c>
      <c r="C497" t="s">
        <v>274</v>
      </c>
      <c r="D497" t="s">
        <v>323</v>
      </c>
      <c r="E497" s="178">
        <v>0</v>
      </c>
      <c r="F497" s="178">
        <v>0</v>
      </c>
      <c r="G497" s="178">
        <v>0</v>
      </c>
    </row>
    <row r="498" spans="1:7" x14ac:dyDescent="0.25">
      <c r="A498" s="17" t="s">
        <v>477</v>
      </c>
      <c r="B498" t="s">
        <v>186</v>
      </c>
      <c r="C498" t="s">
        <v>302</v>
      </c>
      <c r="D498" t="s">
        <v>299</v>
      </c>
      <c r="E498" s="178">
        <v>15279.230000000003</v>
      </c>
      <c r="F498" s="178">
        <v>7065.62</v>
      </c>
      <c r="G498" s="178">
        <v>-8213.6100000000042</v>
      </c>
    </row>
    <row r="499" spans="1:7" x14ac:dyDescent="0.25">
      <c r="A499" s="17" t="s">
        <v>477</v>
      </c>
      <c r="B499" t="s">
        <v>187</v>
      </c>
      <c r="C499" t="s">
        <v>289</v>
      </c>
      <c r="D499" t="s">
        <v>439</v>
      </c>
      <c r="E499" s="178">
        <v>0</v>
      </c>
      <c r="F499" s="178">
        <v>0</v>
      </c>
      <c r="G499" s="178">
        <v>0</v>
      </c>
    </row>
    <row r="500" spans="1:7" x14ac:dyDescent="0.25">
      <c r="A500" s="17" t="s">
        <v>477</v>
      </c>
      <c r="B500" t="s">
        <v>187</v>
      </c>
      <c r="C500" t="s">
        <v>289</v>
      </c>
      <c r="D500" t="s">
        <v>440</v>
      </c>
      <c r="E500" s="178">
        <v>4438.8900000000003</v>
      </c>
      <c r="F500" s="178">
        <v>0</v>
      </c>
      <c r="G500" s="178">
        <v>-4438.8900000000003</v>
      </c>
    </row>
    <row r="501" spans="1:7" x14ac:dyDescent="0.25">
      <c r="A501" s="17" t="s">
        <v>477</v>
      </c>
      <c r="B501" t="s">
        <v>193</v>
      </c>
      <c r="C501" t="s">
        <v>376</v>
      </c>
      <c r="D501" t="s">
        <v>299</v>
      </c>
      <c r="E501" s="178">
        <v>0</v>
      </c>
      <c r="F501" s="178">
        <v>0</v>
      </c>
      <c r="G501" s="178">
        <v>0</v>
      </c>
    </row>
    <row r="502" spans="1:7" x14ac:dyDescent="0.25">
      <c r="A502" s="17" t="s">
        <v>480</v>
      </c>
      <c r="B502" t="s">
        <v>39</v>
      </c>
      <c r="C502" t="s">
        <v>213</v>
      </c>
      <c r="D502" t="s">
        <v>379</v>
      </c>
      <c r="E502" s="178">
        <v>1963.5900000000008</v>
      </c>
      <c r="F502" s="178">
        <v>1426.09</v>
      </c>
      <c r="G502" s="178">
        <v>-537.50000000000091</v>
      </c>
    </row>
    <row r="503" spans="1:7" x14ac:dyDescent="0.25">
      <c r="A503" s="17" t="s">
        <v>480</v>
      </c>
      <c r="B503" t="s">
        <v>39</v>
      </c>
      <c r="C503" t="s">
        <v>213</v>
      </c>
      <c r="D503" t="s">
        <v>209</v>
      </c>
      <c r="E503" s="178">
        <v>87996.170000000056</v>
      </c>
      <c r="F503" s="178">
        <v>132237.29999999999</v>
      </c>
      <c r="G503" s="178">
        <v>44241.129999999932</v>
      </c>
    </row>
    <row r="504" spans="1:7" x14ac:dyDescent="0.25">
      <c r="A504" s="17" t="s">
        <v>480</v>
      </c>
      <c r="B504" t="s">
        <v>39</v>
      </c>
      <c r="C504" t="s">
        <v>213</v>
      </c>
      <c r="D504" t="s">
        <v>285</v>
      </c>
      <c r="E504" s="178">
        <v>7582.140000000004</v>
      </c>
      <c r="F504" s="178">
        <v>14520.17</v>
      </c>
      <c r="G504" s="178">
        <v>6938.0299999999961</v>
      </c>
    </row>
    <row r="505" spans="1:7" x14ac:dyDescent="0.25">
      <c r="A505" s="17" t="s">
        <v>480</v>
      </c>
      <c r="B505" t="s">
        <v>40</v>
      </c>
      <c r="C505" t="s">
        <v>380</v>
      </c>
      <c r="D505" t="s">
        <v>455</v>
      </c>
      <c r="E505" s="178">
        <v>63039.849999999955</v>
      </c>
      <c r="F505" s="178">
        <v>49200.06</v>
      </c>
      <c r="G505" s="178">
        <v>-13839.789999999957</v>
      </c>
    </row>
    <row r="506" spans="1:7" x14ac:dyDescent="0.25">
      <c r="A506" s="17" t="s">
        <v>480</v>
      </c>
      <c r="B506" t="s">
        <v>40</v>
      </c>
      <c r="C506" t="s">
        <v>380</v>
      </c>
      <c r="D506" t="s">
        <v>436</v>
      </c>
      <c r="E506" s="178">
        <v>20726.93</v>
      </c>
      <c r="F506" s="178">
        <v>15946.26</v>
      </c>
      <c r="G506" s="178">
        <v>-4780.67</v>
      </c>
    </row>
    <row r="507" spans="1:7" x14ac:dyDescent="0.25">
      <c r="A507" s="17" t="s">
        <v>480</v>
      </c>
      <c r="B507" t="s">
        <v>40</v>
      </c>
      <c r="C507" t="s">
        <v>380</v>
      </c>
      <c r="D507" t="s">
        <v>457</v>
      </c>
      <c r="E507" s="178">
        <v>1779.64</v>
      </c>
      <c r="F507" s="178">
        <v>3435.58</v>
      </c>
      <c r="G507" s="178">
        <v>1655.9399999999998</v>
      </c>
    </row>
    <row r="508" spans="1:7" x14ac:dyDescent="0.25">
      <c r="A508" s="17" t="s">
        <v>480</v>
      </c>
      <c r="B508" t="s">
        <v>41</v>
      </c>
      <c r="C508" t="s">
        <v>301</v>
      </c>
      <c r="D508" t="s">
        <v>360</v>
      </c>
      <c r="E508" s="178">
        <v>10871.640000000001</v>
      </c>
      <c r="F508" s="178">
        <v>95090.87</v>
      </c>
      <c r="G508" s="178">
        <v>84219.23</v>
      </c>
    </row>
    <row r="509" spans="1:7" x14ac:dyDescent="0.25">
      <c r="A509" s="17" t="s">
        <v>480</v>
      </c>
      <c r="B509" t="s">
        <v>42</v>
      </c>
      <c r="C509" t="s">
        <v>264</v>
      </c>
      <c r="D509" t="s">
        <v>360</v>
      </c>
      <c r="E509" s="178">
        <v>108508.31000000001</v>
      </c>
      <c r="F509" s="178">
        <v>146109.26</v>
      </c>
      <c r="G509" s="178">
        <v>37600.949999999997</v>
      </c>
    </row>
    <row r="510" spans="1:7" x14ac:dyDescent="0.25">
      <c r="A510" s="17" t="s">
        <v>480</v>
      </c>
      <c r="B510" t="s">
        <v>43</v>
      </c>
      <c r="C510" t="s">
        <v>425</v>
      </c>
      <c r="D510" t="s">
        <v>455</v>
      </c>
      <c r="E510" s="178">
        <v>15596.369999999997</v>
      </c>
      <c r="F510" s="178">
        <v>9593.69</v>
      </c>
      <c r="G510" s="178">
        <v>-6002.6799999999967</v>
      </c>
    </row>
    <row r="511" spans="1:7" x14ac:dyDescent="0.25">
      <c r="A511" s="17" t="s">
        <v>480</v>
      </c>
      <c r="B511" t="s">
        <v>43</v>
      </c>
      <c r="C511" t="s">
        <v>425</v>
      </c>
      <c r="D511" t="s">
        <v>436</v>
      </c>
      <c r="E511" s="178">
        <v>5120.33</v>
      </c>
      <c r="F511" s="178">
        <v>7130.44</v>
      </c>
      <c r="G511" s="178">
        <v>2010.1099999999997</v>
      </c>
    </row>
    <row r="512" spans="1:7" x14ac:dyDescent="0.25">
      <c r="A512" s="17" t="s">
        <v>480</v>
      </c>
      <c r="B512" t="s">
        <v>43</v>
      </c>
      <c r="C512" t="s">
        <v>425</v>
      </c>
      <c r="D512" t="s">
        <v>457</v>
      </c>
      <c r="E512" s="178">
        <v>439.59999999999974</v>
      </c>
      <c r="F512" s="178">
        <v>64.819999999999993</v>
      </c>
      <c r="G512" s="178">
        <v>-374.77999999999975</v>
      </c>
    </row>
    <row r="513" spans="1:7" x14ac:dyDescent="0.25">
      <c r="A513" s="17" t="s">
        <v>480</v>
      </c>
      <c r="B513" t="s">
        <v>44</v>
      </c>
      <c r="C513" t="s">
        <v>260</v>
      </c>
      <c r="D513" t="s">
        <v>360</v>
      </c>
      <c r="E513" s="178">
        <v>22940.37999999999</v>
      </c>
      <c r="F513" s="178">
        <v>23271.17</v>
      </c>
      <c r="G513" s="178">
        <v>330.79000000000815</v>
      </c>
    </row>
    <row r="514" spans="1:7" x14ac:dyDescent="0.25">
      <c r="A514" s="17" t="s">
        <v>480</v>
      </c>
      <c r="B514" t="s">
        <v>45</v>
      </c>
      <c r="C514" t="s">
        <v>384</v>
      </c>
      <c r="D514" t="s">
        <v>391</v>
      </c>
      <c r="E514" s="178">
        <v>138393.08000000007</v>
      </c>
      <c r="F514" s="178">
        <v>4148.62</v>
      </c>
      <c r="G514" s="178">
        <v>-134244.46000000008</v>
      </c>
    </row>
    <row r="515" spans="1:7" x14ac:dyDescent="0.25">
      <c r="A515" s="17" t="s">
        <v>480</v>
      </c>
      <c r="B515" t="s">
        <v>45</v>
      </c>
      <c r="C515" t="s">
        <v>384</v>
      </c>
      <c r="D515" t="s">
        <v>385</v>
      </c>
      <c r="E515" s="178">
        <v>8342.9399999999987</v>
      </c>
      <c r="F515" s="178">
        <v>0</v>
      </c>
      <c r="G515" s="178">
        <v>-8342.9399999999987</v>
      </c>
    </row>
    <row r="516" spans="1:7" x14ac:dyDescent="0.25">
      <c r="A516" s="17" t="s">
        <v>480</v>
      </c>
      <c r="B516" t="s">
        <v>45</v>
      </c>
      <c r="C516" t="s">
        <v>384</v>
      </c>
      <c r="D516" t="s">
        <v>278</v>
      </c>
      <c r="E516" s="178">
        <v>2734.84</v>
      </c>
      <c r="F516" s="178">
        <v>0</v>
      </c>
      <c r="G516" s="178">
        <v>-2734.84</v>
      </c>
    </row>
    <row r="517" spans="1:7" x14ac:dyDescent="0.25">
      <c r="A517" s="17" t="s">
        <v>480</v>
      </c>
      <c r="B517" t="s">
        <v>47</v>
      </c>
      <c r="C517" t="s">
        <v>268</v>
      </c>
      <c r="D517" t="s">
        <v>449</v>
      </c>
      <c r="E517" s="178">
        <v>1052.2600000000002</v>
      </c>
      <c r="F517" s="178">
        <v>1849.59</v>
      </c>
      <c r="G517" s="178">
        <v>797.3299999999997</v>
      </c>
    </row>
    <row r="518" spans="1:7" x14ac:dyDescent="0.25">
      <c r="A518" s="17" t="s">
        <v>480</v>
      </c>
      <c r="B518" t="s">
        <v>48</v>
      </c>
      <c r="C518" t="s">
        <v>257</v>
      </c>
      <c r="D518" t="s">
        <v>379</v>
      </c>
      <c r="E518" s="178">
        <v>706.07999999999993</v>
      </c>
      <c r="F518" s="178">
        <v>583.4</v>
      </c>
      <c r="G518" s="178">
        <v>-122.67999999999995</v>
      </c>
    </row>
    <row r="519" spans="1:7" x14ac:dyDescent="0.25">
      <c r="A519" s="17" t="s">
        <v>480</v>
      </c>
      <c r="B519" t="s">
        <v>48</v>
      </c>
      <c r="C519" t="s">
        <v>257</v>
      </c>
      <c r="D519" t="s">
        <v>209</v>
      </c>
      <c r="E519" s="178">
        <v>33608.260000000024</v>
      </c>
      <c r="F519" s="178">
        <v>35457.75</v>
      </c>
      <c r="G519" s="178">
        <v>1849.4899999999761</v>
      </c>
    </row>
    <row r="520" spans="1:7" x14ac:dyDescent="0.25">
      <c r="A520" s="17" t="s">
        <v>480</v>
      </c>
      <c r="B520" t="s">
        <v>48</v>
      </c>
      <c r="C520" t="s">
        <v>257</v>
      </c>
      <c r="D520" t="s">
        <v>285</v>
      </c>
      <c r="E520" s="178">
        <v>2893.53</v>
      </c>
      <c r="F520" s="178">
        <v>4796.84</v>
      </c>
      <c r="G520" s="178">
        <v>1903.31</v>
      </c>
    </row>
    <row r="521" spans="1:7" x14ac:dyDescent="0.25">
      <c r="A521" s="17" t="s">
        <v>480</v>
      </c>
      <c r="B521" t="s">
        <v>49</v>
      </c>
      <c r="C521" t="s">
        <v>286</v>
      </c>
      <c r="D521" t="s">
        <v>379</v>
      </c>
      <c r="E521" s="178">
        <v>4411.0599999999986</v>
      </c>
      <c r="F521" s="178">
        <v>3694.87</v>
      </c>
      <c r="G521" s="178">
        <v>-716.18999999999869</v>
      </c>
    </row>
    <row r="522" spans="1:7" x14ac:dyDescent="0.25">
      <c r="A522" s="17" t="s">
        <v>480</v>
      </c>
      <c r="B522" t="s">
        <v>49</v>
      </c>
      <c r="C522" t="s">
        <v>286</v>
      </c>
      <c r="D522" t="s">
        <v>209</v>
      </c>
      <c r="E522" s="178">
        <v>192157.30999999997</v>
      </c>
      <c r="F522" s="178">
        <v>226099.86</v>
      </c>
      <c r="G522" s="178">
        <v>33942.550000000017</v>
      </c>
    </row>
    <row r="523" spans="1:7" x14ac:dyDescent="0.25">
      <c r="A523" s="17" t="s">
        <v>480</v>
      </c>
      <c r="B523" t="s">
        <v>49</v>
      </c>
      <c r="C523" t="s">
        <v>286</v>
      </c>
      <c r="D523" t="s">
        <v>285</v>
      </c>
      <c r="E523" s="178">
        <v>16690.599999999999</v>
      </c>
      <c r="F523" s="178">
        <v>12056.93</v>
      </c>
      <c r="G523" s="178">
        <v>-4633.6699999999983</v>
      </c>
    </row>
    <row r="524" spans="1:7" x14ac:dyDescent="0.25">
      <c r="A524" s="17" t="s">
        <v>480</v>
      </c>
      <c r="B524" t="s">
        <v>50</v>
      </c>
      <c r="C524" t="s">
        <v>256</v>
      </c>
      <c r="D524" t="s">
        <v>379</v>
      </c>
      <c r="E524" s="178">
        <v>408.62000000000012</v>
      </c>
      <c r="F524" s="178">
        <v>0</v>
      </c>
      <c r="G524" s="178">
        <v>-408.62000000000012</v>
      </c>
    </row>
    <row r="525" spans="1:7" x14ac:dyDescent="0.25">
      <c r="A525" s="17" t="s">
        <v>480</v>
      </c>
      <c r="B525" t="s">
        <v>50</v>
      </c>
      <c r="C525" t="s">
        <v>256</v>
      </c>
      <c r="D525" t="s">
        <v>209</v>
      </c>
      <c r="E525" s="178">
        <v>19985.98</v>
      </c>
      <c r="F525" s="178">
        <v>44143.92</v>
      </c>
      <c r="G525" s="178">
        <v>24157.94</v>
      </c>
    </row>
    <row r="526" spans="1:7" x14ac:dyDescent="0.25">
      <c r="A526" s="17" t="s">
        <v>480</v>
      </c>
      <c r="B526" t="s">
        <v>50</v>
      </c>
      <c r="C526" t="s">
        <v>256</v>
      </c>
      <c r="D526" t="s">
        <v>285</v>
      </c>
      <c r="E526" s="178">
        <v>1708.850000000001</v>
      </c>
      <c r="F526" s="178">
        <v>1166.8</v>
      </c>
      <c r="G526" s="178">
        <v>-542.05000000000109</v>
      </c>
    </row>
    <row r="527" spans="1:7" x14ac:dyDescent="0.25">
      <c r="A527" s="17" t="s">
        <v>480</v>
      </c>
      <c r="B527" t="s">
        <v>51</v>
      </c>
      <c r="C527" t="s">
        <v>290</v>
      </c>
      <c r="D527" t="s">
        <v>391</v>
      </c>
      <c r="E527" s="178">
        <v>86432.300000000017</v>
      </c>
      <c r="F527" s="178">
        <v>21196.86</v>
      </c>
      <c r="G527" s="178">
        <v>-65235.440000000017</v>
      </c>
    </row>
    <row r="528" spans="1:7" x14ac:dyDescent="0.25">
      <c r="A528" s="17" t="s">
        <v>480</v>
      </c>
      <c r="B528" t="s">
        <v>51</v>
      </c>
      <c r="C528" t="s">
        <v>290</v>
      </c>
      <c r="D528" t="s">
        <v>385</v>
      </c>
      <c r="E528" s="178">
        <v>5191.4400000000014</v>
      </c>
      <c r="F528" s="178">
        <v>2074.31</v>
      </c>
      <c r="G528" s="178">
        <v>-3117.1300000000015</v>
      </c>
    </row>
    <row r="529" spans="1:7" x14ac:dyDescent="0.25">
      <c r="A529" s="17" t="s">
        <v>480</v>
      </c>
      <c r="B529" t="s">
        <v>51</v>
      </c>
      <c r="C529" t="s">
        <v>290</v>
      </c>
      <c r="D529" t="s">
        <v>278</v>
      </c>
      <c r="E529" s="178">
        <v>1692.09</v>
      </c>
      <c r="F529" s="178">
        <v>1101.98</v>
      </c>
      <c r="G529" s="178">
        <v>-590.1099999999999</v>
      </c>
    </row>
    <row r="530" spans="1:7" x14ac:dyDescent="0.25">
      <c r="A530" s="17" t="s">
        <v>480</v>
      </c>
      <c r="B530" t="s">
        <v>189</v>
      </c>
      <c r="C530" t="s">
        <v>216</v>
      </c>
      <c r="D530" t="s">
        <v>379</v>
      </c>
      <c r="E530" s="178">
        <v>142.80000000000001</v>
      </c>
      <c r="F530" s="178">
        <v>0</v>
      </c>
      <c r="G530" s="178">
        <v>-142.80000000000001</v>
      </c>
    </row>
    <row r="531" spans="1:7" x14ac:dyDescent="0.25">
      <c r="A531" s="17" t="s">
        <v>480</v>
      </c>
      <c r="B531" t="s">
        <v>189</v>
      </c>
      <c r="C531" t="s">
        <v>216</v>
      </c>
      <c r="D531" t="s">
        <v>209</v>
      </c>
      <c r="E531" s="178">
        <v>8158.7800000000061</v>
      </c>
      <c r="F531" s="178">
        <v>1101.98</v>
      </c>
      <c r="G531" s="178">
        <v>-7056.8000000000065</v>
      </c>
    </row>
    <row r="532" spans="1:7" x14ac:dyDescent="0.25">
      <c r="A532" s="17" t="s">
        <v>480</v>
      </c>
      <c r="B532" t="s">
        <v>189</v>
      </c>
      <c r="C532" t="s">
        <v>216</v>
      </c>
      <c r="D532" t="s">
        <v>285</v>
      </c>
      <c r="E532" s="178">
        <v>637.08000000000015</v>
      </c>
      <c r="F532" s="178">
        <v>388.93</v>
      </c>
      <c r="G532" s="178">
        <v>-248.15000000000015</v>
      </c>
    </row>
    <row r="533" spans="1:7" x14ac:dyDescent="0.25">
      <c r="A533" s="17" t="s">
        <v>480</v>
      </c>
      <c r="B533" t="s">
        <v>52</v>
      </c>
      <c r="C533" t="s">
        <v>414</v>
      </c>
      <c r="D533" t="s">
        <v>211</v>
      </c>
      <c r="E533" s="178">
        <v>88212.14</v>
      </c>
      <c r="F533" s="178">
        <v>100928.18</v>
      </c>
      <c r="G533" s="178">
        <v>12716.039999999994</v>
      </c>
    </row>
    <row r="534" spans="1:7" x14ac:dyDescent="0.25">
      <c r="A534" s="17" t="s">
        <v>480</v>
      </c>
      <c r="B534" t="s">
        <v>52</v>
      </c>
      <c r="C534" t="s">
        <v>414</v>
      </c>
      <c r="D534" t="s">
        <v>314</v>
      </c>
      <c r="E534" s="178">
        <v>11518.430000000008</v>
      </c>
      <c r="F534" s="178">
        <v>10954.95</v>
      </c>
      <c r="G534" s="178">
        <v>-563.48000000000684</v>
      </c>
    </row>
    <row r="535" spans="1:7" x14ac:dyDescent="0.25">
      <c r="A535" s="17" t="s">
        <v>480</v>
      </c>
      <c r="B535" t="s">
        <v>53</v>
      </c>
      <c r="C535" t="s">
        <v>214</v>
      </c>
      <c r="D535" t="s">
        <v>379</v>
      </c>
      <c r="E535" s="178">
        <v>737.78000000000009</v>
      </c>
      <c r="F535" s="178">
        <v>761.6</v>
      </c>
      <c r="G535" s="178">
        <v>23.819999999999936</v>
      </c>
    </row>
    <row r="536" spans="1:7" x14ac:dyDescent="0.25">
      <c r="A536" s="17" t="s">
        <v>480</v>
      </c>
      <c r="B536" t="s">
        <v>53</v>
      </c>
      <c r="C536" t="s">
        <v>214</v>
      </c>
      <c r="D536" t="s">
        <v>209</v>
      </c>
      <c r="E536" s="178">
        <v>35372.929999999993</v>
      </c>
      <c r="F536" s="178">
        <v>21542.32</v>
      </c>
      <c r="G536" s="178">
        <v>-13830.609999999993</v>
      </c>
    </row>
    <row r="537" spans="1:7" x14ac:dyDescent="0.25">
      <c r="A537" s="17" t="s">
        <v>480</v>
      </c>
      <c r="B537" t="s">
        <v>53</v>
      </c>
      <c r="C537" t="s">
        <v>214</v>
      </c>
      <c r="D537" t="s">
        <v>285</v>
      </c>
      <c r="E537" s="178">
        <v>3019.6400000000008</v>
      </c>
      <c r="F537" s="178">
        <v>3046.39</v>
      </c>
      <c r="G537" s="178">
        <v>26.749999999999091</v>
      </c>
    </row>
    <row r="538" spans="1:7" x14ac:dyDescent="0.25">
      <c r="A538" s="17" t="s">
        <v>480</v>
      </c>
      <c r="B538" t="s">
        <v>54</v>
      </c>
      <c r="C538" t="s">
        <v>217</v>
      </c>
      <c r="D538" t="s">
        <v>379</v>
      </c>
      <c r="E538" s="178">
        <v>458.22000000000031</v>
      </c>
      <c r="F538" s="178">
        <v>259.29000000000002</v>
      </c>
      <c r="G538" s="178">
        <v>-198.93000000000029</v>
      </c>
    </row>
    <row r="539" spans="1:7" x14ac:dyDescent="0.25">
      <c r="A539" s="17" t="s">
        <v>480</v>
      </c>
      <c r="B539" t="s">
        <v>54</v>
      </c>
      <c r="C539" t="s">
        <v>217</v>
      </c>
      <c r="D539" t="s">
        <v>209</v>
      </c>
      <c r="E539" s="178">
        <v>22315.95</v>
      </c>
      <c r="F539" s="178">
        <v>18474.330000000002</v>
      </c>
      <c r="G539" s="178">
        <v>-3841.619999999999</v>
      </c>
    </row>
    <row r="540" spans="1:7" x14ac:dyDescent="0.25">
      <c r="A540" s="17" t="s">
        <v>480</v>
      </c>
      <c r="B540" t="s">
        <v>54</v>
      </c>
      <c r="C540" t="s">
        <v>217</v>
      </c>
      <c r="D540" t="s">
        <v>285</v>
      </c>
      <c r="E540" s="178">
        <v>1864.7600000000004</v>
      </c>
      <c r="F540" s="178">
        <v>6676.69</v>
      </c>
      <c r="G540" s="178">
        <v>4811.9299999999994</v>
      </c>
    </row>
    <row r="541" spans="1:7" x14ac:dyDescent="0.25">
      <c r="A541" s="17" t="s">
        <v>480</v>
      </c>
      <c r="B541" t="s">
        <v>190</v>
      </c>
      <c r="C541" t="s">
        <v>453</v>
      </c>
      <c r="D541" t="s">
        <v>379</v>
      </c>
      <c r="E541" s="178">
        <v>210.12000000000006</v>
      </c>
      <c r="F541" s="178">
        <v>129.63999999999999</v>
      </c>
      <c r="G541" s="178">
        <v>-80.480000000000075</v>
      </c>
    </row>
    <row r="542" spans="1:7" x14ac:dyDescent="0.25">
      <c r="A542" s="17" t="s">
        <v>480</v>
      </c>
      <c r="B542" t="s">
        <v>190</v>
      </c>
      <c r="C542" t="s">
        <v>453</v>
      </c>
      <c r="D542" t="s">
        <v>209</v>
      </c>
      <c r="E542" s="178">
        <v>10488.7</v>
      </c>
      <c r="F542" s="178">
        <v>3954.15</v>
      </c>
      <c r="G542" s="178">
        <v>-6534.5500000000011</v>
      </c>
    </row>
    <row r="543" spans="1:7" x14ac:dyDescent="0.25">
      <c r="A543" s="17" t="s">
        <v>480</v>
      </c>
      <c r="B543" t="s">
        <v>190</v>
      </c>
      <c r="C543" t="s">
        <v>453</v>
      </c>
      <c r="D543" t="s">
        <v>285</v>
      </c>
      <c r="E543" s="178">
        <v>799.76000000000045</v>
      </c>
      <c r="F543" s="178">
        <v>777.87</v>
      </c>
      <c r="G543" s="178">
        <v>-21.890000000000441</v>
      </c>
    </row>
    <row r="544" spans="1:7" x14ac:dyDescent="0.25">
      <c r="A544" s="17" t="s">
        <v>480</v>
      </c>
      <c r="B544" t="s">
        <v>55</v>
      </c>
      <c r="C544" t="s">
        <v>288</v>
      </c>
      <c r="D544" t="s">
        <v>211</v>
      </c>
      <c r="E544" s="178">
        <v>76721.780000000013</v>
      </c>
      <c r="F544" s="178">
        <v>69165.3</v>
      </c>
      <c r="G544" s="178">
        <v>-7556.4800000000105</v>
      </c>
    </row>
    <row r="545" spans="1:7" x14ac:dyDescent="0.25">
      <c r="A545" s="17" t="s">
        <v>480</v>
      </c>
      <c r="B545" t="s">
        <v>55</v>
      </c>
      <c r="C545" t="s">
        <v>288</v>
      </c>
      <c r="D545" t="s">
        <v>314</v>
      </c>
      <c r="E545" s="178">
        <v>9995.6099999999933</v>
      </c>
      <c r="F545" s="178">
        <v>21391.33</v>
      </c>
      <c r="G545" s="178">
        <v>11395.720000000008</v>
      </c>
    </row>
    <row r="546" spans="1:7" x14ac:dyDescent="0.25">
      <c r="A546" s="17" t="s">
        <v>480</v>
      </c>
      <c r="B546" t="s">
        <v>56</v>
      </c>
      <c r="C546" t="s">
        <v>289</v>
      </c>
      <c r="D546" t="s">
        <v>211</v>
      </c>
      <c r="E546" s="178">
        <v>44521.810000000019</v>
      </c>
      <c r="F546" s="178">
        <v>0</v>
      </c>
      <c r="G546" s="178">
        <v>-44521.810000000019</v>
      </c>
    </row>
    <row r="547" spans="1:7" x14ac:dyDescent="0.25">
      <c r="A547" s="17" t="s">
        <v>480</v>
      </c>
      <c r="B547" t="s">
        <v>56</v>
      </c>
      <c r="C547" t="s">
        <v>289</v>
      </c>
      <c r="D547" t="s">
        <v>314</v>
      </c>
      <c r="E547" s="178">
        <v>5762.2900000000018</v>
      </c>
      <c r="F547" s="178">
        <v>324.11</v>
      </c>
      <c r="G547" s="178">
        <v>-5438.1800000000021</v>
      </c>
    </row>
    <row r="548" spans="1:7" x14ac:dyDescent="0.25">
      <c r="A548" s="17" t="s">
        <v>480</v>
      </c>
      <c r="B548" t="s">
        <v>57</v>
      </c>
      <c r="C548" t="s">
        <v>330</v>
      </c>
      <c r="D548" t="s">
        <v>449</v>
      </c>
      <c r="E548" s="178">
        <v>4716.9000000000015</v>
      </c>
      <c r="F548" s="178">
        <v>0</v>
      </c>
      <c r="G548" s="178">
        <v>-4716.9000000000015</v>
      </c>
    </row>
    <row r="549" spans="1:7" x14ac:dyDescent="0.25">
      <c r="A549" s="17" t="s">
        <v>480</v>
      </c>
      <c r="B549" t="s">
        <v>58</v>
      </c>
      <c r="C549" t="s">
        <v>253</v>
      </c>
      <c r="D549" t="s">
        <v>449</v>
      </c>
      <c r="E549" s="178">
        <v>647.07000000000016</v>
      </c>
      <c r="F549" s="178">
        <v>25023.91</v>
      </c>
      <c r="G549" s="178">
        <v>24376.84</v>
      </c>
    </row>
    <row r="550" spans="1:7" x14ac:dyDescent="0.25">
      <c r="A550" s="17" t="s">
        <v>480</v>
      </c>
      <c r="B550" t="s">
        <v>59</v>
      </c>
      <c r="C550" t="s">
        <v>270</v>
      </c>
      <c r="D550" t="s">
        <v>307</v>
      </c>
      <c r="E550" s="178">
        <v>217993.4200000001</v>
      </c>
      <c r="F550" s="178">
        <v>258899.9</v>
      </c>
      <c r="G550" s="178">
        <v>40906.479999999894</v>
      </c>
    </row>
    <row r="551" spans="1:7" x14ac:dyDescent="0.25">
      <c r="A551" s="17" t="s">
        <v>480</v>
      </c>
      <c r="B551" t="s">
        <v>59</v>
      </c>
      <c r="C551" t="s">
        <v>270</v>
      </c>
      <c r="D551" t="s">
        <v>441</v>
      </c>
      <c r="E551" s="178">
        <v>23426.13</v>
      </c>
      <c r="F551" s="178">
        <v>40773.17</v>
      </c>
      <c r="G551" s="178">
        <v>17347.039999999997</v>
      </c>
    </row>
    <row r="552" spans="1:7" x14ac:dyDescent="0.25">
      <c r="A552" s="17" t="s">
        <v>480</v>
      </c>
      <c r="B552" t="s">
        <v>59</v>
      </c>
      <c r="C552" t="s">
        <v>270</v>
      </c>
      <c r="D552" t="s">
        <v>387</v>
      </c>
      <c r="E552" s="178">
        <v>6048.8400000000011</v>
      </c>
      <c r="F552" s="178">
        <v>9399.2199999999993</v>
      </c>
      <c r="G552" s="178">
        <v>3350.3799999999983</v>
      </c>
    </row>
    <row r="553" spans="1:7" x14ac:dyDescent="0.25">
      <c r="A553" s="17" t="s">
        <v>480</v>
      </c>
      <c r="B553" t="s">
        <v>60</v>
      </c>
      <c r="C553" t="s">
        <v>265</v>
      </c>
      <c r="D553" t="s">
        <v>379</v>
      </c>
      <c r="E553" s="178">
        <v>614.86</v>
      </c>
      <c r="F553" s="178">
        <v>1879.84</v>
      </c>
      <c r="G553" s="178">
        <v>1264.98</v>
      </c>
    </row>
    <row r="554" spans="1:7" x14ac:dyDescent="0.25">
      <c r="A554" s="17" t="s">
        <v>480</v>
      </c>
      <c r="B554" t="s">
        <v>60</v>
      </c>
      <c r="C554" t="s">
        <v>265</v>
      </c>
      <c r="D554" t="s">
        <v>209</v>
      </c>
      <c r="E554" s="178">
        <v>29214.600000000002</v>
      </c>
      <c r="F554" s="178">
        <v>23789.75</v>
      </c>
      <c r="G554" s="178">
        <v>-5424.8500000000022</v>
      </c>
    </row>
    <row r="555" spans="1:7" x14ac:dyDescent="0.25">
      <c r="A555" s="17" t="s">
        <v>480</v>
      </c>
      <c r="B555" t="s">
        <v>60</v>
      </c>
      <c r="C555" t="s">
        <v>265</v>
      </c>
      <c r="D555" t="s">
        <v>285</v>
      </c>
      <c r="E555" s="178">
        <v>2428.92</v>
      </c>
      <c r="F555" s="178">
        <v>8945.4599999999991</v>
      </c>
      <c r="G555" s="178">
        <v>6516.5399999999991</v>
      </c>
    </row>
    <row r="556" spans="1:7" x14ac:dyDescent="0.25">
      <c r="A556" s="17" t="s">
        <v>480</v>
      </c>
      <c r="B556" t="s">
        <v>61</v>
      </c>
      <c r="C556" t="s">
        <v>378</v>
      </c>
      <c r="D556" t="s">
        <v>379</v>
      </c>
      <c r="E556" s="178">
        <v>1330.7100000000005</v>
      </c>
      <c r="F556" s="178">
        <v>777.87</v>
      </c>
      <c r="G556" s="178">
        <v>-552.84000000000049</v>
      </c>
    </row>
    <row r="557" spans="1:7" x14ac:dyDescent="0.25">
      <c r="A557" s="17" t="s">
        <v>480</v>
      </c>
      <c r="B557" t="s">
        <v>61</v>
      </c>
      <c r="C557" t="s">
        <v>378</v>
      </c>
      <c r="D557" t="s">
        <v>209</v>
      </c>
      <c r="E557" s="178">
        <v>60789.520000000019</v>
      </c>
      <c r="F557" s="178">
        <v>46607.17</v>
      </c>
      <c r="G557" s="178">
        <v>-14182.35000000002</v>
      </c>
    </row>
    <row r="558" spans="1:7" x14ac:dyDescent="0.25">
      <c r="A558" s="17" t="s">
        <v>480</v>
      </c>
      <c r="B558" t="s">
        <v>61</v>
      </c>
      <c r="C558" t="s">
        <v>378</v>
      </c>
      <c r="D558" t="s">
        <v>285</v>
      </c>
      <c r="E558" s="178">
        <v>5216.0499999999993</v>
      </c>
      <c r="F558" s="178">
        <v>4018.98</v>
      </c>
      <c r="G558" s="178">
        <v>-1197.0699999999993</v>
      </c>
    </row>
    <row r="559" spans="1:7" x14ac:dyDescent="0.25">
      <c r="A559" s="17" t="s">
        <v>480</v>
      </c>
      <c r="B559" t="s">
        <v>62</v>
      </c>
      <c r="C559" t="s">
        <v>229</v>
      </c>
      <c r="D559" t="s">
        <v>224</v>
      </c>
      <c r="E559" s="178">
        <v>21540.530000000002</v>
      </c>
      <c r="F559" s="178">
        <v>45375.55</v>
      </c>
      <c r="G559" s="178">
        <v>23835.02</v>
      </c>
    </row>
    <row r="560" spans="1:7" x14ac:dyDescent="0.25">
      <c r="A560" s="17" t="s">
        <v>480</v>
      </c>
      <c r="B560" t="s">
        <v>62</v>
      </c>
      <c r="C560" t="s">
        <v>229</v>
      </c>
      <c r="D560" t="s">
        <v>463</v>
      </c>
      <c r="E560" s="178">
        <v>432.96999999999997</v>
      </c>
      <c r="F560" s="178">
        <v>648.22</v>
      </c>
      <c r="G560" s="178">
        <v>215.25000000000006</v>
      </c>
    </row>
    <row r="561" spans="1:7" x14ac:dyDescent="0.25">
      <c r="A561" s="17" t="s">
        <v>480</v>
      </c>
      <c r="B561" t="s">
        <v>64</v>
      </c>
      <c r="C561" t="s">
        <v>229</v>
      </c>
      <c r="D561" t="s">
        <v>224</v>
      </c>
      <c r="E561" s="178">
        <v>8556.1600000000017</v>
      </c>
      <c r="F561" s="178">
        <v>12510.69</v>
      </c>
      <c r="G561" s="178">
        <v>3954.5299999999988</v>
      </c>
    </row>
    <row r="562" spans="1:7" x14ac:dyDescent="0.25">
      <c r="A562" s="17" t="s">
        <v>480</v>
      </c>
      <c r="B562" t="s">
        <v>64</v>
      </c>
      <c r="C562" t="s">
        <v>229</v>
      </c>
      <c r="D562" t="s">
        <v>463</v>
      </c>
      <c r="E562" s="178">
        <v>169.89999999999998</v>
      </c>
      <c r="F562" s="178">
        <v>129.63999999999999</v>
      </c>
      <c r="G562" s="178">
        <v>-40.259999999999991</v>
      </c>
    </row>
    <row r="563" spans="1:7" x14ac:dyDescent="0.25">
      <c r="A563" s="17" t="s">
        <v>480</v>
      </c>
      <c r="B563" t="s">
        <v>65</v>
      </c>
      <c r="C563" t="s">
        <v>341</v>
      </c>
      <c r="D563" t="s">
        <v>379</v>
      </c>
      <c r="E563" s="178">
        <v>1699.82</v>
      </c>
      <c r="F563" s="178">
        <v>583.4</v>
      </c>
      <c r="G563" s="178">
        <v>-1116.42</v>
      </c>
    </row>
    <row r="564" spans="1:7" x14ac:dyDescent="0.25">
      <c r="A564" s="17" t="s">
        <v>480</v>
      </c>
      <c r="B564" t="s">
        <v>65</v>
      </c>
      <c r="C564" t="s">
        <v>341</v>
      </c>
      <c r="D564" t="s">
        <v>209</v>
      </c>
      <c r="E564" s="178">
        <v>76209.389999999985</v>
      </c>
      <c r="F564" s="178">
        <v>43106.77</v>
      </c>
      <c r="G564" s="178">
        <v>-33102.619999999988</v>
      </c>
    </row>
    <row r="565" spans="1:7" x14ac:dyDescent="0.25">
      <c r="A565" s="17" t="s">
        <v>480</v>
      </c>
      <c r="B565" t="s">
        <v>65</v>
      </c>
      <c r="C565" t="s">
        <v>341</v>
      </c>
      <c r="D565" t="s">
        <v>285</v>
      </c>
      <c r="E565" s="178">
        <v>6550.0800000000017</v>
      </c>
      <c r="F565" s="178">
        <v>1037.1600000000001</v>
      </c>
      <c r="G565" s="178">
        <v>-5512.9200000000019</v>
      </c>
    </row>
    <row r="566" spans="1:7" x14ac:dyDescent="0.25">
      <c r="A566" s="17" t="s">
        <v>480</v>
      </c>
      <c r="B566" t="s">
        <v>66</v>
      </c>
      <c r="C566" t="s">
        <v>207</v>
      </c>
      <c r="D566" t="s">
        <v>379</v>
      </c>
      <c r="E566" s="178">
        <v>2683.5600000000004</v>
      </c>
      <c r="F566" s="178">
        <v>3500.4</v>
      </c>
      <c r="G566" s="178">
        <v>816.83999999999969</v>
      </c>
    </row>
    <row r="567" spans="1:7" x14ac:dyDescent="0.25">
      <c r="A567" s="17" t="s">
        <v>480</v>
      </c>
      <c r="B567" t="s">
        <v>66</v>
      </c>
      <c r="C567" t="s">
        <v>207</v>
      </c>
      <c r="D567" t="s">
        <v>209</v>
      </c>
      <c r="E567" s="178">
        <v>117834.34999999999</v>
      </c>
      <c r="F567" s="178">
        <v>139367.75</v>
      </c>
      <c r="G567" s="178">
        <v>21533.400000000009</v>
      </c>
    </row>
    <row r="568" spans="1:7" x14ac:dyDescent="0.25">
      <c r="A568" s="17" t="s">
        <v>480</v>
      </c>
      <c r="B568" t="s">
        <v>66</v>
      </c>
      <c r="C568" t="s">
        <v>207</v>
      </c>
      <c r="D568" t="s">
        <v>285</v>
      </c>
      <c r="E568" s="178">
        <v>10196.94999999999</v>
      </c>
      <c r="F568" s="178">
        <v>19641.13</v>
      </c>
      <c r="G568" s="178">
        <v>9444.1800000000112</v>
      </c>
    </row>
    <row r="569" spans="1:7" x14ac:dyDescent="0.25">
      <c r="A569" s="17" t="s">
        <v>480</v>
      </c>
      <c r="B569" t="s">
        <v>67</v>
      </c>
      <c r="C569" t="s">
        <v>246</v>
      </c>
      <c r="D569" t="s">
        <v>379</v>
      </c>
      <c r="E569" s="178">
        <v>214.08000000000004</v>
      </c>
      <c r="F569" s="178">
        <v>0</v>
      </c>
      <c r="G569" s="178">
        <v>-214.08000000000004</v>
      </c>
    </row>
    <row r="570" spans="1:7" x14ac:dyDescent="0.25">
      <c r="A570" s="17" t="s">
        <v>480</v>
      </c>
      <c r="B570" t="s">
        <v>67</v>
      </c>
      <c r="C570" t="s">
        <v>246</v>
      </c>
      <c r="D570" t="s">
        <v>209</v>
      </c>
      <c r="E570" s="178">
        <v>11048.979999999996</v>
      </c>
      <c r="F570" s="178">
        <v>8232.42</v>
      </c>
      <c r="G570" s="178">
        <v>-2816.5599999999959</v>
      </c>
    </row>
    <row r="571" spans="1:7" x14ac:dyDescent="0.25">
      <c r="A571" s="17" t="s">
        <v>480</v>
      </c>
      <c r="B571" t="s">
        <v>67</v>
      </c>
      <c r="C571" t="s">
        <v>246</v>
      </c>
      <c r="D571" t="s">
        <v>285</v>
      </c>
      <c r="E571" s="178">
        <v>839.59000000000015</v>
      </c>
      <c r="F571" s="178">
        <v>6028.47</v>
      </c>
      <c r="G571" s="178">
        <v>5188.88</v>
      </c>
    </row>
    <row r="572" spans="1:7" x14ac:dyDescent="0.25">
      <c r="A572" s="17" t="s">
        <v>480</v>
      </c>
      <c r="B572" t="s">
        <v>68</v>
      </c>
      <c r="C572" t="s">
        <v>218</v>
      </c>
      <c r="D572" t="s">
        <v>379</v>
      </c>
      <c r="E572" s="178">
        <v>2465.3799999999997</v>
      </c>
      <c r="F572" s="178">
        <v>5766.38</v>
      </c>
      <c r="G572" s="178">
        <v>3301.0000000000005</v>
      </c>
    </row>
    <row r="573" spans="1:7" x14ac:dyDescent="0.25">
      <c r="A573" s="17" t="s">
        <v>480</v>
      </c>
      <c r="B573" t="s">
        <v>68</v>
      </c>
      <c r="C573" t="s">
        <v>218</v>
      </c>
      <c r="D573" t="s">
        <v>209</v>
      </c>
      <c r="E573" s="178">
        <v>108364.86999999992</v>
      </c>
      <c r="F573" s="178">
        <v>79641.320000000007</v>
      </c>
      <c r="G573" s="178">
        <v>-28723.549999999916</v>
      </c>
    </row>
    <row r="574" spans="1:7" x14ac:dyDescent="0.25">
      <c r="A574" s="17" t="s">
        <v>480</v>
      </c>
      <c r="B574" t="s">
        <v>68</v>
      </c>
      <c r="C574" t="s">
        <v>218</v>
      </c>
      <c r="D574" t="s">
        <v>285</v>
      </c>
      <c r="E574" s="178">
        <v>9370.6299999999992</v>
      </c>
      <c r="F574" s="178">
        <v>14143.95</v>
      </c>
      <c r="G574" s="178">
        <v>4773.3200000000015</v>
      </c>
    </row>
    <row r="575" spans="1:7" x14ac:dyDescent="0.25">
      <c r="A575" s="17" t="s">
        <v>480</v>
      </c>
      <c r="B575" t="s">
        <v>69</v>
      </c>
      <c r="C575" t="s">
        <v>418</v>
      </c>
      <c r="D575" t="s">
        <v>211</v>
      </c>
      <c r="E575" s="178">
        <v>2219.42</v>
      </c>
      <c r="F575" s="178">
        <v>583.4</v>
      </c>
      <c r="G575" s="178">
        <v>-1636.02</v>
      </c>
    </row>
    <row r="576" spans="1:7" x14ac:dyDescent="0.25">
      <c r="A576" s="17" t="s">
        <v>480</v>
      </c>
      <c r="B576" t="s">
        <v>69</v>
      </c>
      <c r="C576" t="s">
        <v>418</v>
      </c>
      <c r="D576" t="s">
        <v>314</v>
      </c>
      <c r="E576" s="178">
        <v>207.04000000000005</v>
      </c>
      <c r="F576" s="178">
        <v>2528.0700000000002</v>
      </c>
      <c r="G576" s="178">
        <v>2321.0300000000002</v>
      </c>
    </row>
    <row r="577" spans="1:7" x14ac:dyDescent="0.25">
      <c r="A577" s="17" t="s">
        <v>480</v>
      </c>
      <c r="B577" t="s">
        <v>70</v>
      </c>
      <c r="C577" t="s">
        <v>351</v>
      </c>
      <c r="D577" t="s">
        <v>360</v>
      </c>
      <c r="E577" s="178">
        <v>129457.71</v>
      </c>
      <c r="F577" s="178">
        <v>151683.97</v>
      </c>
      <c r="G577" s="178">
        <v>22226.259999999995</v>
      </c>
    </row>
    <row r="578" spans="1:7" x14ac:dyDescent="0.25">
      <c r="A578" s="17" t="s">
        <v>480</v>
      </c>
      <c r="B578" t="s">
        <v>71</v>
      </c>
      <c r="C578" t="s">
        <v>398</v>
      </c>
      <c r="D578" t="s">
        <v>430</v>
      </c>
      <c r="E578" s="178">
        <v>10024.820000000002</v>
      </c>
      <c r="F578" s="178">
        <v>6482.22</v>
      </c>
      <c r="G578" s="178">
        <v>-3542.6000000000013</v>
      </c>
    </row>
    <row r="579" spans="1:7" x14ac:dyDescent="0.25">
      <c r="A579" s="17" t="s">
        <v>480</v>
      </c>
      <c r="B579" t="s">
        <v>71</v>
      </c>
      <c r="C579" t="s">
        <v>398</v>
      </c>
      <c r="D579" t="s">
        <v>369</v>
      </c>
      <c r="E579" s="178">
        <v>2823.3200000000011</v>
      </c>
      <c r="F579" s="178">
        <v>9723.33</v>
      </c>
      <c r="G579" s="178">
        <v>6900.0099999999984</v>
      </c>
    </row>
    <row r="580" spans="1:7" x14ac:dyDescent="0.25">
      <c r="A580" s="17" t="s">
        <v>480</v>
      </c>
      <c r="B580" t="s">
        <v>71</v>
      </c>
      <c r="C580" t="s">
        <v>398</v>
      </c>
      <c r="D580" t="s">
        <v>427</v>
      </c>
      <c r="E580" s="178">
        <v>340.09000000000015</v>
      </c>
      <c r="F580" s="178">
        <v>324.11</v>
      </c>
      <c r="G580" s="178">
        <v>-15.980000000000132</v>
      </c>
    </row>
    <row r="581" spans="1:7" x14ac:dyDescent="0.25">
      <c r="A581" s="17" t="s">
        <v>480</v>
      </c>
      <c r="B581" t="s">
        <v>72</v>
      </c>
      <c r="C581" t="s">
        <v>234</v>
      </c>
      <c r="D581" t="s">
        <v>379</v>
      </c>
      <c r="E581" s="178">
        <v>612.87</v>
      </c>
      <c r="F581" s="178">
        <v>324.11</v>
      </c>
      <c r="G581" s="178">
        <v>-288.76</v>
      </c>
    </row>
    <row r="582" spans="1:7" x14ac:dyDescent="0.25">
      <c r="A582" s="17" t="s">
        <v>480</v>
      </c>
      <c r="B582" t="s">
        <v>72</v>
      </c>
      <c r="C582" t="s">
        <v>234</v>
      </c>
      <c r="D582" t="s">
        <v>209</v>
      </c>
      <c r="E582" s="178">
        <v>28971.25</v>
      </c>
      <c r="F582" s="178">
        <v>10760.49</v>
      </c>
      <c r="G582" s="178">
        <v>-18210.760000000002</v>
      </c>
    </row>
    <row r="583" spans="1:7" x14ac:dyDescent="0.25">
      <c r="A583" s="17" t="s">
        <v>480</v>
      </c>
      <c r="B583" t="s">
        <v>72</v>
      </c>
      <c r="C583" t="s">
        <v>234</v>
      </c>
      <c r="D583" t="s">
        <v>285</v>
      </c>
      <c r="E583" s="178">
        <v>2425.5999999999995</v>
      </c>
      <c r="F583" s="178">
        <v>1555.73</v>
      </c>
      <c r="G583" s="178">
        <v>-869.86999999999944</v>
      </c>
    </row>
    <row r="584" spans="1:7" x14ac:dyDescent="0.25">
      <c r="A584" s="17" t="s">
        <v>480</v>
      </c>
      <c r="B584" t="s">
        <v>73</v>
      </c>
      <c r="C584" t="s">
        <v>275</v>
      </c>
      <c r="D584" t="s">
        <v>224</v>
      </c>
      <c r="E584" s="178">
        <v>268073.56999999995</v>
      </c>
      <c r="F584" s="178">
        <v>167435.76</v>
      </c>
      <c r="G584" s="178">
        <v>-100637.80999999994</v>
      </c>
    </row>
    <row r="585" spans="1:7" x14ac:dyDescent="0.25">
      <c r="A585" s="17" t="s">
        <v>480</v>
      </c>
      <c r="B585" t="s">
        <v>73</v>
      </c>
      <c r="C585" t="s">
        <v>275</v>
      </c>
      <c r="D585" t="s">
        <v>463</v>
      </c>
      <c r="E585" s="178">
        <v>5482.4299999999976</v>
      </c>
      <c r="F585" s="178">
        <v>5898.82</v>
      </c>
      <c r="G585" s="178">
        <v>416.39000000000215</v>
      </c>
    </row>
    <row r="586" spans="1:7" x14ac:dyDescent="0.25">
      <c r="A586" s="17" t="s">
        <v>480</v>
      </c>
      <c r="B586" t="s">
        <v>191</v>
      </c>
      <c r="C586" t="s">
        <v>332</v>
      </c>
      <c r="D586" t="s">
        <v>379</v>
      </c>
      <c r="E586" s="178">
        <v>0</v>
      </c>
      <c r="F586" s="178">
        <v>0</v>
      </c>
      <c r="G586" s="178">
        <v>0</v>
      </c>
    </row>
    <row r="587" spans="1:7" x14ac:dyDescent="0.25">
      <c r="A587" s="17" t="s">
        <v>480</v>
      </c>
      <c r="B587" t="s">
        <v>191</v>
      </c>
      <c r="C587" t="s">
        <v>332</v>
      </c>
      <c r="D587" t="s">
        <v>209</v>
      </c>
      <c r="E587" s="178">
        <v>18715.839999999993</v>
      </c>
      <c r="F587" s="178">
        <v>0</v>
      </c>
      <c r="G587" s="178">
        <v>-18715.839999999993</v>
      </c>
    </row>
    <row r="588" spans="1:7" x14ac:dyDescent="0.25">
      <c r="A588" s="17" t="s">
        <v>480</v>
      </c>
      <c r="B588" t="s">
        <v>191</v>
      </c>
      <c r="C588" t="s">
        <v>332</v>
      </c>
      <c r="D588" t="s">
        <v>285</v>
      </c>
      <c r="E588" s="178">
        <v>1546.3900000000003</v>
      </c>
      <c r="F588" s="178">
        <v>0</v>
      </c>
      <c r="G588" s="178">
        <v>-1546.3900000000003</v>
      </c>
    </row>
    <row r="589" spans="1:7" x14ac:dyDescent="0.25">
      <c r="A589" s="17" t="s">
        <v>480</v>
      </c>
      <c r="B589" t="s">
        <v>192</v>
      </c>
      <c r="C589" t="s">
        <v>198</v>
      </c>
      <c r="D589" t="s">
        <v>379</v>
      </c>
      <c r="E589" s="178">
        <v>360.90000000000003</v>
      </c>
      <c r="F589" s="178">
        <v>2333.6</v>
      </c>
      <c r="G589" s="178">
        <v>1972.6999999999998</v>
      </c>
    </row>
    <row r="590" spans="1:7" x14ac:dyDescent="0.25">
      <c r="A590" s="17" t="s">
        <v>480</v>
      </c>
      <c r="B590" t="s">
        <v>192</v>
      </c>
      <c r="C590" t="s">
        <v>198</v>
      </c>
      <c r="D590" t="s">
        <v>209</v>
      </c>
      <c r="E590" s="178">
        <v>18378.579999999998</v>
      </c>
      <c r="F590" s="178">
        <v>17437.169999999998</v>
      </c>
      <c r="G590" s="178">
        <v>-941.40999999999985</v>
      </c>
    </row>
    <row r="591" spans="1:7" x14ac:dyDescent="0.25">
      <c r="A591" s="17" t="s">
        <v>480</v>
      </c>
      <c r="B591" t="s">
        <v>192</v>
      </c>
      <c r="C591" t="s">
        <v>198</v>
      </c>
      <c r="D591" t="s">
        <v>285</v>
      </c>
      <c r="E591" s="178">
        <v>1519.8200000000008</v>
      </c>
      <c r="F591" s="178">
        <v>11214.24</v>
      </c>
      <c r="G591" s="178">
        <v>9694.4199999999983</v>
      </c>
    </row>
    <row r="592" spans="1:7" x14ac:dyDescent="0.25">
      <c r="A592" s="17" t="s">
        <v>480</v>
      </c>
      <c r="B592" t="s">
        <v>75</v>
      </c>
      <c r="C592" t="s">
        <v>351</v>
      </c>
      <c r="D592" t="s">
        <v>360</v>
      </c>
      <c r="E592" s="178">
        <v>65961.350000000006</v>
      </c>
      <c r="F592" s="178">
        <v>34615.06</v>
      </c>
      <c r="G592" s="178">
        <v>-31346.290000000008</v>
      </c>
    </row>
    <row r="593" spans="1:7" x14ac:dyDescent="0.25">
      <c r="A593" s="17" t="s">
        <v>480</v>
      </c>
      <c r="B593" t="s">
        <v>76</v>
      </c>
      <c r="C593" t="s">
        <v>327</v>
      </c>
      <c r="D593" t="s">
        <v>379</v>
      </c>
      <c r="E593" s="178">
        <v>3581.8799999999974</v>
      </c>
      <c r="F593" s="178">
        <v>3305.93</v>
      </c>
      <c r="G593" s="178">
        <v>-275.94999999999754</v>
      </c>
    </row>
    <row r="594" spans="1:7" x14ac:dyDescent="0.25">
      <c r="A594" s="17" t="s">
        <v>480</v>
      </c>
      <c r="B594" t="s">
        <v>76</v>
      </c>
      <c r="C594" t="s">
        <v>327</v>
      </c>
      <c r="D594" t="s">
        <v>209</v>
      </c>
      <c r="E594" s="178">
        <v>156885.95000000001</v>
      </c>
      <c r="F594" s="178">
        <v>134376.44</v>
      </c>
      <c r="G594" s="178">
        <v>-22509.510000000009</v>
      </c>
    </row>
    <row r="595" spans="1:7" x14ac:dyDescent="0.25">
      <c r="A595" s="17" t="s">
        <v>480</v>
      </c>
      <c r="B595" t="s">
        <v>76</v>
      </c>
      <c r="C595" t="s">
        <v>327</v>
      </c>
      <c r="D595" t="s">
        <v>285</v>
      </c>
      <c r="E595" s="178">
        <v>13617.869999999999</v>
      </c>
      <c r="F595" s="178">
        <v>8037.95</v>
      </c>
      <c r="G595" s="178">
        <v>-5579.9199999999992</v>
      </c>
    </row>
    <row r="596" spans="1:7" x14ac:dyDescent="0.25">
      <c r="A596" s="17" t="s">
        <v>480</v>
      </c>
      <c r="B596" t="s">
        <v>77</v>
      </c>
      <c r="C596" t="s">
        <v>389</v>
      </c>
      <c r="D596" t="s">
        <v>391</v>
      </c>
      <c r="E596" s="178">
        <v>20183.64</v>
      </c>
      <c r="F596" s="178">
        <v>15816.62</v>
      </c>
      <c r="G596" s="178">
        <v>-4367.0199999999986</v>
      </c>
    </row>
    <row r="597" spans="1:7" x14ac:dyDescent="0.25">
      <c r="A597" s="17" t="s">
        <v>480</v>
      </c>
      <c r="B597" t="s">
        <v>77</v>
      </c>
      <c r="C597" t="s">
        <v>389</v>
      </c>
      <c r="D597" t="s">
        <v>385</v>
      </c>
      <c r="E597" s="178">
        <v>1168.0000000000005</v>
      </c>
      <c r="F597" s="178">
        <v>6417.4</v>
      </c>
      <c r="G597" s="178">
        <v>5249.4</v>
      </c>
    </row>
    <row r="598" spans="1:7" x14ac:dyDescent="0.25">
      <c r="A598" s="17" t="s">
        <v>480</v>
      </c>
      <c r="B598" t="s">
        <v>77</v>
      </c>
      <c r="C598" t="s">
        <v>389</v>
      </c>
      <c r="D598" t="s">
        <v>278</v>
      </c>
      <c r="E598" s="178">
        <v>369.60000000000019</v>
      </c>
      <c r="F598" s="178">
        <v>713.04</v>
      </c>
      <c r="G598" s="178">
        <v>343.43999999999977</v>
      </c>
    </row>
    <row r="599" spans="1:7" x14ac:dyDescent="0.25">
      <c r="A599" s="17" t="s">
        <v>480</v>
      </c>
      <c r="B599" t="s">
        <v>78</v>
      </c>
      <c r="C599" t="s">
        <v>338</v>
      </c>
      <c r="D599" t="s">
        <v>379</v>
      </c>
      <c r="E599" s="178">
        <v>5131.0699999999988</v>
      </c>
      <c r="F599" s="178">
        <v>5704.35</v>
      </c>
      <c r="G599" s="178">
        <v>573.28000000000156</v>
      </c>
    </row>
    <row r="600" spans="1:7" x14ac:dyDescent="0.25">
      <c r="A600" s="17" t="s">
        <v>480</v>
      </c>
      <c r="B600" t="s">
        <v>78</v>
      </c>
      <c r="C600" t="s">
        <v>338</v>
      </c>
      <c r="D600" t="s">
        <v>209</v>
      </c>
      <c r="E600" s="178">
        <v>222994.51000000007</v>
      </c>
      <c r="F600" s="178">
        <v>175019.96</v>
      </c>
      <c r="G600" s="178">
        <v>-47974.550000000076</v>
      </c>
    </row>
    <row r="601" spans="1:7" x14ac:dyDescent="0.25">
      <c r="A601" s="17" t="s">
        <v>480</v>
      </c>
      <c r="B601" t="s">
        <v>78</v>
      </c>
      <c r="C601" t="s">
        <v>338</v>
      </c>
      <c r="D601" t="s">
        <v>285</v>
      </c>
      <c r="E601" s="178">
        <v>19378.259999999998</v>
      </c>
      <c r="F601" s="178">
        <v>9269.58</v>
      </c>
      <c r="G601" s="178">
        <v>-10108.679999999998</v>
      </c>
    </row>
    <row r="602" spans="1:7" x14ac:dyDescent="0.25">
      <c r="A602" s="17" t="s">
        <v>480</v>
      </c>
      <c r="B602" t="s">
        <v>79</v>
      </c>
      <c r="C602" t="s">
        <v>206</v>
      </c>
      <c r="D602" t="s">
        <v>379</v>
      </c>
      <c r="E602" s="178">
        <v>3843.7399999999993</v>
      </c>
      <c r="F602" s="178">
        <v>3500.4</v>
      </c>
      <c r="G602" s="178">
        <v>-343.33999999999924</v>
      </c>
    </row>
    <row r="603" spans="1:7" x14ac:dyDescent="0.25">
      <c r="A603" s="17" t="s">
        <v>480</v>
      </c>
      <c r="B603" t="s">
        <v>79</v>
      </c>
      <c r="C603" t="s">
        <v>206</v>
      </c>
      <c r="D603" t="s">
        <v>209</v>
      </c>
      <c r="E603" s="178">
        <v>168824.74000000002</v>
      </c>
      <c r="F603" s="178">
        <v>255918.07</v>
      </c>
      <c r="G603" s="178">
        <v>87093.329999999987</v>
      </c>
    </row>
    <row r="604" spans="1:7" x14ac:dyDescent="0.25">
      <c r="A604" s="17" t="s">
        <v>480</v>
      </c>
      <c r="B604" t="s">
        <v>79</v>
      </c>
      <c r="C604" t="s">
        <v>206</v>
      </c>
      <c r="D604" t="s">
        <v>285</v>
      </c>
      <c r="E604" s="178">
        <v>14689.540000000005</v>
      </c>
      <c r="F604" s="178">
        <v>4991.3100000000004</v>
      </c>
      <c r="G604" s="178">
        <v>-9698.2300000000032</v>
      </c>
    </row>
    <row r="605" spans="1:7" x14ac:dyDescent="0.25">
      <c r="A605" s="17" t="s">
        <v>480</v>
      </c>
      <c r="B605" t="s">
        <v>80</v>
      </c>
      <c r="C605" t="s">
        <v>231</v>
      </c>
      <c r="D605" t="s">
        <v>379</v>
      </c>
      <c r="E605" s="178">
        <v>263.81999999999982</v>
      </c>
      <c r="F605" s="178">
        <v>259.29000000000002</v>
      </c>
      <c r="G605" s="178">
        <v>-4.5299999999998022</v>
      </c>
    </row>
    <row r="606" spans="1:7" x14ac:dyDescent="0.25">
      <c r="A606" s="17" t="s">
        <v>480</v>
      </c>
      <c r="B606" t="s">
        <v>80</v>
      </c>
      <c r="C606" t="s">
        <v>231</v>
      </c>
      <c r="D606" t="s">
        <v>209</v>
      </c>
      <c r="E606" s="178">
        <v>13944.35</v>
      </c>
      <c r="F606" s="178">
        <v>9723.33</v>
      </c>
      <c r="G606" s="178">
        <v>-4221.0200000000004</v>
      </c>
    </row>
    <row r="607" spans="1:7" x14ac:dyDescent="0.25">
      <c r="A607" s="17" t="s">
        <v>480</v>
      </c>
      <c r="B607" t="s">
        <v>80</v>
      </c>
      <c r="C607" t="s">
        <v>231</v>
      </c>
      <c r="D607" t="s">
        <v>285</v>
      </c>
      <c r="E607" s="178">
        <v>1121.6600000000001</v>
      </c>
      <c r="F607" s="178">
        <v>1296.44</v>
      </c>
      <c r="G607" s="178">
        <v>174.77999999999997</v>
      </c>
    </row>
    <row r="608" spans="1:7" x14ac:dyDescent="0.25">
      <c r="A608" s="17" t="s">
        <v>480</v>
      </c>
      <c r="B608" t="s">
        <v>81</v>
      </c>
      <c r="C608" t="s">
        <v>245</v>
      </c>
      <c r="D608" t="s">
        <v>379</v>
      </c>
      <c r="E608" s="178">
        <v>706.07999999999993</v>
      </c>
      <c r="F608" s="178">
        <v>1166.8</v>
      </c>
      <c r="G608" s="178">
        <v>460.72</v>
      </c>
    </row>
    <row r="609" spans="1:7" x14ac:dyDescent="0.25">
      <c r="A609" s="17" t="s">
        <v>480</v>
      </c>
      <c r="B609" t="s">
        <v>81</v>
      </c>
      <c r="C609" t="s">
        <v>245</v>
      </c>
      <c r="D609" t="s">
        <v>209</v>
      </c>
      <c r="E609" s="178">
        <v>33598.120000000017</v>
      </c>
      <c r="F609" s="178">
        <v>39800.839999999997</v>
      </c>
      <c r="G609" s="178">
        <v>6202.7199999999793</v>
      </c>
    </row>
    <row r="610" spans="1:7" x14ac:dyDescent="0.25">
      <c r="A610" s="17" t="s">
        <v>480</v>
      </c>
      <c r="B610" t="s">
        <v>81</v>
      </c>
      <c r="C610" t="s">
        <v>245</v>
      </c>
      <c r="D610" t="s">
        <v>285</v>
      </c>
      <c r="E610" s="178">
        <v>2900.15</v>
      </c>
      <c r="F610" s="178">
        <v>8362.06</v>
      </c>
      <c r="G610" s="178">
        <v>5461.91</v>
      </c>
    </row>
    <row r="611" spans="1:7" x14ac:dyDescent="0.25">
      <c r="A611" s="17" t="s">
        <v>480</v>
      </c>
      <c r="B611" t="s">
        <v>82</v>
      </c>
      <c r="C611" t="s">
        <v>316</v>
      </c>
      <c r="D611" t="s">
        <v>211</v>
      </c>
      <c r="E611" s="178">
        <v>644229.99999999953</v>
      </c>
      <c r="F611" s="178">
        <v>433675.29</v>
      </c>
      <c r="G611" s="178">
        <v>-210554.70999999956</v>
      </c>
    </row>
    <row r="612" spans="1:7" x14ac:dyDescent="0.25">
      <c r="A612" s="17" t="s">
        <v>480</v>
      </c>
      <c r="B612" t="s">
        <v>82</v>
      </c>
      <c r="C612" t="s">
        <v>316</v>
      </c>
      <c r="D612" t="s">
        <v>314</v>
      </c>
      <c r="E612" s="178">
        <v>84622.049999999988</v>
      </c>
      <c r="F612" s="178">
        <v>39711.86</v>
      </c>
      <c r="G612" s="178">
        <v>-44910.189999999988</v>
      </c>
    </row>
    <row r="613" spans="1:7" x14ac:dyDescent="0.25">
      <c r="A613" s="17" t="s">
        <v>480</v>
      </c>
      <c r="B613" t="s">
        <v>83</v>
      </c>
      <c r="C613" t="s">
        <v>294</v>
      </c>
      <c r="D613" t="s">
        <v>391</v>
      </c>
      <c r="E613" s="178">
        <v>144607.20000000007</v>
      </c>
      <c r="F613" s="178">
        <v>126338.48</v>
      </c>
      <c r="G613" s="178">
        <v>-18268.720000000074</v>
      </c>
    </row>
    <row r="614" spans="1:7" x14ac:dyDescent="0.25">
      <c r="A614" s="17" t="s">
        <v>480</v>
      </c>
      <c r="B614" t="s">
        <v>83</v>
      </c>
      <c r="C614" t="s">
        <v>294</v>
      </c>
      <c r="D614" t="s">
        <v>385</v>
      </c>
      <c r="E614" s="178">
        <v>8718.0300000000007</v>
      </c>
      <c r="F614" s="178">
        <v>21326.51</v>
      </c>
      <c r="G614" s="178">
        <v>12608.479999999998</v>
      </c>
    </row>
    <row r="615" spans="1:7" x14ac:dyDescent="0.25">
      <c r="A615" s="17" t="s">
        <v>480</v>
      </c>
      <c r="B615" t="s">
        <v>83</v>
      </c>
      <c r="C615" t="s">
        <v>294</v>
      </c>
      <c r="D615" t="s">
        <v>278</v>
      </c>
      <c r="E615" s="178">
        <v>2852.7799999999997</v>
      </c>
      <c r="F615" s="178">
        <v>7973.13</v>
      </c>
      <c r="G615" s="178">
        <v>5120.3500000000004</v>
      </c>
    </row>
    <row r="616" spans="1:7" x14ac:dyDescent="0.25">
      <c r="A616" s="17" t="s">
        <v>480</v>
      </c>
      <c r="B616" t="s">
        <v>84</v>
      </c>
      <c r="C616" t="s">
        <v>221</v>
      </c>
      <c r="D616" t="s">
        <v>379</v>
      </c>
      <c r="E616" s="178">
        <v>2090.5</v>
      </c>
      <c r="F616" s="178">
        <v>1944.67</v>
      </c>
      <c r="G616" s="178">
        <v>-145.82999999999993</v>
      </c>
    </row>
    <row r="617" spans="1:7" x14ac:dyDescent="0.25">
      <c r="A617" s="17" t="s">
        <v>480</v>
      </c>
      <c r="B617" t="s">
        <v>84</v>
      </c>
      <c r="C617" t="s">
        <v>221</v>
      </c>
      <c r="D617" t="s">
        <v>209</v>
      </c>
      <c r="E617" s="178">
        <v>93525.719999999972</v>
      </c>
      <c r="F617" s="178">
        <v>66896.52</v>
      </c>
      <c r="G617" s="178">
        <v>-26629.199999999968</v>
      </c>
    </row>
    <row r="618" spans="1:7" x14ac:dyDescent="0.25">
      <c r="A618" s="17" t="s">
        <v>480</v>
      </c>
      <c r="B618" t="s">
        <v>84</v>
      </c>
      <c r="C618" t="s">
        <v>221</v>
      </c>
      <c r="D618" t="s">
        <v>285</v>
      </c>
      <c r="E618" s="178">
        <v>8109.5499999999975</v>
      </c>
      <c r="F618" s="178">
        <v>8491.7099999999991</v>
      </c>
      <c r="G618" s="178">
        <v>382.16000000000167</v>
      </c>
    </row>
    <row r="619" spans="1:7" x14ac:dyDescent="0.25">
      <c r="A619" s="17" t="s">
        <v>480</v>
      </c>
      <c r="B619" t="s">
        <v>85</v>
      </c>
      <c r="C619" t="s">
        <v>342</v>
      </c>
      <c r="D619" t="s">
        <v>224</v>
      </c>
      <c r="E619" s="178">
        <v>13551.280000000012</v>
      </c>
      <c r="F619" s="178">
        <v>5639.53</v>
      </c>
      <c r="G619" s="178">
        <v>-7911.7500000000118</v>
      </c>
    </row>
    <row r="620" spans="1:7" x14ac:dyDescent="0.25">
      <c r="A620" s="17" t="s">
        <v>480</v>
      </c>
      <c r="B620" t="s">
        <v>85</v>
      </c>
      <c r="C620" t="s">
        <v>342</v>
      </c>
      <c r="D620" t="s">
        <v>463</v>
      </c>
      <c r="E620" s="178">
        <v>267.87</v>
      </c>
      <c r="F620" s="178">
        <v>0</v>
      </c>
      <c r="G620" s="178">
        <v>-267.87</v>
      </c>
    </row>
    <row r="621" spans="1:7" x14ac:dyDescent="0.25">
      <c r="A621" s="17" t="s">
        <v>480</v>
      </c>
      <c r="B621" t="s">
        <v>86</v>
      </c>
      <c r="C621" t="s">
        <v>380</v>
      </c>
      <c r="D621" t="s">
        <v>455</v>
      </c>
      <c r="E621" s="178">
        <v>38155.439999999988</v>
      </c>
      <c r="F621" s="178">
        <v>39736.01</v>
      </c>
      <c r="G621" s="178">
        <v>1580.5700000000143</v>
      </c>
    </row>
    <row r="622" spans="1:7" x14ac:dyDescent="0.25">
      <c r="A622" s="17" t="s">
        <v>480</v>
      </c>
      <c r="B622" t="s">
        <v>86</v>
      </c>
      <c r="C622" t="s">
        <v>380</v>
      </c>
      <c r="D622" t="s">
        <v>436</v>
      </c>
      <c r="E622" s="178">
        <v>12544.110000000002</v>
      </c>
      <c r="F622" s="178">
        <v>3889.33</v>
      </c>
      <c r="G622" s="178">
        <v>-8654.7800000000025</v>
      </c>
    </row>
    <row r="623" spans="1:7" x14ac:dyDescent="0.25">
      <c r="A623" s="17" t="s">
        <v>480</v>
      </c>
      <c r="B623" t="s">
        <v>86</v>
      </c>
      <c r="C623" t="s">
        <v>380</v>
      </c>
      <c r="D623" t="s">
        <v>457</v>
      </c>
      <c r="E623" s="178">
        <v>1076.6999999999998</v>
      </c>
      <c r="F623" s="178">
        <v>3241.11</v>
      </c>
      <c r="G623" s="178">
        <v>2164.4100000000003</v>
      </c>
    </row>
    <row r="624" spans="1:7" x14ac:dyDescent="0.25">
      <c r="A624" s="17" t="s">
        <v>480</v>
      </c>
      <c r="B624" t="s">
        <v>87</v>
      </c>
      <c r="C624" t="s">
        <v>230</v>
      </c>
      <c r="D624" t="s">
        <v>224</v>
      </c>
      <c r="E624" s="178">
        <v>142740.71000000002</v>
      </c>
      <c r="F624" s="178">
        <v>166009.67000000001</v>
      </c>
      <c r="G624" s="178">
        <v>23268.959999999992</v>
      </c>
    </row>
    <row r="625" spans="1:7" x14ac:dyDescent="0.25">
      <c r="A625" s="17" t="s">
        <v>480</v>
      </c>
      <c r="B625" t="s">
        <v>87</v>
      </c>
      <c r="C625" t="s">
        <v>230</v>
      </c>
      <c r="D625" t="s">
        <v>463</v>
      </c>
      <c r="E625" s="178">
        <v>0</v>
      </c>
      <c r="F625" s="178">
        <v>129.63999999999999</v>
      </c>
      <c r="G625" s="178">
        <v>129.63999999999999</v>
      </c>
    </row>
    <row r="626" spans="1:7" x14ac:dyDescent="0.25">
      <c r="A626" s="17" t="s">
        <v>480</v>
      </c>
      <c r="B626" t="s">
        <v>88</v>
      </c>
      <c r="C626" t="s">
        <v>273</v>
      </c>
      <c r="D626" t="s">
        <v>307</v>
      </c>
      <c r="E626" s="178">
        <v>62380.969999999987</v>
      </c>
      <c r="F626" s="178">
        <v>56265.68</v>
      </c>
      <c r="G626" s="178">
        <v>-6115.2899999999863</v>
      </c>
    </row>
    <row r="627" spans="1:7" x14ac:dyDescent="0.25">
      <c r="A627" s="17" t="s">
        <v>480</v>
      </c>
      <c r="B627" t="s">
        <v>88</v>
      </c>
      <c r="C627" t="s">
        <v>273</v>
      </c>
      <c r="D627" t="s">
        <v>441</v>
      </c>
      <c r="E627" s="178">
        <v>6699.1</v>
      </c>
      <c r="F627" s="178">
        <v>16140.73</v>
      </c>
      <c r="G627" s="178">
        <v>9441.6299999999992</v>
      </c>
    </row>
    <row r="628" spans="1:7" x14ac:dyDescent="0.25">
      <c r="A628" s="17" t="s">
        <v>480</v>
      </c>
      <c r="B628" t="s">
        <v>88</v>
      </c>
      <c r="C628" t="s">
        <v>273</v>
      </c>
      <c r="D628" t="s">
        <v>387</v>
      </c>
      <c r="E628" s="178">
        <v>1728.3300000000004</v>
      </c>
      <c r="F628" s="178">
        <v>2787.35</v>
      </c>
      <c r="G628" s="178">
        <v>1059.0199999999995</v>
      </c>
    </row>
    <row r="629" spans="1:7" x14ac:dyDescent="0.25">
      <c r="A629" s="17" t="s">
        <v>480</v>
      </c>
      <c r="B629" t="s">
        <v>89</v>
      </c>
      <c r="C629" t="s">
        <v>298</v>
      </c>
      <c r="D629" t="s">
        <v>360</v>
      </c>
      <c r="E629" s="178">
        <v>84146.139999999956</v>
      </c>
      <c r="F629" s="178">
        <v>132042.84</v>
      </c>
      <c r="G629" s="178">
        <v>47896.700000000041</v>
      </c>
    </row>
    <row r="630" spans="1:7" x14ac:dyDescent="0.25">
      <c r="A630" s="17" t="s">
        <v>480</v>
      </c>
      <c r="B630" t="s">
        <v>90</v>
      </c>
      <c r="C630" t="s">
        <v>222</v>
      </c>
      <c r="D630" t="s">
        <v>379</v>
      </c>
      <c r="E630" s="178">
        <v>795.27999999999975</v>
      </c>
      <c r="F630" s="178">
        <v>453.76</v>
      </c>
      <c r="G630" s="178">
        <v>-341.51999999999975</v>
      </c>
    </row>
    <row r="631" spans="1:7" x14ac:dyDescent="0.25">
      <c r="A631" s="17" t="s">
        <v>480</v>
      </c>
      <c r="B631" t="s">
        <v>90</v>
      </c>
      <c r="C631" t="s">
        <v>222</v>
      </c>
      <c r="D631" t="s">
        <v>209</v>
      </c>
      <c r="E631" s="178">
        <v>36965.120000000003</v>
      </c>
      <c r="F631" s="178">
        <v>21585.8</v>
      </c>
      <c r="G631" s="178">
        <v>-15379.320000000003</v>
      </c>
    </row>
    <row r="632" spans="1:7" x14ac:dyDescent="0.25">
      <c r="A632" s="17" t="s">
        <v>480</v>
      </c>
      <c r="B632" t="s">
        <v>90</v>
      </c>
      <c r="C632" t="s">
        <v>222</v>
      </c>
      <c r="D632" t="s">
        <v>285</v>
      </c>
      <c r="E632" s="178">
        <v>3145.69</v>
      </c>
      <c r="F632" s="178">
        <v>5250.6</v>
      </c>
      <c r="G632" s="178">
        <v>2104.9100000000003</v>
      </c>
    </row>
    <row r="633" spans="1:7" x14ac:dyDescent="0.25">
      <c r="A633" s="17" t="s">
        <v>480</v>
      </c>
      <c r="B633" t="s">
        <v>91</v>
      </c>
      <c r="C633" t="s">
        <v>420</v>
      </c>
      <c r="D633" t="s">
        <v>360</v>
      </c>
      <c r="E633" s="178">
        <v>104237.38000000002</v>
      </c>
      <c r="F633" s="178">
        <v>94251.49</v>
      </c>
      <c r="G633" s="178">
        <v>-9985.890000000014</v>
      </c>
    </row>
    <row r="634" spans="1:7" x14ac:dyDescent="0.25">
      <c r="A634" s="17" t="s">
        <v>480</v>
      </c>
      <c r="B634" t="s">
        <v>92</v>
      </c>
      <c r="C634" t="s">
        <v>324</v>
      </c>
      <c r="D634" t="s">
        <v>307</v>
      </c>
      <c r="E634" s="178">
        <v>1906.1299999999992</v>
      </c>
      <c r="F634" s="178">
        <v>16983.419999999998</v>
      </c>
      <c r="G634" s="178">
        <v>15077.289999999999</v>
      </c>
    </row>
    <row r="635" spans="1:7" x14ac:dyDescent="0.25">
      <c r="A635" s="17" t="s">
        <v>480</v>
      </c>
      <c r="B635" t="s">
        <v>92</v>
      </c>
      <c r="C635" t="s">
        <v>324</v>
      </c>
      <c r="D635" t="s">
        <v>441</v>
      </c>
      <c r="E635" s="178">
        <v>200.10000000000002</v>
      </c>
      <c r="F635" s="178">
        <v>10371.549999999999</v>
      </c>
      <c r="G635" s="178">
        <v>10171.449999999999</v>
      </c>
    </row>
    <row r="636" spans="1:7" x14ac:dyDescent="0.25">
      <c r="A636" s="17" t="s">
        <v>480</v>
      </c>
      <c r="B636" t="s">
        <v>92</v>
      </c>
      <c r="C636" t="s">
        <v>324</v>
      </c>
      <c r="D636" t="s">
        <v>387</v>
      </c>
      <c r="E636" s="178">
        <v>50.759999999999991</v>
      </c>
      <c r="F636" s="178">
        <v>907.51</v>
      </c>
      <c r="G636" s="178">
        <v>856.75</v>
      </c>
    </row>
    <row r="637" spans="1:7" x14ac:dyDescent="0.25">
      <c r="A637" s="17" t="s">
        <v>480</v>
      </c>
      <c r="B637" t="s">
        <v>93</v>
      </c>
      <c r="C637" t="s">
        <v>415</v>
      </c>
      <c r="D637" t="s">
        <v>391</v>
      </c>
      <c r="E637" s="178">
        <v>146656.46999999994</v>
      </c>
      <c r="F637" s="178">
        <v>208792.33</v>
      </c>
      <c r="G637" s="178">
        <v>62135.860000000044</v>
      </c>
    </row>
    <row r="638" spans="1:7" x14ac:dyDescent="0.25">
      <c r="A638" s="17" t="s">
        <v>480</v>
      </c>
      <c r="B638" t="s">
        <v>93</v>
      </c>
      <c r="C638" t="s">
        <v>415</v>
      </c>
      <c r="D638" t="s">
        <v>385</v>
      </c>
      <c r="E638" s="178">
        <v>8853.9199999999983</v>
      </c>
      <c r="F638" s="178">
        <v>8751</v>
      </c>
      <c r="G638" s="178">
        <v>-102.91999999999825</v>
      </c>
    </row>
    <row r="639" spans="1:7" x14ac:dyDescent="0.25">
      <c r="A639" s="17" t="s">
        <v>480</v>
      </c>
      <c r="B639" t="s">
        <v>93</v>
      </c>
      <c r="C639" t="s">
        <v>415</v>
      </c>
      <c r="D639" t="s">
        <v>278</v>
      </c>
      <c r="E639" s="178">
        <v>0</v>
      </c>
      <c r="F639" s="178">
        <v>4796.84</v>
      </c>
      <c r="G639" s="178">
        <v>4796.84</v>
      </c>
    </row>
    <row r="640" spans="1:7" x14ac:dyDescent="0.25">
      <c r="A640" s="17" t="s">
        <v>480</v>
      </c>
      <c r="B640" t="s">
        <v>94</v>
      </c>
      <c r="C640" t="s">
        <v>337</v>
      </c>
      <c r="D640" t="s">
        <v>379</v>
      </c>
      <c r="E640" s="178">
        <v>343.01999999999992</v>
      </c>
      <c r="F640" s="178">
        <v>64.819999999999993</v>
      </c>
      <c r="G640" s="178">
        <v>-278.19999999999993</v>
      </c>
    </row>
    <row r="641" spans="1:7" x14ac:dyDescent="0.25">
      <c r="A641" s="17" t="s">
        <v>480</v>
      </c>
      <c r="B641" t="s">
        <v>94</v>
      </c>
      <c r="C641" t="s">
        <v>337</v>
      </c>
      <c r="D641" t="s">
        <v>209</v>
      </c>
      <c r="E641" s="178">
        <v>17747.300000000007</v>
      </c>
      <c r="F641" s="178">
        <v>22298.84</v>
      </c>
      <c r="G641" s="178">
        <v>4551.5399999999936</v>
      </c>
    </row>
    <row r="642" spans="1:7" x14ac:dyDescent="0.25">
      <c r="A642" s="17" t="s">
        <v>480</v>
      </c>
      <c r="B642" t="s">
        <v>94</v>
      </c>
      <c r="C642" t="s">
        <v>337</v>
      </c>
      <c r="D642" t="s">
        <v>285</v>
      </c>
      <c r="E642" s="178">
        <v>1470.0500000000006</v>
      </c>
      <c r="F642" s="178">
        <v>1879.84</v>
      </c>
      <c r="G642" s="178">
        <v>409.78999999999928</v>
      </c>
    </row>
    <row r="643" spans="1:7" x14ac:dyDescent="0.25">
      <c r="A643" s="17" t="s">
        <v>480</v>
      </c>
      <c r="B643" t="s">
        <v>96</v>
      </c>
      <c r="C643" t="s">
        <v>390</v>
      </c>
      <c r="D643" t="s">
        <v>391</v>
      </c>
      <c r="E643" s="178">
        <v>73293.97</v>
      </c>
      <c r="F643" s="178">
        <v>14779.46</v>
      </c>
      <c r="G643" s="178">
        <v>-58514.51</v>
      </c>
    </row>
    <row r="644" spans="1:7" x14ac:dyDescent="0.25">
      <c r="A644" s="17" t="s">
        <v>480</v>
      </c>
      <c r="B644" t="s">
        <v>96</v>
      </c>
      <c r="C644" t="s">
        <v>390</v>
      </c>
      <c r="D644" t="s">
        <v>385</v>
      </c>
      <c r="E644" s="178">
        <v>4393.2399999999989</v>
      </c>
      <c r="F644" s="178">
        <v>1361.27</v>
      </c>
      <c r="G644" s="178">
        <v>-3031.9699999999989</v>
      </c>
    </row>
    <row r="645" spans="1:7" x14ac:dyDescent="0.25">
      <c r="A645" s="17" t="s">
        <v>480</v>
      </c>
      <c r="B645" t="s">
        <v>96</v>
      </c>
      <c r="C645" t="s">
        <v>390</v>
      </c>
      <c r="D645" t="s">
        <v>278</v>
      </c>
      <c r="E645" s="178">
        <v>1422.6400000000008</v>
      </c>
      <c r="F645" s="178">
        <v>777.87</v>
      </c>
      <c r="G645" s="178">
        <v>-644.77000000000078</v>
      </c>
    </row>
    <row r="646" spans="1:7" x14ac:dyDescent="0.25">
      <c r="A646" s="17" t="s">
        <v>480</v>
      </c>
      <c r="B646" t="s">
        <v>97</v>
      </c>
      <c r="C646" t="s">
        <v>402</v>
      </c>
      <c r="D646" t="s">
        <v>379</v>
      </c>
      <c r="E646" s="178">
        <v>3105.99</v>
      </c>
      <c r="F646" s="178">
        <v>3241.11</v>
      </c>
      <c r="G646" s="178">
        <v>135.12000000000035</v>
      </c>
    </row>
    <row r="647" spans="1:7" x14ac:dyDescent="0.25">
      <c r="A647" s="17" t="s">
        <v>480</v>
      </c>
      <c r="B647" t="s">
        <v>97</v>
      </c>
      <c r="C647" t="s">
        <v>402</v>
      </c>
      <c r="D647" t="s">
        <v>209</v>
      </c>
      <c r="E647" s="178">
        <v>136702.22</v>
      </c>
      <c r="F647" s="178">
        <v>133274.46</v>
      </c>
      <c r="G647" s="178">
        <v>-3427.7600000000093</v>
      </c>
    </row>
    <row r="648" spans="1:7" x14ac:dyDescent="0.25">
      <c r="A648" s="17" t="s">
        <v>480</v>
      </c>
      <c r="B648" t="s">
        <v>97</v>
      </c>
      <c r="C648" t="s">
        <v>402</v>
      </c>
      <c r="D648" t="s">
        <v>285</v>
      </c>
      <c r="E648" s="178">
        <v>11875.830000000005</v>
      </c>
      <c r="F648" s="178">
        <v>11992.11</v>
      </c>
      <c r="G648" s="178">
        <v>116.2799999999952</v>
      </c>
    </row>
    <row r="649" spans="1:7" x14ac:dyDescent="0.25">
      <c r="A649" s="17" t="s">
        <v>480</v>
      </c>
      <c r="B649" t="s">
        <v>98</v>
      </c>
      <c r="C649" t="s">
        <v>204</v>
      </c>
      <c r="D649" t="s">
        <v>379</v>
      </c>
      <c r="E649" s="178">
        <v>1683.97</v>
      </c>
      <c r="F649" s="178">
        <v>2009.49</v>
      </c>
      <c r="G649" s="178">
        <v>325.52</v>
      </c>
    </row>
    <row r="650" spans="1:7" x14ac:dyDescent="0.25">
      <c r="A650" s="17" t="s">
        <v>480</v>
      </c>
      <c r="B650" t="s">
        <v>98</v>
      </c>
      <c r="C650" t="s">
        <v>204</v>
      </c>
      <c r="D650" t="s">
        <v>209</v>
      </c>
      <c r="E650" s="178">
        <v>75362.619999999966</v>
      </c>
      <c r="F650" s="178">
        <v>45116.26</v>
      </c>
      <c r="G650" s="178">
        <v>-30246.359999999964</v>
      </c>
    </row>
    <row r="651" spans="1:7" x14ac:dyDescent="0.25">
      <c r="A651" s="17" t="s">
        <v>480</v>
      </c>
      <c r="B651" t="s">
        <v>98</v>
      </c>
      <c r="C651" t="s">
        <v>204</v>
      </c>
      <c r="D651" t="s">
        <v>285</v>
      </c>
      <c r="E651" s="178">
        <v>6483.7000000000016</v>
      </c>
      <c r="F651" s="178">
        <v>9204.75</v>
      </c>
      <c r="G651" s="178">
        <v>2721.0499999999984</v>
      </c>
    </row>
    <row r="652" spans="1:7" x14ac:dyDescent="0.25">
      <c r="A652" s="17" t="s">
        <v>480</v>
      </c>
      <c r="B652" t="s">
        <v>99</v>
      </c>
      <c r="C652" t="s">
        <v>419</v>
      </c>
      <c r="D652" t="s">
        <v>430</v>
      </c>
      <c r="E652" s="178">
        <v>3950.5300000000011</v>
      </c>
      <c r="F652" s="178">
        <v>4537.55</v>
      </c>
      <c r="G652" s="178">
        <v>587.01999999999907</v>
      </c>
    </row>
    <row r="653" spans="1:7" x14ac:dyDescent="0.25">
      <c r="A653" s="17" t="s">
        <v>480</v>
      </c>
      <c r="B653" t="s">
        <v>99</v>
      </c>
      <c r="C653" t="s">
        <v>419</v>
      </c>
      <c r="D653" t="s">
        <v>369</v>
      </c>
      <c r="E653" s="178">
        <v>1109.5600000000004</v>
      </c>
      <c r="F653" s="178">
        <v>1361.27</v>
      </c>
      <c r="G653" s="178">
        <v>251.70999999999958</v>
      </c>
    </row>
    <row r="654" spans="1:7" x14ac:dyDescent="0.25">
      <c r="A654" s="17" t="s">
        <v>480</v>
      </c>
      <c r="B654" t="s">
        <v>99</v>
      </c>
      <c r="C654" t="s">
        <v>419</v>
      </c>
      <c r="D654" t="s">
        <v>427</v>
      </c>
      <c r="E654" s="178">
        <v>130.98999999999998</v>
      </c>
      <c r="F654" s="178">
        <v>129.63999999999999</v>
      </c>
      <c r="G654" s="178">
        <v>-1.3499999999999943</v>
      </c>
    </row>
    <row r="655" spans="1:7" x14ac:dyDescent="0.25">
      <c r="A655" s="17" t="s">
        <v>480</v>
      </c>
      <c r="B655" t="s">
        <v>100</v>
      </c>
      <c r="C655" t="s">
        <v>359</v>
      </c>
      <c r="D655" t="s">
        <v>379</v>
      </c>
      <c r="E655" s="178">
        <v>1227.6600000000001</v>
      </c>
      <c r="F655" s="178">
        <v>3435.58</v>
      </c>
      <c r="G655" s="178">
        <v>2207.92</v>
      </c>
    </row>
    <row r="656" spans="1:7" x14ac:dyDescent="0.25">
      <c r="A656" s="17" t="s">
        <v>480</v>
      </c>
      <c r="B656" t="s">
        <v>100</v>
      </c>
      <c r="C656" t="s">
        <v>359</v>
      </c>
      <c r="D656" t="s">
        <v>209</v>
      </c>
      <c r="E656" s="178">
        <v>55706.180000000015</v>
      </c>
      <c r="F656" s="178">
        <v>80574</v>
      </c>
      <c r="G656" s="178">
        <v>24867.819999999985</v>
      </c>
    </row>
    <row r="657" spans="1:7" x14ac:dyDescent="0.25">
      <c r="A657" s="17" t="s">
        <v>480</v>
      </c>
      <c r="B657" t="s">
        <v>100</v>
      </c>
      <c r="C657" t="s">
        <v>359</v>
      </c>
      <c r="D657" t="s">
        <v>285</v>
      </c>
      <c r="E657" s="178">
        <v>4778.16</v>
      </c>
      <c r="F657" s="178">
        <v>6093.29</v>
      </c>
      <c r="G657" s="178">
        <v>1315.13</v>
      </c>
    </row>
    <row r="658" spans="1:7" x14ac:dyDescent="0.25">
      <c r="A658" s="17" t="s">
        <v>480</v>
      </c>
      <c r="B658" t="s">
        <v>101</v>
      </c>
      <c r="C658" t="s">
        <v>403</v>
      </c>
      <c r="D658" t="s">
        <v>379</v>
      </c>
      <c r="E658" s="178">
        <v>1096.7699999999998</v>
      </c>
      <c r="F658" s="178">
        <v>1555.73</v>
      </c>
      <c r="G658" s="178">
        <v>458.96000000000026</v>
      </c>
    </row>
    <row r="659" spans="1:7" x14ac:dyDescent="0.25">
      <c r="A659" s="17" t="s">
        <v>480</v>
      </c>
      <c r="B659" t="s">
        <v>101</v>
      </c>
      <c r="C659" t="s">
        <v>403</v>
      </c>
      <c r="D659" t="s">
        <v>209</v>
      </c>
      <c r="E659" s="178">
        <v>49905.42</v>
      </c>
      <c r="F659" s="178">
        <v>61645.919999999998</v>
      </c>
      <c r="G659" s="178">
        <v>11740.5</v>
      </c>
    </row>
    <row r="660" spans="1:7" x14ac:dyDescent="0.25">
      <c r="A660" s="17" t="s">
        <v>480</v>
      </c>
      <c r="B660" t="s">
        <v>101</v>
      </c>
      <c r="C660" t="s">
        <v>403</v>
      </c>
      <c r="D660" t="s">
        <v>285</v>
      </c>
      <c r="E660" s="178">
        <v>4306.9799999999977</v>
      </c>
      <c r="F660" s="178">
        <v>1296.44</v>
      </c>
      <c r="G660" s="178">
        <v>-3010.5399999999977</v>
      </c>
    </row>
    <row r="661" spans="1:7" x14ac:dyDescent="0.25">
      <c r="A661" s="17" t="s">
        <v>480</v>
      </c>
      <c r="B661" t="s">
        <v>102</v>
      </c>
      <c r="C661" t="s">
        <v>219</v>
      </c>
      <c r="D661" t="s">
        <v>379</v>
      </c>
      <c r="E661" s="178">
        <v>2505.06</v>
      </c>
      <c r="F661" s="178">
        <v>1750.2</v>
      </c>
      <c r="G661" s="178">
        <v>-754.8599999999999</v>
      </c>
    </row>
    <row r="662" spans="1:7" x14ac:dyDescent="0.25">
      <c r="A662" s="17" t="s">
        <v>480</v>
      </c>
      <c r="B662" t="s">
        <v>102</v>
      </c>
      <c r="C662" t="s">
        <v>219</v>
      </c>
      <c r="D662" t="s">
        <v>209</v>
      </c>
      <c r="E662" s="178">
        <v>109723.73999999995</v>
      </c>
      <c r="F662" s="178">
        <v>138913.99</v>
      </c>
      <c r="G662" s="178">
        <v>29190.250000000044</v>
      </c>
    </row>
    <row r="663" spans="1:7" x14ac:dyDescent="0.25">
      <c r="A663" s="17" t="s">
        <v>480</v>
      </c>
      <c r="B663" t="s">
        <v>102</v>
      </c>
      <c r="C663" t="s">
        <v>219</v>
      </c>
      <c r="D663" t="s">
        <v>285</v>
      </c>
      <c r="E663" s="178">
        <v>9500.0299999999952</v>
      </c>
      <c r="F663" s="178">
        <v>4667.2</v>
      </c>
      <c r="G663" s="178">
        <v>-4832.8299999999954</v>
      </c>
    </row>
    <row r="664" spans="1:7" x14ac:dyDescent="0.25">
      <c r="A664" s="17" t="s">
        <v>480</v>
      </c>
      <c r="B664" t="s">
        <v>103</v>
      </c>
      <c r="C664" t="s">
        <v>374</v>
      </c>
      <c r="D664" t="s">
        <v>430</v>
      </c>
      <c r="E664" s="178">
        <v>23243.289999999983</v>
      </c>
      <c r="F664" s="178">
        <v>66637.23</v>
      </c>
      <c r="G664" s="178">
        <v>43393.940000000017</v>
      </c>
    </row>
    <row r="665" spans="1:7" x14ac:dyDescent="0.25">
      <c r="A665" s="17" t="s">
        <v>480</v>
      </c>
      <c r="B665" t="s">
        <v>103</v>
      </c>
      <c r="C665" t="s">
        <v>374</v>
      </c>
      <c r="D665" t="s">
        <v>369</v>
      </c>
      <c r="E665" s="178">
        <v>6592.7499999999991</v>
      </c>
      <c r="F665" s="178">
        <v>6482.22</v>
      </c>
      <c r="G665" s="178">
        <v>-110.52999999999884</v>
      </c>
    </row>
    <row r="666" spans="1:7" x14ac:dyDescent="0.25">
      <c r="A666" s="17" t="s">
        <v>480</v>
      </c>
      <c r="B666" t="s">
        <v>103</v>
      </c>
      <c r="C666" t="s">
        <v>374</v>
      </c>
      <c r="D666" t="s">
        <v>427</v>
      </c>
      <c r="E666" s="178">
        <v>798.18000000000029</v>
      </c>
      <c r="F666" s="178">
        <v>2787.35</v>
      </c>
      <c r="G666" s="178">
        <v>1989.1699999999996</v>
      </c>
    </row>
    <row r="667" spans="1:7" x14ac:dyDescent="0.25">
      <c r="A667" s="17" t="s">
        <v>480</v>
      </c>
      <c r="B667" t="s">
        <v>104</v>
      </c>
      <c r="C667" t="s">
        <v>368</v>
      </c>
      <c r="D667" t="s">
        <v>430</v>
      </c>
      <c r="E667" s="178">
        <v>57652.730000000025</v>
      </c>
      <c r="F667" s="178">
        <v>60090.19</v>
      </c>
      <c r="G667" s="178">
        <v>2437.4599999999773</v>
      </c>
    </row>
    <row r="668" spans="1:7" x14ac:dyDescent="0.25">
      <c r="A668" s="17" t="s">
        <v>480</v>
      </c>
      <c r="B668" t="s">
        <v>104</v>
      </c>
      <c r="C668" t="s">
        <v>368</v>
      </c>
      <c r="D668" t="s">
        <v>369</v>
      </c>
      <c r="E668" s="178">
        <v>16383.170000000007</v>
      </c>
      <c r="F668" s="178">
        <v>18215.04</v>
      </c>
      <c r="G668" s="178">
        <v>1831.8699999999935</v>
      </c>
    </row>
    <row r="669" spans="1:7" x14ac:dyDescent="0.25">
      <c r="A669" s="17" t="s">
        <v>480</v>
      </c>
      <c r="B669" t="s">
        <v>104</v>
      </c>
      <c r="C669" t="s">
        <v>368</v>
      </c>
      <c r="D669" t="s">
        <v>427</v>
      </c>
      <c r="E669" s="178">
        <v>1990.2100000000016</v>
      </c>
      <c r="F669" s="178">
        <v>2528.0700000000002</v>
      </c>
      <c r="G669" s="178">
        <v>537.85999999999854</v>
      </c>
    </row>
    <row r="670" spans="1:7" x14ac:dyDescent="0.25">
      <c r="A670" s="17" t="s">
        <v>480</v>
      </c>
      <c r="B670" t="s">
        <v>105</v>
      </c>
      <c r="C670" t="s">
        <v>263</v>
      </c>
      <c r="D670" t="s">
        <v>360</v>
      </c>
      <c r="E670" s="178">
        <v>281052.48000000004</v>
      </c>
      <c r="F670" s="178">
        <v>233035.84</v>
      </c>
      <c r="G670" s="178">
        <v>-48016.640000000043</v>
      </c>
    </row>
    <row r="671" spans="1:7" x14ac:dyDescent="0.25">
      <c r="A671" s="17" t="s">
        <v>480</v>
      </c>
      <c r="B671" t="s">
        <v>106</v>
      </c>
      <c r="C671" t="s">
        <v>375</v>
      </c>
      <c r="D671" t="s">
        <v>360</v>
      </c>
      <c r="E671" s="178">
        <v>14829.009999999995</v>
      </c>
      <c r="F671" s="178">
        <v>28456.95</v>
      </c>
      <c r="G671" s="178">
        <v>13627.940000000006</v>
      </c>
    </row>
    <row r="672" spans="1:7" x14ac:dyDescent="0.25">
      <c r="A672" s="17" t="s">
        <v>480</v>
      </c>
      <c r="B672" t="s">
        <v>107</v>
      </c>
      <c r="C672" t="s">
        <v>435</v>
      </c>
      <c r="D672" t="s">
        <v>360</v>
      </c>
      <c r="E672" s="178">
        <v>31960.470000000023</v>
      </c>
      <c r="F672" s="178">
        <v>842.69</v>
      </c>
      <c r="G672" s="178">
        <v>-31117.780000000024</v>
      </c>
    </row>
    <row r="673" spans="1:7" x14ac:dyDescent="0.25">
      <c r="A673" s="17" t="s">
        <v>480</v>
      </c>
      <c r="B673" t="s">
        <v>108</v>
      </c>
      <c r="C673" t="s">
        <v>292</v>
      </c>
      <c r="D673" t="s">
        <v>391</v>
      </c>
      <c r="E673" s="178">
        <v>154322.92000000001</v>
      </c>
      <c r="F673" s="178">
        <v>210607.35</v>
      </c>
      <c r="G673" s="178">
        <v>56284.429999999993</v>
      </c>
    </row>
    <row r="674" spans="1:7" x14ac:dyDescent="0.25">
      <c r="A674" s="17" t="s">
        <v>480</v>
      </c>
      <c r="B674" t="s">
        <v>108</v>
      </c>
      <c r="C674" t="s">
        <v>292</v>
      </c>
      <c r="D674" t="s">
        <v>385</v>
      </c>
      <c r="E674" s="178">
        <v>9314.880000000001</v>
      </c>
      <c r="F674" s="178">
        <v>6871.15</v>
      </c>
      <c r="G674" s="178">
        <v>-2443.7300000000014</v>
      </c>
    </row>
    <row r="675" spans="1:7" x14ac:dyDescent="0.25">
      <c r="A675" s="17" t="s">
        <v>480</v>
      </c>
      <c r="B675" t="s">
        <v>108</v>
      </c>
      <c r="C675" t="s">
        <v>292</v>
      </c>
      <c r="D675" t="s">
        <v>278</v>
      </c>
      <c r="E675" s="178">
        <v>3051.2400000000002</v>
      </c>
      <c r="F675" s="178">
        <v>4213.4399999999996</v>
      </c>
      <c r="G675" s="178">
        <v>1162.1999999999994</v>
      </c>
    </row>
    <row r="676" spans="1:7" x14ac:dyDescent="0.25">
      <c r="A676" s="17" t="s">
        <v>480</v>
      </c>
      <c r="B676" t="s">
        <v>109</v>
      </c>
      <c r="C676" t="s">
        <v>356</v>
      </c>
      <c r="D676" t="s">
        <v>379</v>
      </c>
      <c r="E676" s="178">
        <v>450.29000000000025</v>
      </c>
      <c r="F676" s="178">
        <v>194.47</v>
      </c>
      <c r="G676" s="178">
        <v>-255.82000000000025</v>
      </c>
    </row>
    <row r="677" spans="1:7" x14ac:dyDescent="0.25">
      <c r="A677" s="17" t="s">
        <v>480</v>
      </c>
      <c r="B677" t="s">
        <v>109</v>
      </c>
      <c r="C677" t="s">
        <v>356</v>
      </c>
      <c r="D677" t="s">
        <v>209</v>
      </c>
      <c r="E677" s="178">
        <v>21709.980000000007</v>
      </c>
      <c r="F677" s="178">
        <v>7713.84</v>
      </c>
      <c r="G677" s="178">
        <v>-13996.140000000007</v>
      </c>
    </row>
    <row r="678" spans="1:7" x14ac:dyDescent="0.25">
      <c r="A678" s="17" t="s">
        <v>480</v>
      </c>
      <c r="B678" t="s">
        <v>109</v>
      </c>
      <c r="C678" t="s">
        <v>356</v>
      </c>
      <c r="D678" t="s">
        <v>285</v>
      </c>
      <c r="E678" s="178">
        <v>1831.56</v>
      </c>
      <c r="F678" s="178">
        <v>0</v>
      </c>
      <c r="G678" s="178">
        <v>-1831.56</v>
      </c>
    </row>
    <row r="679" spans="1:7" x14ac:dyDescent="0.25">
      <c r="A679" s="17" t="s">
        <v>480</v>
      </c>
      <c r="B679" t="s">
        <v>196</v>
      </c>
      <c r="C679" t="s">
        <v>401</v>
      </c>
      <c r="D679" t="s">
        <v>379</v>
      </c>
      <c r="E679" s="178">
        <v>97.259999999999991</v>
      </c>
      <c r="F679" s="178">
        <v>388.93</v>
      </c>
      <c r="G679" s="178">
        <v>291.67</v>
      </c>
    </row>
    <row r="680" spans="1:7" x14ac:dyDescent="0.25">
      <c r="A680" s="17" t="s">
        <v>480</v>
      </c>
      <c r="B680" t="s">
        <v>196</v>
      </c>
      <c r="C680" t="s">
        <v>401</v>
      </c>
      <c r="D680" t="s">
        <v>209</v>
      </c>
      <c r="E680" s="178">
        <v>6888.45</v>
      </c>
      <c r="F680" s="178">
        <v>2463.2399999999998</v>
      </c>
      <c r="G680" s="178">
        <v>-4425.21</v>
      </c>
    </row>
    <row r="681" spans="1:7" x14ac:dyDescent="0.25">
      <c r="A681" s="17" t="s">
        <v>480</v>
      </c>
      <c r="B681" t="s">
        <v>196</v>
      </c>
      <c r="C681" t="s">
        <v>401</v>
      </c>
      <c r="D681" t="s">
        <v>285</v>
      </c>
      <c r="E681" s="178">
        <v>557.52</v>
      </c>
      <c r="F681" s="178">
        <v>1101.98</v>
      </c>
      <c r="G681" s="178">
        <v>544.46</v>
      </c>
    </row>
    <row r="682" spans="1:7" x14ac:dyDescent="0.25">
      <c r="A682" s="17" t="s">
        <v>480</v>
      </c>
      <c r="B682" t="s">
        <v>110</v>
      </c>
      <c r="C682" t="s">
        <v>220</v>
      </c>
      <c r="D682" t="s">
        <v>379</v>
      </c>
      <c r="E682" s="178">
        <v>400.66000000000008</v>
      </c>
      <c r="F682" s="178">
        <v>194.47</v>
      </c>
      <c r="G682" s="178">
        <v>-206.19000000000008</v>
      </c>
    </row>
    <row r="683" spans="1:7" x14ac:dyDescent="0.25">
      <c r="A683" s="17" t="s">
        <v>480</v>
      </c>
      <c r="B683" t="s">
        <v>110</v>
      </c>
      <c r="C683" t="s">
        <v>220</v>
      </c>
      <c r="D683" t="s">
        <v>209</v>
      </c>
      <c r="E683" s="178">
        <v>19009.929999999997</v>
      </c>
      <c r="F683" s="178">
        <v>5834</v>
      </c>
      <c r="G683" s="178">
        <v>-13175.929999999997</v>
      </c>
    </row>
    <row r="684" spans="1:7" x14ac:dyDescent="0.25">
      <c r="A684" s="17" t="s">
        <v>480</v>
      </c>
      <c r="B684" t="s">
        <v>110</v>
      </c>
      <c r="C684" t="s">
        <v>220</v>
      </c>
      <c r="D684" t="s">
        <v>285</v>
      </c>
      <c r="E684" s="178">
        <v>1562.9700000000005</v>
      </c>
      <c r="F684" s="178">
        <v>64.819999999999993</v>
      </c>
      <c r="G684" s="178">
        <v>-1498.1500000000005</v>
      </c>
    </row>
    <row r="685" spans="1:7" x14ac:dyDescent="0.25">
      <c r="A685" s="17" t="s">
        <v>480</v>
      </c>
      <c r="B685" t="s">
        <v>112</v>
      </c>
      <c r="C685" t="s">
        <v>317</v>
      </c>
      <c r="D685" t="s">
        <v>211</v>
      </c>
      <c r="E685" s="178">
        <v>11268.279999999999</v>
      </c>
      <c r="F685" s="178">
        <v>10047.44</v>
      </c>
      <c r="G685" s="178">
        <v>-1220.8399999999983</v>
      </c>
    </row>
    <row r="686" spans="1:7" x14ac:dyDescent="0.25">
      <c r="A686" s="17" t="s">
        <v>480</v>
      </c>
      <c r="B686" t="s">
        <v>112</v>
      </c>
      <c r="C686" t="s">
        <v>317</v>
      </c>
      <c r="D686" t="s">
        <v>314</v>
      </c>
      <c r="E686" s="178">
        <v>1376.5599999999993</v>
      </c>
      <c r="F686" s="178">
        <v>2463.2399999999998</v>
      </c>
      <c r="G686" s="178">
        <v>1086.6800000000005</v>
      </c>
    </row>
    <row r="687" spans="1:7" x14ac:dyDescent="0.25">
      <c r="A687" s="17" t="s">
        <v>480</v>
      </c>
      <c r="B687" t="s">
        <v>113</v>
      </c>
      <c r="C687" t="s">
        <v>205</v>
      </c>
      <c r="D687" t="s">
        <v>379</v>
      </c>
      <c r="E687" s="178">
        <v>1531.1100000000004</v>
      </c>
      <c r="F687" s="178">
        <v>2009.49</v>
      </c>
      <c r="G687" s="178">
        <v>478.37999999999965</v>
      </c>
    </row>
    <row r="688" spans="1:7" x14ac:dyDescent="0.25">
      <c r="A688" s="17" t="s">
        <v>480</v>
      </c>
      <c r="B688" t="s">
        <v>113</v>
      </c>
      <c r="C688" t="s">
        <v>205</v>
      </c>
      <c r="D688" t="s">
        <v>209</v>
      </c>
      <c r="E688" s="178">
        <v>69052.200000000012</v>
      </c>
      <c r="F688" s="178">
        <v>57043.54</v>
      </c>
      <c r="G688" s="178">
        <v>-12008.660000000011</v>
      </c>
    </row>
    <row r="689" spans="1:7" x14ac:dyDescent="0.25">
      <c r="A689" s="17" t="s">
        <v>480</v>
      </c>
      <c r="B689" t="s">
        <v>113</v>
      </c>
      <c r="C689" t="s">
        <v>205</v>
      </c>
      <c r="D689" t="s">
        <v>285</v>
      </c>
      <c r="E689" s="178">
        <v>5932.8300000000027</v>
      </c>
      <c r="F689" s="178">
        <v>8491.7099999999991</v>
      </c>
      <c r="G689" s="178">
        <v>2558.8799999999965</v>
      </c>
    </row>
    <row r="690" spans="1:7" x14ac:dyDescent="0.25">
      <c r="A690" s="17" t="s">
        <v>480</v>
      </c>
      <c r="B690" t="s">
        <v>114</v>
      </c>
      <c r="C690" t="s">
        <v>259</v>
      </c>
      <c r="D690" t="s">
        <v>379</v>
      </c>
      <c r="E690" s="178">
        <v>3954.7799999999979</v>
      </c>
      <c r="F690" s="178">
        <v>2852.18</v>
      </c>
      <c r="G690" s="178">
        <v>-1102.5999999999981</v>
      </c>
    </row>
    <row r="691" spans="1:7" x14ac:dyDescent="0.25">
      <c r="A691" s="17" t="s">
        <v>480</v>
      </c>
      <c r="B691" t="s">
        <v>114</v>
      </c>
      <c r="C691" t="s">
        <v>259</v>
      </c>
      <c r="D691" t="s">
        <v>209</v>
      </c>
      <c r="E691" s="178">
        <v>173515.11000000004</v>
      </c>
      <c r="F691" s="178">
        <v>155314.01</v>
      </c>
      <c r="G691" s="178">
        <v>-18201.100000000035</v>
      </c>
    </row>
    <row r="692" spans="1:7" x14ac:dyDescent="0.25">
      <c r="A692" s="17" t="s">
        <v>480</v>
      </c>
      <c r="B692" t="s">
        <v>114</v>
      </c>
      <c r="C692" t="s">
        <v>259</v>
      </c>
      <c r="D692" t="s">
        <v>285</v>
      </c>
      <c r="E692" s="178">
        <v>15067.87000000001</v>
      </c>
      <c r="F692" s="178">
        <v>10695.66</v>
      </c>
      <c r="G692" s="178">
        <v>-4372.21000000001</v>
      </c>
    </row>
    <row r="693" spans="1:7" x14ac:dyDescent="0.25">
      <c r="A693" s="17" t="s">
        <v>480</v>
      </c>
      <c r="B693" t="s">
        <v>116</v>
      </c>
      <c r="C693" t="s">
        <v>241</v>
      </c>
      <c r="D693" t="s">
        <v>379</v>
      </c>
      <c r="E693" s="178">
        <v>257.85999999999984</v>
      </c>
      <c r="F693" s="178">
        <v>907.51</v>
      </c>
      <c r="G693" s="178">
        <v>649.65000000000009</v>
      </c>
    </row>
    <row r="694" spans="1:7" x14ac:dyDescent="0.25">
      <c r="A694" s="17" t="s">
        <v>480</v>
      </c>
      <c r="B694" t="s">
        <v>116</v>
      </c>
      <c r="C694" t="s">
        <v>241</v>
      </c>
      <c r="D694" t="s">
        <v>209</v>
      </c>
      <c r="E694" s="178">
        <v>13155.839999999991</v>
      </c>
      <c r="F694" s="178">
        <v>50820.61</v>
      </c>
      <c r="G694" s="178">
        <v>37664.770000000011</v>
      </c>
    </row>
    <row r="695" spans="1:7" x14ac:dyDescent="0.25">
      <c r="A695" s="17" t="s">
        <v>480</v>
      </c>
      <c r="B695" t="s">
        <v>116</v>
      </c>
      <c r="C695" t="s">
        <v>241</v>
      </c>
      <c r="D695" t="s">
        <v>285</v>
      </c>
      <c r="E695" s="178">
        <v>1068.5599999999997</v>
      </c>
      <c r="F695" s="178">
        <v>3435.58</v>
      </c>
      <c r="G695" s="178">
        <v>2367.0200000000004</v>
      </c>
    </row>
    <row r="696" spans="1:7" x14ac:dyDescent="0.25">
      <c r="A696" s="17" t="s">
        <v>480</v>
      </c>
      <c r="B696" t="s">
        <v>117</v>
      </c>
      <c r="C696" t="s">
        <v>203</v>
      </c>
      <c r="D696" t="s">
        <v>379</v>
      </c>
      <c r="E696" s="178">
        <v>0</v>
      </c>
      <c r="F696" s="178">
        <v>648.22</v>
      </c>
      <c r="G696" s="178">
        <v>648.22</v>
      </c>
    </row>
    <row r="697" spans="1:7" x14ac:dyDescent="0.25">
      <c r="A697" s="17" t="s">
        <v>480</v>
      </c>
      <c r="B697" t="s">
        <v>117</v>
      </c>
      <c r="C697" t="s">
        <v>203</v>
      </c>
      <c r="D697" t="s">
        <v>209</v>
      </c>
      <c r="E697" s="178">
        <v>41062.210000000021</v>
      </c>
      <c r="F697" s="178">
        <v>60803.23</v>
      </c>
      <c r="G697" s="178">
        <v>19741.019999999982</v>
      </c>
    </row>
    <row r="698" spans="1:7" x14ac:dyDescent="0.25">
      <c r="A698" s="17" t="s">
        <v>480</v>
      </c>
      <c r="B698" t="s">
        <v>117</v>
      </c>
      <c r="C698" t="s">
        <v>203</v>
      </c>
      <c r="D698" t="s">
        <v>285</v>
      </c>
      <c r="E698" s="178">
        <v>3487.5199999999986</v>
      </c>
      <c r="F698" s="178">
        <v>16335.2</v>
      </c>
      <c r="G698" s="178">
        <v>12847.680000000002</v>
      </c>
    </row>
    <row r="699" spans="1:7" x14ac:dyDescent="0.25">
      <c r="A699" s="17" t="s">
        <v>480</v>
      </c>
      <c r="B699" t="s">
        <v>118</v>
      </c>
      <c r="C699" t="s">
        <v>358</v>
      </c>
      <c r="D699" t="s">
        <v>379</v>
      </c>
      <c r="E699" s="178">
        <v>503.7600000000001</v>
      </c>
      <c r="F699" s="178">
        <v>64.819999999999993</v>
      </c>
      <c r="G699" s="178">
        <v>-438.94000000000011</v>
      </c>
    </row>
    <row r="700" spans="1:7" x14ac:dyDescent="0.25">
      <c r="A700" s="17" t="s">
        <v>480</v>
      </c>
      <c r="B700" t="s">
        <v>118</v>
      </c>
      <c r="C700" t="s">
        <v>358</v>
      </c>
      <c r="D700" t="s">
        <v>209</v>
      </c>
      <c r="E700" s="178">
        <v>24737.260000000006</v>
      </c>
      <c r="F700" s="178">
        <v>12316.22</v>
      </c>
      <c r="G700" s="178">
        <v>-12421.040000000006</v>
      </c>
    </row>
    <row r="701" spans="1:7" x14ac:dyDescent="0.25">
      <c r="A701" s="17" t="s">
        <v>480</v>
      </c>
      <c r="B701" t="s">
        <v>118</v>
      </c>
      <c r="C701" t="s">
        <v>358</v>
      </c>
      <c r="D701" t="s">
        <v>285</v>
      </c>
      <c r="E701" s="178">
        <v>2053.88</v>
      </c>
      <c r="F701" s="178">
        <v>1231.6199999999999</v>
      </c>
      <c r="G701" s="178">
        <v>-822.26000000000022</v>
      </c>
    </row>
    <row r="702" spans="1:7" x14ac:dyDescent="0.25">
      <c r="A702" s="17" t="s">
        <v>480</v>
      </c>
      <c r="B702" t="s">
        <v>119</v>
      </c>
      <c r="C702" t="s">
        <v>218</v>
      </c>
      <c r="D702" t="s">
        <v>379</v>
      </c>
      <c r="E702" s="178">
        <v>1348.5800000000004</v>
      </c>
      <c r="F702" s="178">
        <v>979.2</v>
      </c>
      <c r="G702" s="178">
        <v>-369.38000000000034</v>
      </c>
    </row>
    <row r="703" spans="1:7" x14ac:dyDescent="0.25">
      <c r="A703" s="17" t="s">
        <v>480</v>
      </c>
      <c r="B703" t="s">
        <v>119</v>
      </c>
      <c r="C703" t="s">
        <v>218</v>
      </c>
      <c r="D703" t="s">
        <v>209</v>
      </c>
      <c r="E703" s="178">
        <v>61380.299999999988</v>
      </c>
      <c r="F703" s="178">
        <v>34489.480000000003</v>
      </c>
      <c r="G703" s="178">
        <v>-26890.819999999985</v>
      </c>
    </row>
    <row r="704" spans="1:7" x14ac:dyDescent="0.25">
      <c r="A704" s="17" t="s">
        <v>480</v>
      </c>
      <c r="B704" t="s">
        <v>119</v>
      </c>
      <c r="C704" t="s">
        <v>218</v>
      </c>
      <c r="D704" t="s">
        <v>285</v>
      </c>
      <c r="E704" s="178">
        <v>5275.7800000000007</v>
      </c>
      <c r="F704" s="178">
        <v>7507.17</v>
      </c>
      <c r="G704" s="178">
        <v>2231.3899999999994</v>
      </c>
    </row>
    <row r="705" spans="1:7" x14ac:dyDescent="0.25">
      <c r="A705" s="17" t="s">
        <v>480</v>
      </c>
      <c r="B705" t="s">
        <v>120</v>
      </c>
      <c r="C705" t="s">
        <v>357</v>
      </c>
      <c r="D705" t="s">
        <v>379</v>
      </c>
      <c r="E705" s="178">
        <v>3006.8399999999992</v>
      </c>
      <c r="F705" s="178">
        <v>713.04</v>
      </c>
      <c r="G705" s="178">
        <v>-2293.7999999999993</v>
      </c>
    </row>
    <row r="706" spans="1:7" x14ac:dyDescent="0.25">
      <c r="A706" s="17" t="s">
        <v>480</v>
      </c>
      <c r="B706" t="s">
        <v>120</v>
      </c>
      <c r="C706" t="s">
        <v>357</v>
      </c>
      <c r="D706" t="s">
        <v>209</v>
      </c>
      <c r="E706" s="178">
        <v>132359.19999999992</v>
      </c>
      <c r="F706" s="178">
        <v>127505.28</v>
      </c>
      <c r="G706" s="178">
        <v>-4853.9199999999255</v>
      </c>
    </row>
    <row r="707" spans="1:7" x14ac:dyDescent="0.25">
      <c r="A707" s="17" t="s">
        <v>480</v>
      </c>
      <c r="B707" t="s">
        <v>120</v>
      </c>
      <c r="C707" t="s">
        <v>357</v>
      </c>
      <c r="D707" t="s">
        <v>285</v>
      </c>
      <c r="E707" s="178">
        <v>11484.369999999997</v>
      </c>
      <c r="F707" s="178">
        <v>5574.71</v>
      </c>
      <c r="G707" s="178">
        <v>-5909.6599999999971</v>
      </c>
    </row>
    <row r="708" spans="1:7" x14ac:dyDescent="0.25">
      <c r="A708" s="17" t="s">
        <v>480</v>
      </c>
      <c r="B708" t="s">
        <v>121</v>
      </c>
      <c r="C708" t="s">
        <v>297</v>
      </c>
      <c r="D708" t="s">
        <v>211</v>
      </c>
      <c r="E708" s="178">
        <v>283608.25</v>
      </c>
      <c r="F708" s="178">
        <v>190836.58</v>
      </c>
      <c r="G708" s="178">
        <v>-92771.670000000013</v>
      </c>
    </row>
    <row r="709" spans="1:7" x14ac:dyDescent="0.25">
      <c r="A709" s="17" t="s">
        <v>480</v>
      </c>
      <c r="B709" t="s">
        <v>121</v>
      </c>
      <c r="C709" t="s">
        <v>297</v>
      </c>
      <c r="D709" t="s">
        <v>314</v>
      </c>
      <c r="E709" s="178">
        <v>37162.44999999999</v>
      </c>
      <c r="F709" s="178">
        <v>5120.95</v>
      </c>
      <c r="G709" s="178">
        <v>-32041.499999999989</v>
      </c>
    </row>
    <row r="710" spans="1:7" x14ac:dyDescent="0.25">
      <c r="A710" s="17" t="s">
        <v>480</v>
      </c>
      <c r="B710" t="s">
        <v>122</v>
      </c>
      <c r="C710" t="s">
        <v>244</v>
      </c>
      <c r="D710" t="s">
        <v>379</v>
      </c>
      <c r="E710" s="178">
        <v>850.74000000000012</v>
      </c>
      <c r="F710" s="178">
        <v>1815.02</v>
      </c>
      <c r="G710" s="178">
        <v>964.27999999999986</v>
      </c>
    </row>
    <row r="711" spans="1:7" x14ac:dyDescent="0.25">
      <c r="A711" s="17" t="s">
        <v>480</v>
      </c>
      <c r="B711" t="s">
        <v>122</v>
      </c>
      <c r="C711" t="s">
        <v>244</v>
      </c>
      <c r="D711" t="s">
        <v>209</v>
      </c>
      <c r="E711" s="178">
        <v>39064.280000000035</v>
      </c>
      <c r="F711" s="178">
        <v>45375.55</v>
      </c>
      <c r="G711" s="178">
        <v>6311.2699999999677</v>
      </c>
    </row>
    <row r="712" spans="1:7" x14ac:dyDescent="0.25">
      <c r="A712" s="17" t="s">
        <v>480</v>
      </c>
      <c r="B712" t="s">
        <v>122</v>
      </c>
      <c r="C712" t="s">
        <v>244</v>
      </c>
      <c r="D712" t="s">
        <v>285</v>
      </c>
      <c r="E712" s="178">
        <v>3338.2299999999991</v>
      </c>
      <c r="F712" s="178">
        <v>5120.95</v>
      </c>
      <c r="G712" s="178">
        <v>1782.7200000000007</v>
      </c>
    </row>
    <row r="713" spans="1:7" x14ac:dyDescent="0.25">
      <c r="A713" s="17" t="s">
        <v>480</v>
      </c>
      <c r="B713" t="s">
        <v>123</v>
      </c>
      <c r="C713" t="s">
        <v>411</v>
      </c>
      <c r="D713" t="s">
        <v>379</v>
      </c>
      <c r="E713" s="178">
        <v>3177.3799999999992</v>
      </c>
      <c r="F713" s="178">
        <v>713.04</v>
      </c>
      <c r="G713" s="178">
        <v>-2464.3399999999992</v>
      </c>
    </row>
    <row r="714" spans="1:7" x14ac:dyDescent="0.25">
      <c r="A714" s="17" t="s">
        <v>480</v>
      </c>
      <c r="B714" t="s">
        <v>123</v>
      </c>
      <c r="C714" t="s">
        <v>411</v>
      </c>
      <c r="D714" t="s">
        <v>209</v>
      </c>
      <c r="E714" s="178">
        <v>139207.14999999994</v>
      </c>
      <c r="F714" s="178">
        <v>69683.87</v>
      </c>
      <c r="G714" s="178">
        <v>-69523.279999999941</v>
      </c>
    </row>
    <row r="715" spans="1:7" x14ac:dyDescent="0.25">
      <c r="A715" s="17" t="s">
        <v>480</v>
      </c>
      <c r="B715" t="s">
        <v>123</v>
      </c>
      <c r="C715" t="s">
        <v>411</v>
      </c>
      <c r="D715" t="s">
        <v>285</v>
      </c>
      <c r="E715" s="178">
        <v>12071.539999999999</v>
      </c>
      <c r="F715" s="178">
        <v>9010.2900000000009</v>
      </c>
      <c r="G715" s="178">
        <v>-3061.2499999999982</v>
      </c>
    </row>
    <row r="716" spans="1:7" x14ac:dyDescent="0.25">
      <c r="A716" s="17" t="s">
        <v>480</v>
      </c>
      <c r="B716" t="s">
        <v>124</v>
      </c>
      <c r="C716" t="s">
        <v>258</v>
      </c>
      <c r="D716" t="s">
        <v>379</v>
      </c>
      <c r="E716" s="178">
        <v>146.76000000000002</v>
      </c>
      <c r="F716" s="178">
        <v>129.63999999999999</v>
      </c>
      <c r="G716" s="178">
        <v>-17.120000000000033</v>
      </c>
    </row>
    <row r="717" spans="1:7" x14ac:dyDescent="0.25">
      <c r="A717" s="17" t="s">
        <v>480</v>
      </c>
      <c r="B717" t="s">
        <v>124</v>
      </c>
      <c r="C717" t="s">
        <v>258</v>
      </c>
      <c r="D717" t="s">
        <v>209</v>
      </c>
      <c r="E717" s="178">
        <v>8822.9399999999987</v>
      </c>
      <c r="F717" s="178">
        <v>3824.51</v>
      </c>
      <c r="G717" s="178">
        <v>-4998.4299999999985</v>
      </c>
    </row>
    <row r="718" spans="1:7" x14ac:dyDescent="0.25">
      <c r="A718" s="17" t="s">
        <v>480</v>
      </c>
      <c r="B718" t="s">
        <v>124</v>
      </c>
      <c r="C718" t="s">
        <v>258</v>
      </c>
      <c r="D718" t="s">
        <v>285</v>
      </c>
      <c r="E718" s="178">
        <v>680.24</v>
      </c>
      <c r="F718" s="178">
        <v>648.22</v>
      </c>
      <c r="G718" s="178">
        <v>-32.019999999999982</v>
      </c>
    </row>
    <row r="719" spans="1:7" x14ac:dyDescent="0.25">
      <c r="A719" s="17" t="s">
        <v>480</v>
      </c>
      <c r="B719" t="s">
        <v>125</v>
      </c>
      <c r="C719" t="s">
        <v>328</v>
      </c>
      <c r="D719" t="s">
        <v>379</v>
      </c>
      <c r="E719" s="178">
        <v>547.43000000000006</v>
      </c>
      <c r="F719" s="178">
        <v>518.58000000000004</v>
      </c>
      <c r="G719" s="178">
        <v>-28.850000000000023</v>
      </c>
    </row>
    <row r="720" spans="1:7" x14ac:dyDescent="0.25">
      <c r="A720" s="17" t="s">
        <v>480</v>
      </c>
      <c r="B720" t="s">
        <v>125</v>
      </c>
      <c r="C720" t="s">
        <v>328</v>
      </c>
      <c r="D720" t="s">
        <v>209</v>
      </c>
      <c r="E720" s="178">
        <v>26945.479999999981</v>
      </c>
      <c r="F720" s="178">
        <v>43041.95</v>
      </c>
      <c r="G720" s="178">
        <v>16096.470000000016</v>
      </c>
    </row>
    <row r="721" spans="1:7" x14ac:dyDescent="0.25">
      <c r="A721" s="17" t="s">
        <v>480</v>
      </c>
      <c r="B721" t="s">
        <v>125</v>
      </c>
      <c r="C721" t="s">
        <v>328</v>
      </c>
      <c r="D721" t="s">
        <v>285</v>
      </c>
      <c r="E721" s="178">
        <v>2269.66</v>
      </c>
      <c r="F721" s="178">
        <v>2592.89</v>
      </c>
      <c r="G721" s="178">
        <v>323.23</v>
      </c>
    </row>
    <row r="722" spans="1:7" x14ac:dyDescent="0.25">
      <c r="A722" s="17" t="s">
        <v>480</v>
      </c>
      <c r="B722" t="s">
        <v>126</v>
      </c>
      <c r="C722" t="s">
        <v>409</v>
      </c>
      <c r="D722" t="s">
        <v>211</v>
      </c>
      <c r="E722" s="178">
        <v>25997.56</v>
      </c>
      <c r="F722" s="178">
        <v>27290.15</v>
      </c>
      <c r="G722" s="178">
        <v>1292.5900000000001</v>
      </c>
    </row>
    <row r="723" spans="1:7" x14ac:dyDescent="0.25">
      <c r="A723" s="17" t="s">
        <v>480</v>
      </c>
      <c r="B723" t="s">
        <v>126</v>
      </c>
      <c r="C723" t="s">
        <v>409</v>
      </c>
      <c r="D723" t="s">
        <v>314</v>
      </c>
      <c r="E723" s="178">
        <v>3310.57</v>
      </c>
      <c r="F723" s="178">
        <v>2981.82</v>
      </c>
      <c r="G723" s="178">
        <v>-328.75</v>
      </c>
    </row>
    <row r="724" spans="1:7" x14ac:dyDescent="0.25">
      <c r="A724" s="17" t="s">
        <v>480</v>
      </c>
      <c r="B724" t="s">
        <v>127</v>
      </c>
      <c r="C724" t="s">
        <v>404</v>
      </c>
      <c r="D724" t="s">
        <v>211</v>
      </c>
      <c r="E724" s="178">
        <v>11093.199999999999</v>
      </c>
      <c r="F724" s="178">
        <v>11732.82</v>
      </c>
      <c r="G724" s="178">
        <v>639.6200000000008</v>
      </c>
    </row>
    <row r="725" spans="1:7" x14ac:dyDescent="0.25">
      <c r="A725" s="17" t="s">
        <v>480</v>
      </c>
      <c r="B725" t="s">
        <v>127</v>
      </c>
      <c r="C725" t="s">
        <v>404</v>
      </c>
      <c r="D725" t="s">
        <v>314</v>
      </c>
      <c r="E725" s="178">
        <v>1370.4599999999994</v>
      </c>
      <c r="F725" s="178">
        <v>3565.22</v>
      </c>
      <c r="G725" s="178">
        <v>2194.7600000000002</v>
      </c>
    </row>
    <row r="726" spans="1:7" x14ac:dyDescent="0.25">
      <c r="A726" s="17" t="s">
        <v>480</v>
      </c>
      <c r="B726" t="s">
        <v>128</v>
      </c>
      <c r="C726" t="s">
        <v>300</v>
      </c>
      <c r="D726" t="s">
        <v>360</v>
      </c>
      <c r="E726" s="178">
        <v>81581.000000000015</v>
      </c>
      <c r="F726" s="178">
        <v>148053.92000000001</v>
      </c>
      <c r="G726" s="178">
        <v>66472.92</v>
      </c>
    </row>
    <row r="727" spans="1:7" x14ac:dyDescent="0.25">
      <c r="A727" s="17" t="s">
        <v>480</v>
      </c>
      <c r="B727" t="s">
        <v>129</v>
      </c>
      <c r="C727" t="s">
        <v>311</v>
      </c>
      <c r="D727" t="s">
        <v>224</v>
      </c>
      <c r="E727" s="178">
        <v>7960.5999999999995</v>
      </c>
      <c r="F727" s="178">
        <v>10177.09</v>
      </c>
      <c r="G727" s="178">
        <v>2216.4900000000007</v>
      </c>
    </row>
    <row r="728" spans="1:7" x14ac:dyDescent="0.25">
      <c r="A728" s="17" t="s">
        <v>480</v>
      </c>
      <c r="B728" t="s">
        <v>129</v>
      </c>
      <c r="C728" t="s">
        <v>311</v>
      </c>
      <c r="D728" t="s">
        <v>463</v>
      </c>
      <c r="E728" s="178">
        <v>156.64999999999992</v>
      </c>
      <c r="F728" s="178">
        <v>129.63999999999999</v>
      </c>
      <c r="G728" s="178">
        <v>-27.009999999999934</v>
      </c>
    </row>
    <row r="729" spans="1:7" x14ac:dyDescent="0.25">
      <c r="A729" s="17" t="s">
        <v>480</v>
      </c>
      <c r="B729" t="s">
        <v>130</v>
      </c>
      <c r="C729" t="s">
        <v>334</v>
      </c>
      <c r="D729" t="s">
        <v>211</v>
      </c>
      <c r="E729" s="178">
        <v>135246.68</v>
      </c>
      <c r="F729" s="178">
        <v>400056.2</v>
      </c>
      <c r="G729" s="178">
        <v>264809.52</v>
      </c>
    </row>
    <row r="730" spans="1:7" x14ac:dyDescent="0.25">
      <c r="A730" s="17" t="s">
        <v>480</v>
      </c>
      <c r="B730" t="s">
        <v>130</v>
      </c>
      <c r="C730" t="s">
        <v>334</v>
      </c>
      <c r="D730" t="s">
        <v>314</v>
      </c>
      <c r="E730" s="178">
        <v>17682.839999999993</v>
      </c>
      <c r="F730" s="178">
        <v>24044.720000000001</v>
      </c>
      <c r="G730" s="178">
        <v>6361.8800000000083</v>
      </c>
    </row>
    <row r="731" spans="1:7" x14ac:dyDescent="0.25">
      <c r="A731" s="17" t="s">
        <v>480</v>
      </c>
      <c r="B731" t="s">
        <v>131</v>
      </c>
      <c r="C731" t="s">
        <v>293</v>
      </c>
      <c r="D731" t="s">
        <v>391</v>
      </c>
      <c r="E731" s="178">
        <v>125716.41000000008</v>
      </c>
      <c r="F731" s="178">
        <v>69683.87</v>
      </c>
      <c r="G731" s="178">
        <v>-56032.540000000081</v>
      </c>
    </row>
    <row r="732" spans="1:7" x14ac:dyDescent="0.25">
      <c r="A732" s="17" t="s">
        <v>480</v>
      </c>
      <c r="B732" t="s">
        <v>131</v>
      </c>
      <c r="C732" t="s">
        <v>293</v>
      </c>
      <c r="D732" t="s">
        <v>385</v>
      </c>
      <c r="E732" s="178">
        <v>7573.9999999999982</v>
      </c>
      <c r="F732" s="178">
        <v>6417.4</v>
      </c>
      <c r="G732" s="178">
        <v>-1156.5999999999985</v>
      </c>
    </row>
    <row r="733" spans="1:7" x14ac:dyDescent="0.25">
      <c r="A733" s="17" t="s">
        <v>480</v>
      </c>
      <c r="B733" t="s">
        <v>131</v>
      </c>
      <c r="C733" t="s">
        <v>293</v>
      </c>
      <c r="D733" t="s">
        <v>278</v>
      </c>
      <c r="E733" s="178">
        <v>2474.7799999999997</v>
      </c>
      <c r="F733" s="178">
        <v>1101.98</v>
      </c>
      <c r="G733" s="178">
        <v>-1372.7999999999997</v>
      </c>
    </row>
    <row r="734" spans="1:7" x14ac:dyDescent="0.25">
      <c r="A734" s="17" t="s">
        <v>480</v>
      </c>
      <c r="B734" t="s">
        <v>132</v>
      </c>
      <c r="C734" t="s">
        <v>447</v>
      </c>
      <c r="D734" t="s">
        <v>379</v>
      </c>
      <c r="E734" s="178">
        <v>470.10000000000031</v>
      </c>
      <c r="F734" s="178">
        <v>1166.8</v>
      </c>
      <c r="G734" s="178">
        <v>696.69999999999959</v>
      </c>
    </row>
    <row r="735" spans="1:7" x14ac:dyDescent="0.25">
      <c r="A735" s="17" t="s">
        <v>480</v>
      </c>
      <c r="B735" t="s">
        <v>132</v>
      </c>
      <c r="C735" t="s">
        <v>447</v>
      </c>
      <c r="D735" t="s">
        <v>209</v>
      </c>
      <c r="E735" s="178">
        <v>23051.230000000007</v>
      </c>
      <c r="F735" s="178">
        <v>15298.04</v>
      </c>
      <c r="G735" s="178">
        <v>-7753.190000000006</v>
      </c>
    </row>
    <row r="736" spans="1:7" x14ac:dyDescent="0.25">
      <c r="A736" s="17" t="s">
        <v>480</v>
      </c>
      <c r="B736" t="s">
        <v>132</v>
      </c>
      <c r="C736" t="s">
        <v>447</v>
      </c>
      <c r="D736" t="s">
        <v>285</v>
      </c>
      <c r="E736" s="178">
        <v>1931.1600000000003</v>
      </c>
      <c r="F736" s="178">
        <v>2203.96</v>
      </c>
      <c r="G736" s="178">
        <v>272.79999999999973</v>
      </c>
    </row>
    <row r="737" spans="1:7" x14ac:dyDescent="0.25">
      <c r="A737" s="17" t="s">
        <v>480</v>
      </c>
      <c r="B737" t="s">
        <v>133</v>
      </c>
      <c r="C737" t="s">
        <v>374</v>
      </c>
      <c r="D737" t="s">
        <v>211</v>
      </c>
      <c r="E737" s="178">
        <v>131228.06000000008</v>
      </c>
      <c r="F737" s="178">
        <v>195633.42</v>
      </c>
      <c r="G737" s="178">
        <v>64405.359999999928</v>
      </c>
    </row>
    <row r="738" spans="1:7" x14ac:dyDescent="0.25">
      <c r="A738" s="17" t="s">
        <v>480</v>
      </c>
      <c r="B738" t="s">
        <v>133</v>
      </c>
      <c r="C738" t="s">
        <v>374</v>
      </c>
      <c r="D738" t="s">
        <v>314</v>
      </c>
      <c r="E738" s="178">
        <v>17149.769999999993</v>
      </c>
      <c r="F738" s="178">
        <v>14131.24</v>
      </c>
      <c r="G738" s="178">
        <v>-3018.5299999999934</v>
      </c>
    </row>
    <row r="739" spans="1:7" x14ac:dyDescent="0.25">
      <c r="A739" s="17" t="s">
        <v>480</v>
      </c>
      <c r="B739" t="s">
        <v>134</v>
      </c>
      <c r="C739" t="s">
        <v>325</v>
      </c>
      <c r="D739" t="s">
        <v>307</v>
      </c>
      <c r="E739" s="178">
        <v>15136.120000000003</v>
      </c>
      <c r="F739" s="178">
        <v>43366.06</v>
      </c>
      <c r="G739" s="178">
        <v>28229.939999999995</v>
      </c>
    </row>
    <row r="740" spans="1:7" x14ac:dyDescent="0.25">
      <c r="A740" s="17" t="s">
        <v>480</v>
      </c>
      <c r="B740" t="s">
        <v>134</v>
      </c>
      <c r="C740" t="s">
        <v>325</v>
      </c>
      <c r="D740" t="s">
        <v>441</v>
      </c>
      <c r="E740" s="178">
        <v>1620.6900000000003</v>
      </c>
      <c r="F740" s="178">
        <v>6093.29</v>
      </c>
      <c r="G740" s="178">
        <v>4472.5999999999995</v>
      </c>
    </row>
    <row r="741" spans="1:7" x14ac:dyDescent="0.25">
      <c r="A741" s="17" t="s">
        <v>480</v>
      </c>
      <c r="B741" t="s">
        <v>134</v>
      </c>
      <c r="C741" t="s">
        <v>325</v>
      </c>
      <c r="D741" t="s">
        <v>387</v>
      </c>
      <c r="E741" s="178">
        <v>416.41000000000031</v>
      </c>
      <c r="F741" s="178">
        <v>1101.98</v>
      </c>
      <c r="G741" s="178">
        <v>685.56999999999971</v>
      </c>
    </row>
    <row r="742" spans="1:7" x14ac:dyDescent="0.25">
      <c r="A742" s="17" t="s">
        <v>480</v>
      </c>
      <c r="B742" t="s">
        <v>135</v>
      </c>
      <c r="C742" t="s">
        <v>313</v>
      </c>
      <c r="D742" t="s">
        <v>211</v>
      </c>
      <c r="E742" s="178">
        <v>93937.790000000023</v>
      </c>
      <c r="F742" s="178">
        <v>58080.7</v>
      </c>
      <c r="G742" s="178">
        <v>-35857.090000000026</v>
      </c>
    </row>
    <row r="743" spans="1:7" x14ac:dyDescent="0.25">
      <c r="A743" s="17" t="s">
        <v>480</v>
      </c>
      <c r="B743" t="s">
        <v>135</v>
      </c>
      <c r="C743" t="s">
        <v>313</v>
      </c>
      <c r="D743" t="s">
        <v>314</v>
      </c>
      <c r="E743" s="178">
        <v>12249.34</v>
      </c>
      <c r="F743" s="178">
        <v>15103.57</v>
      </c>
      <c r="G743" s="178">
        <v>2854.2299999999996</v>
      </c>
    </row>
    <row r="744" spans="1:7" x14ac:dyDescent="0.25">
      <c r="A744" s="17" t="s">
        <v>480</v>
      </c>
      <c r="B744" t="s">
        <v>136</v>
      </c>
      <c r="C744" t="s">
        <v>267</v>
      </c>
      <c r="D744" t="s">
        <v>379</v>
      </c>
      <c r="E744" s="178">
        <v>410.61000000000013</v>
      </c>
      <c r="F744" s="178">
        <v>129.63999999999999</v>
      </c>
      <c r="G744" s="178">
        <v>-280.97000000000014</v>
      </c>
    </row>
    <row r="745" spans="1:7" x14ac:dyDescent="0.25">
      <c r="A745" s="17" t="s">
        <v>480</v>
      </c>
      <c r="B745" t="s">
        <v>136</v>
      </c>
      <c r="C745" t="s">
        <v>267</v>
      </c>
      <c r="D745" t="s">
        <v>209</v>
      </c>
      <c r="E745" s="178">
        <v>19778.150000000005</v>
      </c>
      <c r="F745" s="178">
        <v>48746.3</v>
      </c>
      <c r="G745" s="178">
        <v>28968.149999999998</v>
      </c>
    </row>
    <row r="746" spans="1:7" x14ac:dyDescent="0.25">
      <c r="A746" s="17" t="s">
        <v>480</v>
      </c>
      <c r="B746" t="s">
        <v>136</v>
      </c>
      <c r="C746" t="s">
        <v>267</v>
      </c>
      <c r="D746" t="s">
        <v>285</v>
      </c>
      <c r="E746" s="178">
        <v>1698.8900000000006</v>
      </c>
      <c r="F746" s="178">
        <v>4018.98</v>
      </c>
      <c r="G746" s="178">
        <v>2320.0899999999992</v>
      </c>
    </row>
    <row r="747" spans="1:7" x14ac:dyDescent="0.25">
      <c r="A747" s="17" t="s">
        <v>480</v>
      </c>
      <c r="B747" t="s">
        <v>137</v>
      </c>
      <c r="C747" t="s">
        <v>315</v>
      </c>
      <c r="D747" t="s">
        <v>211</v>
      </c>
      <c r="E747" s="178">
        <v>69911.48000000001</v>
      </c>
      <c r="F747" s="178">
        <v>58404.81</v>
      </c>
      <c r="G747" s="178">
        <v>-11506.670000000013</v>
      </c>
    </row>
    <row r="748" spans="1:7" x14ac:dyDescent="0.25">
      <c r="A748" s="17" t="s">
        <v>480</v>
      </c>
      <c r="B748" t="s">
        <v>137</v>
      </c>
      <c r="C748" t="s">
        <v>315</v>
      </c>
      <c r="D748" t="s">
        <v>314</v>
      </c>
      <c r="E748" s="178">
        <v>9084.9299999999967</v>
      </c>
      <c r="F748" s="178">
        <v>10306.73</v>
      </c>
      <c r="G748" s="178">
        <v>1221.8000000000029</v>
      </c>
    </row>
    <row r="749" spans="1:7" x14ac:dyDescent="0.25">
      <c r="A749" s="17" t="s">
        <v>480</v>
      </c>
      <c r="B749" t="s">
        <v>139</v>
      </c>
      <c r="C749" t="s">
        <v>243</v>
      </c>
      <c r="D749" t="s">
        <v>379</v>
      </c>
      <c r="E749" s="178">
        <v>45.539999999999985</v>
      </c>
      <c r="F749" s="178">
        <v>129.63999999999999</v>
      </c>
      <c r="G749" s="178">
        <v>84.1</v>
      </c>
    </row>
    <row r="750" spans="1:7" x14ac:dyDescent="0.25">
      <c r="A750" s="17" t="s">
        <v>480</v>
      </c>
      <c r="B750" t="s">
        <v>139</v>
      </c>
      <c r="C750" t="s">
        <v>243</v>
      </c>
      <c r="D750" t="s">
        <v>209</v>
      </c>
      <c r="E750" s="178">
        <v>2570.8999999999996</v>
      </c>
      <c r="F750" s="178">
        <v>2074.31</v>
      </c>
      <c r="G750" s="178">
        <v>-496.58999999999969</v>
      </c>
    </row>
    <row r="751" spans="1:7" x14ac:dyDescent="0.25">
      <c r="A751" s="17" t="s">
        <v>480</v>
      </c>
      <c r="B751" t="s">
        <v>139</v>
      </c>
      <c r="C751" t="s">
        <v>243</v>
      </c>
      <c r="D751" t="s">
        <v>285</v>
      </c>
      <c r="E751" s="178">
        <v>159.24</v>
      </c>
      <c r="F751" s="178">
        <v>1944.67</v>
      </c>
      <c r="G751" s="178">
        <v>1785.43</v>
      </c>
    </row>
    <row r="752" spans="1:7" x14ac:dyDescent="0.25">
      <c r="A752" s="17" t="s">
        <v>480</v>
      </c>
      <c r="B752" t="s">
        <v>140</v>
      </c>
      <c r="C752" t="s">
        <v>339</v>
      </c>
      <c r="D752" t="s">
        <v>379</v>
      </c>
      <c r="E752" s="178">
        <v>3742.5499999999975</v>
      </c>
      <c r="F752" s="178">
        <v>2917</v>
      </c>
      <c r="G752" s="178">
        <v>-825.54999999999745</v>
      </c>
    </row>
    <row r="753" spans="1:7" x14ac:dyDescent="0.25">
      <c r="A753" s="17" t="s">
        <v>480</v>
      </c>
      <c r="B753" t="s">
        <v>140</v>
      </c>
      <c r="C753" t="s">
        <v>339</v>
      </c>
      <c r="D753" t="s">
        <v>209</v>
      </c>
      <c r="E753" s="178">
        <v>164210.51999999999</v>
      </c>
      <c r="F753" s="178">
        <v>179751.98</v>
      </c>
      <c r="G753" s="178">
        <v>15541.460000000021</v>
      </c>
    </row>
    <row r="754" spans="1:7" x14ac:dyDescent="0.25">
      <c r="A754" s="17" t="s">
        <v>480</v>
      </c>
      <c r="B754" t="s">
        <v>140</v>
      </c>
      <c r="C754" t="s">
        <v>339</v>
      </c>
      <c r="D754" t="s">
        <v>285</v>
      </c>
      <c r="E754" s="178">
        <v>14264.910000000005</v>
      </c>
      <c r="F754" s="178">
        <v>13483.02</v>
      </c>
      <c r="G754" s="178">
        <v>-781.89000000000487</v>
      </c>
    </row>
    <row r="755" spans="1:7" x14ac:dyDescent="0.25">
      <c r="A755" s="17" t="s">
        <v>480</v>
      </c>
      <c r="B755" t="s">
        <v>141</v>
      </c>
      <c r="C755" t="s">
        <v>277</v>
      </c>
      <c r="D755" t="s">
        <v>391</v>
      </c>
      <c r="E755" s="178">
        <v>17652.439999999991</v>
      </c>
      <c r="F755" s="178">
        <v>0</v>
      </c>
      <c r="G755" s="178">
        <v>-17652.439999999991</v>
      </c>
    </row>
    <row r="756" spans="1:7" x14ac:dyDescent="0.25">
      <c r="A756" s="17" t="s">
        <v>480</v>
      </c>
      <c r="B756" t="s">
        <v>141</v>
      </c>
      <c r="C756" t="s">
        <v>277</v>
      </c>
      <c r="D756" t="s">
        <v>385</v>
      </c>
      <c r="E756" s="178">
        <v>1018.3600000000002</v>
      </c>
      <c r="F756" s="178">
        <v>0</v>
      </c>
      <c r="G756" s="178">
        <v>-1018.3600000000002</v>
      </c>
    </row>
    <row r="757" spans="1:7" x14ac:dyDescent="0.25">
      <c r="A757" s="17" t="s">
        <v>480</v>
      </c>
      <c r="B757" t="s">
        <v>141</v>
      </c>
      <c r="C757" t="s">
        <v>277</v>
      </c>
      <c r="D757" t="s">
        <v>278</v>
      </c>
      <c r="E757" s="178">
        <v>329.35000000000008</v>
      </c>
      <c r="F757" s="178">
        <v>0</v>
      </c>
      <c r="G757" s="178">
        <v>-329.35000000000008</v>
      </c>
    </row>
    <row r="758" spans="1:7" x14ac:dyDescent="0.25">
      <c r="A758" s="17" t="s">
        <v>480</v>
      </c>
      <c r="B758" t="s">
        <v>142</v>
      </c>
      <c r="C758" t="s">
        <v>371</v>
      </c>
      <c r="D758" t="s">
        <v>211</v>
      </c>
      <c r="E758" s="178">
        <v>53087.670000000013</v>
      </c>
      <c r="F758" s="178">
        <v>48875.94</v>
      </c>
      <c r="G758" s="178">
        <v>-4211.7300000000105</v>
      </c>
    </row>
    <row r="759" spans="1:7" x14ac:dyDescent="0.25">
      <c r="A759" s="17" t="s">
        <v>480</v>
      </c>
      <c r="B759" t="s">
        <v>142</v>
      </c>
      <c r="C759" t="s">
        <v>371</v>
      </c>
      <c r="D759" t="s">
        <v>314</v>
      </c>
      <c r="E759" s="178">
        <v>6886.0300000000016</v>
      </c>
      <c r="F759" s="178">
        <v>9204.75</v>
      </c>
      <c r="G759" s="178">
        <v>2318.7199999999984</v>
      </c>
    </row>
    <row r="760" spans="1:7" x14ac:dyDescent="0.25">
      <c r="A760" s="17" t="s">
        <v>480</v>
      </c>
      <c r="B760" t="s">
        <v>143</v>
      </c>
      <c r="C760" t="s">
        <v>406</v>
      </c>
      <c r="D760" t="s">
        <v>211</v>
      </c>
      <c r="E760" s="178">
        <v>2379.8900000000003</v>
      </c>
      <c r="F760" s="178">
        <v>2592.89</v>
      </c>
      <c r="G760" s="178">
        <v>212.99999999999955</v>
      </c>
    </row>
    <row r="761" spans="1:7" x14ac:dyDescent="0.25">
      <c r="A761" s="17" t="s">
        <v>480</v>
      </c>
      <c r="B761" t="s">
        <v>143</v>
      </c>
      <c r="C761" t="s">
        <v>406</v>
      </c>
      <c r="D761" t="s">
        <v>314</v>
      </c>
      <c r="E761" s="178">
        <v>243.63999999999996</v>
      </c>
      <c r="F761" s="178">
        <v>3370.75</v>
      </c>
      <c r="G761" s="178">
        <v>3127.11</v>
      </c>
    </row>
    <row r="762" spans="1:7" x14ac:dyDescent="0.25">
      <c r="A762" s="17" t="s">
        <v>480</v>
      </c>
      <c r="B762" t="s">
        <v>144</v>
      </c>
      <c r="C762" t="s">
        <v>226</v>
      </c>
      <c r="D762" t="s">
        <v>224</v>
      </c>
      <c r="E762" s="178">
        <v>23793.370000000003</v>
      </c>
      <c r="F762" s="178">
        <v>29234.82</v>
      </c>
      <c r="G762" s="178">
        <v>5441.4499999999971</v>
      </c>
    </row>
    <row r="763" spans="1:7" x14ac:dyDescent="0.25">
      <c r="A763" s="17" t="s">
        <v>480</v>
      </c>
      <c r="B763" t="s">
        <v>144</v>
      </c>
      <c r="C763" t="s">
        <v>226</v>
      </c>
      <c r="D763" t="s">
        <v>463</v>
      </c>
      <c r="E763" s="178">
        <v>480.38999999999982</v>
      </c>
      <c r="F763" s="178">
        <v>1037.1600000000001</v>
      </c>
      <c r="G763" s="178">
        <v>556.77000000000021</v>
      </c>
    </row>
    <row r="764" spans="1:7" x14ac:dyDescent="0.25">
      <c r="A764" s="17" t="s">
        <v>480</v>
      </c>
      <c r="B764" t="s">
        <v>145</v>
      </c>
      <c r="C764" t="s">
        <v>361</v>
      </c>
      <c r="D764" t="s">
        <v>211</v>
      </c>
      <c r="E764" s="178">
        <v>21121.280000000002</v>
      </c>
      <c r="F764" s="178">
        <v>21326.51</v>
      </c>
      <c r="G764" s="178">
        <v>205.22999999999593</v>
      </c>
    </row>
    <row r="765" spans="1:7" x14ac:dyDescent="0.25">
      <c r="A765" s="17" t="s">
        <v>480</v>
      </c>
      <c r="B765" t="s">
        <v>145</v>
      </c>
      <c r="C765" t="s">
        <v>361</v>
      </c>
      <c r="D765" t="s">
        <v>314</v>
      </c>
      <c r="E765" s="178">
        <v>2686.2600000000007</v>
      </c>
      <c r="F765" s="178">
        <v>6417.4</v>
      </c>
      <c r="G765" s="178">
        <v>3731.139999999999</v>
      </c>
    </row>
    <row r="766" spans="1:7" x14ac:dyDescent="0.25">
      <c r="A766" s="17" t="s">
        <v>480</v>
      </c>
      <c r="B766" t="s">
        <v>146</v>
      </c>
      <c r="C766" t="s">
        <v>237</v>
      </c>
      <c r="D766" t="s">
        <v>379</v>
      </c>
      <c r="E766" s="178">
        <v>1489.4400000000005</v>
      </c>
      <c r="F766" s="178">
        <v>259.29000000000002</v>
      </c>
      <c r="G766" s="178">
        <v>-1230.1500000000005</v>
      </c>
    </row>
    <row r="767" spans="1:7" x14ac:dyDescent="0.25">
      <c r="A767" s="17" t="s">
        <v>480</v>
      </c>
      <c r="B767" t="s">
        <v>146</v>
      </c>
      <c r="C767" t="s">
        <v>237</v>
      </c>
      <c r="D767" t="s">
        <v>209</v>
      </c>
      <c r="E767" s="178">
        <v>66952.920000000042</v>
      </c>
      <c r="F767" s="178">
        <v>68776.36</v>
      </c>
      <c r="G767" s="178">
        <v>1823.4399999999587</v>
      </c>
    </row>
    <row r="768" spans="1:7" x14ac:dyDescent="0.25">
      <c r="A768" s="17" t="s">
        <v>480</v>
      </c>
      <c r="B768" t="s">
        <v>146</v>
      </c>
      <c r="C768" t="s">
        <v>237</v>
      </c>
      <c r="D768" t="s">
        <v>285</v>
      </c>
      <c r="E768" s="178">
        <v>5783.5300000000034</v>
      </c>
      <c r="F768" s="178">
        <v>1037.1600000000001</v>
      </c>
      <c r="G768" s="178">
        <v>-4746.3700000000035</v>
      </c>
    </row>
    <row r="769" spans="1:7" x14ac:dyDescent="0.25">
      <c r="A769" s="17" t="s">
        <v>480</v>
      </c>
      <c r="B769" t="s">
        <v>147</v>
      </c>
      <c r="C769" t="s">
        <v>238</v>
      </c>
      <c r="D769" t="s">
        <v>379</v>
      </c>
      <c r="E769" s="178">
        <v>424.5300000000002</v>
      </c>
      <c r="F769" s="178">
        <v>129.63999999999999</v>
      </c>
      <c r="G769" s="178">
        <v>-294.89000000000021</v>
      </c>
    </row>
    <row r="770" spans="1:7" x14ac:dyDescent="0.25">
      <c r="A770" s="17" t="s">
        <v>480</v>
      </c>
      <c r="B770" t="s">
        <v>147</v>
      </c>
      <c r="C770" t="s">
        <v>238</v>
      </c>
      <c r="D770" t="s">
        <v>209</v>
      </c>
      <c r="E770" s="178">
        <v>21015.340000000011</v>
      </c>
      <c r="F770" s="178">
        <v>54061.72</v>
      </c>
      <c r="G770" s="178">
        <v>33046.37999999999</v>
      </c>
    </row>
    <row r="771" spans="1:7" x14ac:dyDescent="0.25">
      <c r="A771" s="17" t="s">
        <v>480</v>
      </c>
      <c r="B771" t="s">
        <v>147</v>
      </c>
      <c r="C771" t="s">
        <v>238</v>
      </c>
      <c r="D771" t="s">
        <v>285</v>
      </c>
      <c r="E771" s="178">
        <v>1781.7900000000004</v>
      </c>
      <c r="F771" s="178">
        <v>5056.13</v>
      </c>
      <c r="G771" s="178">
        <v>3274.3399999999997</v>
      </c>
    </row>
    <row r="772" spans="1:7" x14ac:dyDescent="0.25">
      <c r="A772" s="17" t="s">
        <v>480</v>
      </c>
      <c r="B772" t="s">
        <v>148</v>
      </c>
      <c r="C772" t="s">
        <v>407</v>
      </c>
      <c r="D772" t="s">
        <v>211</v>
      </c>
      <c r="E772" s="178">
        <v>53578.900000000009</v>
      </c>
      <c r="F772" s="178">
        <v>39736.01</v>
      </c>
      <c r="G772" s="178">
        <v>-13842.890000000007</v>
      </c>
    </row>
    <row r="773" spans="1:7" x14ac:dyDescent="0.25">
      <c r="A773" s="17" t="s">
        <v>480</v>
      </c>
      <c r="B773" t="s">
        <v>148</v>
      </c>
      <c r="C773" t="s">
        <v>407</v>
      </c>
      <c r="D773" t="s">
        <v>314</v>
      </c>
      <c r="E773" s="178">
        <v>6965.2499999999991</v>
      </c>
      <c r="F773" s="178">
        <v>32216.639999999999</v>
      </c>
      <c r="G773" s="178">
        <v>25251.39</v>
      </c>
    </row>
    <row r="774" spans="1:7" x14ac:dyDescent="0.25">
      <c r="A774" s="17" t="s">
        <v>480</v>
      </c>
      <c r="B774" t="s">
        <v>149</v>
      </c>
      <c r="C774" t="s">
        <v>408</v>
      </c>
      <c r="D774" t="s">
        <v>211</v>
      </c>
      <c r="E774" s="178">
        <v>33931.279999999999</v>
      </c>
      <c r="F774" s="178">
        <v>28975.53</v>
      </c>
      <c r="G774" s="178">
        <v>-4955.75</v>
      </c>
    </row>
    <row r="775" spans="1:7" x14ac:dyDescent="0.25">
      <c r="A775" s="17" t="s">
        <v>480</v>
      </c>
      <c r="B775" t="s">
        <v>149</v>
      </c>
      <c r="C775" t="s">
        <v>408</v>
      </c>
      <c r="D775" t="s">
        <v>314</v>
      </c>
      <c r="E775" s="178">
        <v>4391.7800000000016</v>
      </c>
      <c r="F775" s="178">
        <v>5834</v>
      </c>
      <c r="G775" s="178">
        <v>1442.2199999999984</v>
      </c>
    </row>
    <row r="776" spans="1:7" x14ac:dyDescent="0.25">
      <c r="A776" s="17" t="s">
        <v>480</v>
      </c>
      <c r="B776" t="s">
        <v>150</v>
      </c>
      <c r="C776" t="s">
        <v>374</v>
      </c>
      <c r="D776" t="s">
        <v>211</v>
      </c>
      <c r="E776" s="178">
        <v>171737.66999999995</v>
      </c>
      <c r="F776" s="178">
        <v>129190.66</v>
      </c>
      <c r="G776" s="178">
        <v>-42547.009999999951</v>
      </c>
    </row>
    <row r="777" spans="1:7" x14ac:dyDescent="0.25">
      <c r="A777" s="17" t="s">
        <v>480</v>
      </c>
      <c r="B777" t="s">
        <v>150</v>
      </c>
      <c r="C777" t="s">
        <v>374</v>
      </c>
      <c r="D777" t="s">
        <v>314</v>
      </c>
      <c r="E777" s="178">
        <v>22467.379999999997</v>
      </c>
      <c r="F777" s="178">
        <v>28521.77</v>
      </c>
      <c r="G777" s="178">
        <v>6054.3900000000031</v>
      </c>
    </row>
    <row r="778" spans="1:7" x14ac:dyDescent="0.25">
      <c r="A778" s="17" t="s">
        <v>480</v>
      </c>
      <c r="B778" t="s">
        <v>151</v>
      </c>
      <c r="C778" t="s">
        <v>330</v>
      </c>
      <c r="D778" t="s">
        <v>449</v>
      </c>
      <c r="E778" s="178">
        <v>101.80000000000005</v>
      </c>
      <c r="F778" s="178">
        <v>0</v>
      </c>
      <c r="G778" s="178">
        <v>-101.80000000000005</v>
      </c>
    </row>
    <row r="779" spans="1:7" x14ac:dyDescent="0.25">
      <c r="A779" s="17" t="s">
        <v>480</v>
      </c>
      <c r="B779" t="s">
        <v>152</v>
      </c>
      <c r="C779" t="s">
        <v>228</v>
      </c>
      <c r="D779" t="s">
        <v>224</v>
      </c>
      <c r="E779" s="178">
        <v>41339.869999999995</v>
      </c>
      <c r="F779" s="178">
        <v>29234.82</v>
      </c>
      <c r="G779" s="178">
        <v>-12105.049999999996</v>
      </c>
    </row>
    <row r="780" spans="1:7" x14ac:dyDescent="0.25">
      <c r="A780" s="17" t="s">
        <v>480</v>
      </c>
      <c r="B780" t="s">
        <v>152</v>
      </c>
      <c r="C780" t="s">
        <v>228</v>
      </c>
      <c r="D780" t="s">
        <v>463</v>
      </c>
      <c r="E780" s="178">
        <v>838.76000000000056</v>
      </c>
      <c r="F780" s="178">
        <v>648.22</v>
      </c>
      <c r="G780" s="178">
        <v>-190.54000000000053</v>
      </c>
    </row>
    <row r="781" spans="1:7" x14ac:dyDescent="0.25">
      <c r="A781" s="17" t="s">
        <v>480</v>
      </c>
      <c r="B781" t="s">
        <v>153</v>
      </c>
      <c r="C781" t="s">
        <v>355</v>
      </c>
      <c r="D781" t="s">
        <v>379</v>
      </c>
      <c r="E781" s="178">
        <v>2312.6799999999998</v>
      </c>
      <c r="F781" s="178">
        <v>2398.42</v>
      </c>
      <c r="G781" s="178">
        <v>85.740000000000236</v>
      </c>
    </row>
    <row r="782" spans="1:7" x14ac:dyDescent="0.25">
      <c r="A782" s="17" t="s">
        <v>480</v>
      </c>
      <c r="B782" t="s">
        <v>153</v>
      </c>
      <c r="C782" t="s">
        <v>355</v>
      </c>
      <c r="D782" t="s">
        <v>209</v>
      </c>
      <c r="E782" s="178">
        <v>102536.15999999997</v>
      </c>
      <c r="F782" s="178">
        <v>85306.02</v>
      </c>
      <c r="G782" s="178">
        <v>-17230.13999999997</v>
      </c>
    </row>
    <row r="783" spans="1:7" x14ac:dyDescent="0.25">
      <c r="A783" s="17" t="s">
        <v>480</v>
      </c>
      <c r="B783" t="s">
        <v>153</v>
      </c>
      <c r="C783" t="s">
        <v>355</v>
      </c>
      <c r="D783" t="s">
        <v>285</v>
      </c>
      <c r="E783" s="178">
        <v>8842.9600000000009</v>
      </c>
      <c r="F783" s="178">
        <v>8751</v>
      </c>
      <c r="G783" s="178">
        <v>-91.960000000000946</v>
      </c>
    </row>
    <row r="784" spans="1:7" x14ac:dyDescent="0.25">
      <c r="A784" s="17" t="s">
        <v>480</v>
      </c>
      <c r="B784" t="s">
        <v>154</v>
      </c>
      <c r="C784" t="s">
        <v>260</v>
      </c>
      <c r="D784" t="s">
        <v>360</v>
      </c>
      <c r="E784" s="178">
        <v>95011.330000000016</v>
      </c>
      <c r="F784" s="178">
        <v>145266.57</v>
      </c>
      <c r="G784" s="178">
        <v>50255.239999999991</v>
      </c>
    </row>
    <row r="785" spans="1:7" x14ac:dyDescent="0.25">
      <c r="A785" s="17" t="s">
        <v>480</v>
      </c>
      <c r="B785" t="s">
        <v>155</v>
      </c>
      <c r="C785" t="s">
        <v>329</v>
      </c>
      <c r="D785" t="s">
        <v>449</v>
      </c>
      <c r="E785" s="178">
        <v>8268.1900000000023</v>
      </c>
      <c r="F785" s="178">
        <v>0</v>
      </c>
      <c r="G785" s="178">
        <v>-8268.1900000000023</v>
      </c>
    </row>
    <row r="786" spans="1:7" x14ac:dyDescent="0.25">
      <c r="A786" s="17" t="s">
        <v>480</v>
      </c>
      <c r="B786" t="s">
        <v>156</v>
      </c>
      <c r="C786" t="s">
        <v>282</v>
      </c>
      <c r="D786" t="s">
        <v>303</v>
      </c>
      <c r="E786" s="178">
        <v>7704.0600000000059</v>
      </c>
      <c r="F786" s="178">
        <v>35068.81</v>
      </c>
      <c r="G786" s="178">
        <v>27364.749999999993</v>
      </c>
    </row>
    <row r="787" spans="1:7" x14ac:dyDescent="0.25">
      <c r="A787" s="17" t="s">
        <v>480</v>
      </c>
      <c r="B787" t="s">
        <v>156</v>
      </c>
      <c r="C787" t="s">
        <v>282</v>
      </c>
      <c r="D787" t="s">
        <v>456</v>
      </c>
      <c r="E787" s="178">
        <v>807.95000000000016</v>
      </c>
      <c r="F787" s="178">
        <v>1296.44</v>
      </c>
      <c r="G787" s="178">
        <v>488.4899999999999</v>
      </c>
    </row>
    <row r="788" spans="1:7" x14ac:dyDescent="0.25">
      <c r="A788" s="17" t="s">
        <v>480</v>
      </c>
      <c r="B788" t="s">
        <v>157</v>
      </c>
      <c r="C788" t="s">
        <v>422</v>
      </c>
      <c r="D788" t="s">
        <v>360</v>
      </c>
      <c r="E788" s="178">
        <v>54362.379999999983</v>
      </c>
      <c r="F788" s="178">
        <v>48875.94</v>
      </c>
      <c r="G788" s="178">
        <v>-5486.4399999999805</v>
      </c>
    </row>
    <row r="789" spans="1:7" x14ac:dyDescent="0.25">
      <c r="A789" s="17" t="s">
        <v>480</v>
      </c>
      <c r="B789" t="s">
        <v>158</v>
      </c>
      <c r="C789" t="s">
        <v>280</v>
      </c>
      <c r="D789" t="s">
        <v>391</v>
      </c>
      <c r="E789" s="178">
        <v>242207.55999999997</v>
      </c>
      <c r="F789" s="178">
        <v>329167.17</v>
      </c>
      <c r="G789" s="178">
        <v>86959.610000000015</v>
      </c>
    </row>
    <row r="790" spans="1:7" x14ac:dyDescent="0.25">
      <c r="A790" s="17" t="s">
        <v>480</v>
      </c>
      <c r="B790" t="s">
        <v>158</v>
      </c>
      <c r="C790" t="s">
        <v>280</v>
      </c>
      <c r="D790" t="s">
        <v>385</v>
      </c>
      <c r="E790" s="178">
        <v>14626.719999999996</v>
      </c>
      <c r="F790" s="178">
        <v>13353.37</v>
      </c>
      <c r="G790" s="178">
        <v>-1273.3499999999949</v>
      </c>
    </row>
    <row r="791" spans="1:7" x14ac:dyDescent="0.25">
      <c r="A791" s="17" t="s">
        <v>480</v>
      </c>
      <c r="B791" t="s">
        <v>158</v>
      </c>
      <c r="C791" t="s">
        <v>280</v>
      </c>
      <c r="D791" t="s">
        <v>278</v>
      </c>
      <c r="E791" s="178">
        <v>4802.2700000000023</v>
      </c>
      <c r="F791" s="178">
        <v>8556.5300000000007</v>
      </c>
      <c r="G791" s="178">
        <v>3754.2599999999984</v>
      </c>
    </row>
    <row r="792" spans="1:7" x14ac:dyDescent="0.25">
      <c r="A792" s="17" t="s">
        <v>480</v>
      </c>
      <c r="B792" t="s">
        <v>159</v>
      </c>
      <c r="C792" t="s">
        <v>373</v>
      </c>
      <c r="D792" t="s">
        <v>211</v>
      </c>
      <c r="E792" s="178">
        <v>3292.4300000000007</v>
      </c>
      <c r="F792" s="178">
        <v>1231.6199999999999</v>
      </c>
      <c r="G792" s="178">
        <v>-2060.8100000000009</v>
      </c>
    </row>
    <row r="793" spans="1:7" x14ac:dyDescent="0.25">
      <c r="A793" s="17" t="s">
        <v>480</v>
      </c>
      <c r="B793" t="s">
        <v>159</v>
      </c>
      <c r="C793" t="s">
        <v>373</v>
      </c>
      <c r="D793" t="s">
        <v>314</v>
      </c>
      <c r="E793" s="178">
        <v>350.27000000000004</v>
      </c>
      <c r="F793" s="178">
        <v>648.22</v>
      </c>
      <c r="G793" s="178">
        <v>297.95</v>
      </c>
    </row>
    <row r="794" spans="1:7" x14ac:dyDescent="0.25">
      <c r="A794" s="17" t="s">
        <v>480</v>
      </c>
      <c r="B794" t="s">
        <v>160</v>
      </c>
      <c r="C794" t="s">
        <v>374</v>
      </c>
      <c r="D794" t="s">
        <v>211</v>
      </c>
      <c r="E794" s="178">
        <v>20780.82</v>
      </c>
      <c r="F794" s="178">
        <v>1361.27</v>
      </c>
      <c r="G794" s="178">
        <v>-19419.55</v>
      </c>
    </row>
    <row r="795" spans="1:7" x14ac:dyDescent="0.25">
      <c r="A795" s="17" t="s">
        <v>480</v>
      </c>
      <c r="B795" t="s">
        <v>160</v>
      </c>
      <c r="C795" t="s">
        <v>374</v>
      </c>
      <c r="D795" t="s">
        <v>314</v>
      </c>
      <c r="E795" s="178">
        <v>2634.4800000000005</v>
      </c>
      <c r="F795" s="178">
        <v>129.63999999999999</v>
      </c>
      <c r="G795" s="178">
        <v>-2504.8400000000006</v>
      </c>
    </row>
    <row r="796" spans="1:7" x14ac:dyDescent="0.25">
      <c r="A796" s="17" t="s">
        <v>480</v>
      </c>
      <c r="B796" t="s">
        <v>161</v>
      </c>
      <c r="C796" t="s">
        <v>354</v>
      </c>
      <c r="D796" t="s">
        <v>379</v>
      </c>
      <c r="E796" s="178">
        <v>485.94000000000011</v>
      </c>
      <c r="F796" s="178">
        <v>1296.44</v>
      </c>
      <c r="G796" s="178">
        <v>810.5</v>
      </c>
    </row>
    <row r="797" spans="1:7" x14ac:dyDescent="0.25">
      <c r="A797" s="17" t="s">
        <v>480</v>
      </c>
      <c r="B797" t="s">
        <v>161</v>
      </c>
      <c r="C797" t="s">
        <v>354</v>
      </c>
      <c r="D797" t="s">
        <v>209</v>
      </c>
      <c r="E797" s="178">
        <v>23705.399999999998</v>
      </c>
      <c r="F797" s="178">
        <v>63072.01</v>
      </c>
      <c r="G797" s="178">
        <v>39366.61</v>
      </c>
    </row>
    <row r="798" spans="1:7" x14ac:dyDescent="0.25">
      <c r="A798" s="17" t="s">
        <v>480</v>
      </c>
      <c r="B798" t="s">
        <v>161</v>
      </c>
      <c r="C798" t="s">
        <v>354</v>
      </c>
      <c r="D798" t="s">
        <v>285</v>
      </c>
      <c r="E798" s="178">
        <v>1984.19</v>
      </c>
      <c r="F798" s="178">
        <v>1037.1600000000001</v>
      </c>
      <c r="G798" s="178">
        <v>-947.03</v>
      </c>
    </row>
    <row r="799" spans="1:7" x14ac:dyDescent="0.25">
      <c r="A799" s="17" t="s">
        <v>480</v>
      </c>
      <c r="B799" t="s">
        <v>162</v>
      </c>
      <c r="C799" t="s">
        <v>397</v>
      </c>
      <c r="D799" t="s">
        <v>430</v>
      </c>
      <c r="E799" s="178">
        <v>11218.04</v>
      </c>
      <c r="F799" s="178">
        <v>5509.89</v>
      </c>
      <c r="G799" s="178">
        <v>-5708.1500000000005</v>
      </c>
    </row>
    <row r="800" spans="1:7" x14ac:dyDescent="0.25">
      <c r="A800" s="17" t="s">
        <v>480</v>
      </c>
      <c r="B800" t="s">
        <v>162</v>
      </c>
      <c r="C800" t="s">
        <v>397</v>
      </c>
      <c r="D800" t="s">
        <v>369</v>
      </c>
      <c r="E800" s="178">
        <v>3173.9799999999982</v>
      </c>
      <c r="F800" s="178">
        <v>777.87</v>
      </c>
      <c r="G800" s="178">
        <v>-2396.1099999999983</v>
      </c>
    </row>
    <row r="801" spans="1:7" x14ac:dyDescent="0.25">
      <c r="A801" s="17" t="s">
        <v>480</v>
      </c>
      <c r="B801" t="s">
        <v>162</v>
      </c>
      <c r="C801" t="s">
        <v>397</v>
      </c>
      <c r="D801" t="s">
        <v>427</v>
      </c>
      <c r="E801" s="178">
        <v>381.85000000000014</v>
      </c>
      <c r="F801" s="178">
        <v>648.22</v>
      </c>
      <c r="G801" s="178">
        <v>266.36999999999989</v>
      </c>
    </row>
    <row r="802" spans="1:7" x14ac:dyDescent="0.25">
      <c r="A802" s="17" t="s">
        <v>480</v>
      </c>
      <c r="B802" t="s">
        <v>164</v>
      </c>
      <c r="C802" t="s">
        <v>295</v>
      </c>
      <c r="D802" t="s">
        <v>211</v>
      </c>
      <c r="E802" s="178">
        <v>66160.270000000019</v>
      </c>
      <c r="F802" s="178">
        <v>140080.79</v>
      </c>
      <c r="G802" s="178">
        <v>73920.51999999999</v>
      </c>
    </row>
    <row r="803" spans="1:7" x14ac:dyDescent="0.25">
      <c r="A803" s="17" t="s">
        <v>480</v>
      </c>
      <c r="B803" t="s">
        <v>164</v>
      </c>
      <c r="C803" t="s">
        <v>295</v>
      </c>
      <c r="D803" t="s">
        <v>314</v>
      </c>
      <c r="E803" s="178">
        <v>8619.0000000000018</v>
      </c>
      <c r="F803" s="178">
        <v>21132.04</v>
      </c>
      <c r="G803" s="178">
        <v>12513.039999999999</v>
      </c>
    </row>
    <row r="804" spans="1:7" x14ac:dyDescent="0.25">
      <c r="A804" s="17" t="s">
        <v>480</v>
      </c>
      <c r="B804" t="s">
        <v>165</v>
      </c>
      <c r="C804" t="s">
        <v>431</v>
      </c>
      <c r="D804" t="s">
        <v>379</v>
      </c>
      <c r="E804" s="178">
        <v>1402.1300000000003</v>
      </c>
      <c r="F804" s="178">
        <v>4732.0200000000004</v>
      </c>
      <c r="G804" s="178">
        <v>3329.8900000000003</v>
      </c>
    </row>
    <row r="805" spans="1:7" x14ac:dyDescent="0.25">
      <c r="A805" s="17" t="s">
        <v>480</v>
      </c>
      <c r="B805" t="s">
        <v>165</v>
      </c>
      <c r="C805" t="s">
        <v>431</v>
      </c>
      <c r="D805" t="s">
        <v>209</v>
      </c>
      <c r="E805" s="178">
        <v>63892.78</v>
      </c>
      <c r="F805" s="178">
        <v>146174.07999999999</v>
      </c>
      <c r="G805" s="178">
        <v>82281.299999999988</v>
      </c>
    </row>
    <row r="806" spans="1:7" x14ac:dyDescent="0.25">
      <c r="A806" s="17" t="s">
        <v>480</v>
      </c>
      <c r="B806" t="s">
        <v>165</v>
      </c>
      <c r="C806" t="s">
        <v>431</v>
      </c>
      <c r="D806" t="s">
        <v>285</v>
      </c>
      <c r="E806" s="178">
        <v>5481.5100000000011</v>
      </c>
      <c r="F806" s="178">
        <v>3305.93</v>
      </c>
      <c r="G806" s="178">
        <v>-2175.5800000000013</v>
      </c>
    </row>
    <row r="807" spans="1:7" x14ac:dyDescent="0.25">
      <c r="A807" s="17" t="s">
        <v>480</v>
      </c>
      <c r="B807" t="s">
        <v>166</v>
      </c>
      <c r="C807" t="s">
        <v>260</v>
      </c>
      <c r="D807" t="s">
        <v>360</v>
      </c>
      <c r="E807" s="178">
        <v>689510.47000000032</v>
      </c>
      <c r="F807" s="178">
        <v>619116.9</v>
      </c>
      <c r="G807" s="178">
        <v>-70393.570000000298</v>
      </c>
    </row>
    <row r="808" spans="1:7" x14ac:dyDescent="0.25">
      <c r="A808" s="17" t="s">
        <v>480</v>
      </c>
      <c r="B808" t="s">
        <v>167</v>
      </c>
      <c r="C808" t="s">
        <v>367</v>
      </c>
      <c r="D808" t="s">
        <v>224</v>
      </c>
      <c r="E808" s="178">
        <v>11047.159999999996</v>
      </c>
      <c r="F808" s="178">
        <v>5574.71</v>
      </c>
      <c r="G808" s="178">
        <v>-5472.4499999999962</v>
      </c>
    </row>
    <row r="809" spans="1:7" x14ac:dyDescent="0.25">
      <c r="A809" s="17" t="s">
        <v>480</v>
      </c>
      <c r="B809" t="s">
        <v>167</v>
      </c>
      <c r="C809" t="s">
        <v>367</v>
      </c>
      <c r="D809" t="s">
        <v>463</v>
      </c>
      <c r="E809" s="178">
        <v>217.03999999999988</v>
      </c>
      <c r="F809" s="178">
        <v>194.47</v>
      </c>
      <c r="G809" s="178">
        <v>-22.569999999999879</v>
      </c>
    </row>
    <row r="810" spans="1:7" x14ac:dyDescent="0.25">
      <c r="A810" s="17" t="s">
        <v>480</v>
      </c>
      <c r="B810" t="s">
        <v>168</v>
      </c>
      <c r="C810" t="s">
        <v>242</v>
      </c>
      <c r="D810" t="s">
        <v>379</v>
      </c>
      <c r="E810" s="178">
        <v>1693.8600000000001</v>
      </c>
      <c r="F810" s="178">
        <v>1620.56</v>
      </c>
      <c r="G810" s="178">
        <v>-73.300000000000182</v>
      </c>
    </row>
    <row r="811" spans="1:7" x14ac:dyDescent="0.25">
      <c r="A811" s="17" t="s">
        <v>480</v>
      </c>
      <c r="B811" t="s">
        <v>168</v>
      </c>
      <c r="C811" t="s">
        <v>242</v>
      </c>
      <c r="D811" t="s">
        <v>209</v>
      </c>
      <c r="E811" s="178">
        <v>76105.490000000034</v>
      </c>
      <c r="F811" s="178">
        <v>108512.38</v>
      </c>
      <c r="G811" s="178">
        <v>32406.88999999997</v>
      </c>
    </row>
    <row r="812" spans="1:7" x14ac:dyDescent="0.25">
      <c r="A812" s="17" t="s">
        <v>480</v>
      </c>
      <c r="B812" t="s">
        <v>168</v>
      </c>
      <c r="C812" t="s">
        <v>242</v>
      </c>
      <c r="D812" t="s">
        <v>285</v>
      </c>
      <c r="E812" s="178">
        <v>6536.800000000002</v>
      </c>
      <c r="F812" s="178">
        <v>3630.04</v>
      </c>
      <c r="G812" s="178">
        <v>-2906.760000000002</v>
      </c>
    </row>
    <row r="813" spans="1:7" x14ac:dyDescent="0.25">
      <c r="A813" s="17" t="s">
        <v>480</v>
      </c>
      <c r="B813" t="s">
        <v>169</v>
      </c>
      <c r="C813" t="s">
        <v>266</v>
      </c>
      <c r="D813" t="s">
        <v>379</v>
      </c>
      <c r="E813" s="178">
        <v>2939.349999999999</v>
      </c>
      <c r="F813" s="178">
        <v>4243.1899999999996</v>
      </c>
      <c r="G813" s="178">
        <v>1303.8400000000006</v>
      </c>
    </row>
    <row r="814" spans="1:7" x14ac:dyDescent="0.25">
      <c r="A814" s="17" t="s">
        <v>480</v>
      </c>
      <c r="B814" t="s">
        <v>169</v>
      </c>
      <c r="C814" t="s">
        <v>266</v>
      </c>
      <c r="D814" t="s">
        <v>209</v>
      </c>
      <c r="E814" s="178">
        <v>129666.72000000006</v>
      </c>
      <c r="F814" s="178">
        <v>104447.64</v>
      </c>
      <c r="G814" s="178">
        <v>-25219.08000000006</v>
      </c>
    </row>
    <row r="815" spans="1:7" x14ac:dyDescent="0.25">
      <c r="A815" s="17" t="s">
        <v>480</v>
      </c>
      <c r="B815" t="s">
        <v>169</v>
      </c>
      <c r="C815" t="s">
        <v>266</v>
      </c>
      <c r="D815" t="s">
        <v>285</v>
      </c>
      <c r="E815" s="178">
        <v>11252.119999999994</v>
      </c>
      <c r="F815" s="178">
        <v>11641.56</v>
      </c>
      <c r="G815" s="178">
        <v>389.44000000000597</v>
      </c>
    </row>
    <row r="816" spans="1:7" x14ac:dyDescent="0.25">
      <c r="A816" s="17" t="s">
        <v>480</v>
      </c>
      <c r="B816" t="s">
        <v>170</v>
      </c>
      <c r="C816" t="s">
        <v>336</v>
      </c>
      <c r="D816" t="s">
        <v>379</v>
      </c>
      <c r="E816" s="178">
        <v>6281.4100000000008</v>
      </c>
      <c r="F816" s="178">
        <v>14325.71</v>
      </c>
      <c r="G816" s="178">
        <v>8044.2999999999984</v>
      </c>
    </row>
    <row r="817" spans="1:7" x14ac:dyDescent="0.25">
      <c r="A817" s="17" t="s">
        <v>480</v>
      </c>
      <c r="B817" t="s">
        <v>170</v>
      </c>
      <c r="C817" t="s">
        <v>336</v>
      </c>
      <c r="D817" t="s">
        <v>209</v>
      </c>
      <c r="E817" s="178">
        <v>273193.97999999986</v>
      </c>
      <c r="F817" s="178">
        <v>334093.65999999997</v>
      </c>
      <c r="G817" s="178">
        <v>60899.680000000109</v>
      </c>
    </row>
    <row r="818" spans="1:7" x14ac:dyDescent="0.25">
      <c r="A818" s="17" t="s">
        <v>480</v>
      </c>
      <c r="B818" t="s">
        <v>170</v>
      </c>
      <c r="C818" t="s">
        <v>336</v>
      </c>
      <c r="D818" t="s">
        <v>285</v>
      </c>
      <c r="E818" s="178">
        <v>23811.389999999996</v>
      </c>
      <c r="F818" s="178">
        <v>16983.419999999998</v>
      </c>
      <c r="G818" s="178">
        <v>-6827.9699999999975</v>
      </c>
    </row>
    <row r="819" spans="1:7" x14ac:dyDescent="0.25">
      <c r="A819" s="17" t="s">
        <v>480</v>
      </c>
      <c r="B819" t="s">
        <v>171</v>
      </c>
      <c r="C819" t="s">
        <v>433</v>
      </c>
      <c r="D819" t="s">
        <v>379</v>
      </c>
      <c r="E819" s="178">
        <v>301.43999999999994</v>
      </c>
      <c r="F819" s="178">
        <v>1037.1600000000001</v>
      </c>
      <c r="G819" s="178">
        <v>735.72000000000014</v>
      </c>
    </row>
    <row r="820" spans="1:7" x14ac:dyDescent="0.25">
      <c r="A820" s="17" t="s">
        <v>480</v>
      </c>
      <c r="B820" t="s">
        <v>171</v>
      </c>
      <c r="C820" t="s">
        <v>433</v>
      </c>
      <c r="D820" t="s">
        <v>209</v>
      </c>
      <c r="E820" s="178">
        <v>15429.93</v>
      </c>
      <c r="F820" s="178">
        <v>56849.08</v>
      </c>
      <c r="G820" s="178">
        <v>41419.15</v>
      </c>
    </row>
    <row r="821" spans="1:7" x14ac:dyDescent="0.25">
      <c r="A821" s="17" t="s">
        <v>480</v>
      </c>
      <c r="B821" t="s">
        <v>171</v>
      </c>
      <c r="C821" t="s">
        <v>433</v>
      </c>
      <c r="D821" t="s">
        <v>285</v>
      </c>
      <c r="E821" s="178">
        <v>1274.2800000000004</v>
      </c>
      <c r="F821" s="178">
        <v>6417.4</v>
      </c>
      <c r="G821" s="178">
        <v>5143.119999999999</v>
      </c>
    </row>
    <row r="822" spans="1:7" x14ac:dyDescent="0.25">
      <c r="A822" s="17" t="s">
        <v>480</v>
      </c>
      <c r="B822" t="s">
        <v>172</v>
      </c>
      <c r="C822" t="s">
        <v>215</v>
      </c>
      <c r="D822" t="s">
        <v>379</v>
      </c>
      <c r="E822" s="178">
        <v>257.85999999999984</v>
      </c>
      <c r="F822" s="178">
        <v>1037.1600000000001</v>
      </c>
      <c r="G822" s="178">
        <v>779.30000000000018</v>
      </c>
    </row>
    <row r="823" spans="1:7" x14ac:dyDescent="0.25">
      <c r="A823" s="17" t="s">
        <v>480</v>
      </c>
      <c r="B823" t="s">
        <v>172</v>
      </c>
      <c r="C823" t="s">
        <v>215</v>
      </c>
      <c r="D823" t="s">
        <v>209</v>
      </c>
      <c r="E823" s="178">
        <v>13236.939999999995</v>
      </c>
      <c r="F823" s="178">
        <v>16140.73</v>
      </c>
      <c r="G823" s="178">
        <v>2903.7900000000045</v>
      </c>
    </row>
    <row r="824" spans="1:7" x14ac:dyDescent="0.25">
      <c r="A824" s="17" t="s">
        <v>480</v>
      </c>
      <c r="B824" t="s">
        <v>172</v>
      </c>
      <c r="C824" t="s">
        <v>215</v>
      </c>
      <c r="D824" t="s">
        <v>285</v>
      </c>
      <c r="E824" s="178">
        <v>1075.1999999999998</v>
      </c>
      <c r="F824" s="178">
        <v>9075.11</v>
      </c>
      <c r="G824" s="178">
        <v>7999.9100000000008</v>
      </c>
    </row>
    <row r="825" spans="1:7" x14ac:dyDescent="0.25">
      <c r="A825" s="17" t="s">
        <v>480</v>
      </c>
      <c r="B825" t="s">
        <v>173</v>
      </c>
      <c r="C825" t="s">
        <v>353</v>
      </c>
      <c r="D825" t="s">
        <v>211</v>
      </c>
      <c r="E825" s="178">
        <v>33699.419999999984</v>
      </c>
      <c r="F825" s="178">
        <v>43301.23</v>
      </c>
      <c r="G825" s="178">
        <v>9601.8100000000195</v>
      </c>
    </row>
    <row r="826" spans="1:7" x14ac:dyDescent="0.25">
      <c r="A826" s="17" t="s">
        <v>480</v>
      </c>
      <c r="B826" t="s">
        <v>173</v>
      </c>
      <c r="C826" t="s">
        <v>353</v>
      </c>
      <c r="D826" t="s">
        <v>314</v>
      </c>
      <c r="E826" s="178">
        <v>4352.1200000000008</v>
      </c>
      <c r="F826" s="178">
        <v>6222.93</v>
      </c>
      <c r="G826" s="178">
        <v>1870.8099999999995</v>
      </c>
    </row>
    <row r="827" spans="1:7" x14ac:dyDescent="0.25">
      <c r="A827" s="17" t="s">
        <v>480</v>
      </c>
      <c r="B827" t="s">
        <v>174</v>
      </c>
      <c r="C827" t="s">
        <v>417</v>
      </c>
      <c r="D827" t="s">
        <v>211</v>
      </c>
      <c r="E827" s="178">
        <v>203525.89999999994</v>
      </c>
      <c r="F827" s="178">
        <v>274066.24</v>
      </c>
      <c r="G827" s="178">
        <v>70540.340000000055</v>
      </c>
    </row>
    <row r="828" spans="1:7" x14ac:dyDescent="0.25">
      <c r="A828" s="17" t="s">
        <v>480</v>
      </c>
      <c r="B828" t="s">
        <v>175</v>
      </c>
      <c r="C828" t="s">
        <v>287</v>
      </c>
      <c r="D828" t="s">
        <v>379</v>
      </c>
      <c r="E828" s="178">
        <v>4254.3499999999995</v>
      </c>
      <c r="F828" s="178">
        <v>259.29000000000002</v>
      </c>
      <c r="G828" s="178">
        <v>-3995.0599999999995</v>
      </c>
    </row>
    <row r="829" spans="1:7" x14ac:dyDescent="0.25">
      <c r="A829" s="17" t="s">
        <v>480</v>
      </c>
      <c r="B829" t="s">
        <v>175</v>
      </c>
      <c r="C829" t="s">
        <v>287</v>
      </c>
      <c r="D829" t="s">
        <v>209</v>
      </c>
      <c r="E829" s="178">
        <v>185666.83999999991</v>
      </c>
      <c r="F829" s="178">
        <v>16140.73</v>
      </c>
      <c r="G829" s="178">
        <v>-169526.1099999999</v>
      </c>
    </row>
    <row r="830" spans="1:7" x14ac:dyDescent="0.25">
      <c r="A830" s="17" t="s">
        <v>480</v>
      </c>
      <c r="B830" t="s">
        <v>175</v>
      </c>
      <c r="C830" t="s">
        <v>287</v>
      </c>
      <c r="D830" t="s">
        <v>285</v>
      </c>
      <c r="E830" s="178">
        <v>16139.739999999998</v>
      </c>
      <c r="F830" s="178">
        <v>648.22</v>
      </c>
      <c r="G830" s="178">
        <v>-15491.519999999999</v>
      </c>
    </row>
    <row r="831" spans="1:7" x14ac:dyDescent="0.25">
      <c r="A831" s="17" t="s">
        <v>480</v>
      </c>
      <c r="B831" t="s">
        <v>176</v>
      </c>
      <c r="C831" t="s">
        <v>312</v>
      </c>
      <c r="D831" t="s">
        <v>224</v>
      </c>
      <c r="E831" s="178">
        <v>2966.9800000000005</v>
      </c>
      <c r="F831" s="178">
        <v>2981.82</v>
      </c>
      <c r="G831" s="178">
        <v>14.839999999999691</v>
      </c>
    </row>
    <row r="832" spans="1:7" x14ac:dyDescent="0.25">
      <c r="A832" s="17" t="s">
        <v>480</v>
      </c>
      <c r="B832" t="s">
        <v>176</v>
      </c>
      <c r="C832" t="s">
        <v>312</v>
      </c>
      <c r="D832" t="s">
        <v>463</v>
      </c>
      <c r="E832" s="178">
        <v>50.399999999999977</v>
      </c>
      <c r="F832" s="178">
        <v>0</v>
      </c>
      <c r="G832" s="178">
        <v>-50.399999999999977</v>
      </c>
    </row>
    <row r="833" spans="1:7" x14ac:dyDescent="0.25">
      <c r="A833" s="17" t="s">
        <v>480</v>
      </c>
      <c r="B833" t="s">
        <v>177</v>
      </c>
      <c r="C833" t="s">
        <v>347</v>
      </c>
      <c r="D833" t="s">
        <v>379</v>
      </c>
      <c r="E833" s="178">
        <v>1681.99</v>
      </c>
      <c r="F833" s="178">
        <v>1555.73</v>
      </c>
      <c r="G833" s="178">
        <v>-126.25999999999999</v>
      </c>
    </row>
    <row r="834" spans="1:7" x14ac:dyDescent="0.25">
      <c r="A834" s="17" t="s">
        <v>480</v>
      </c>
      <c r="B834" t="s">
        <v>177</v>
      </c>
      <c r="C834" t="s">
        <v>347</v>
      </c>
      <c r="D834" t="s">
        <v>209</v>
      </c>
      <c r="E834" s="178">
        <v>75337.25999999998</v>
      </c>
      <c r="F834" s="178">
        <v>60868.05</v>
      </c>
      <c r="G834" s="178">
        <v>-14469.209999999977</v>
      </c>
    </row>
    <row r="835" spans="1:7" x14ac:dyDescent="0.25">
      <c r="A835" s="17" t="s">
        <v>480</v>
      </c>
      <c r="B835" t="s">
        <v>177</v>
      </c>
      <c r="C835" t="s">
        <v>347</v>
      </c>
      <c r="D835" t="s">
        <v>285</v>
      </c>
      <c r="E835" s="178">
        <v>6470.430000000003</v>
      </c>
      <c r="F835" s="178">
        <v>6871.15</v>
      </c>
      <c r="G835" s="178">
        <v>400.71999999999662</v>
      </c>
    </row>
    <row r="836" spans="1:7" x14ac:dyDescent="0.25">
      <c r="A836" s="17" t="s">
        <v>480</v>
      </c>
      <c r="B836" t="s">
        <v>178</v>
      </c>
      <c r="C836" t="s">
        <v>348</v>
      </c>
      <c r="D836" t="s">
        <v>379</v>
      </c>
      <c r="E836" s="178">
        <v>406.63000000000011</v>
      </c>
      <c r="F836" s="178">
        <v>1879.84</v>
      </c>
      <c r="G836" s="178">
        <v>1473.2099999999998</v>
      </c>
    </row>
    <row r="837" spans="1:7" x14ac:dyDescent="0.25">
      <c r="A837" s="17" t="s">
        <v>480</v>
      </c>
      <c r="B837" t="s">
        <v>178</v>
      </c>
      <c r="C837" t="s">
        <v>348</v>
      </c>
      <c r="D837" t="s">
        <v>209</v>
      </c>
      <c r="E837" s="178">
        <v>19729.950000000004</v>
      </c>
      <c r="F837" s="178">
        <v>33837.19</v>
      </c>
      <c r="G837" s="178">
        <v>14107.239999999998</v>
      </c>
    </row>
    <row r="838" spans="1:7" x14ac:dyDescent="0.25">
      <c r="A838" s="17" t="s">
        <v>480</v>
      </c>
      <c r="B838" t="s">
        <v>178</v>
      </c>
      <c r="C838" t="s">
        <v>348</v>
      </c>
      <c r="D838" t="s">
        <v>285</v>
      </c>
      <c r="E838" s="178">
        <v>1672.3900000000003</v>
      </c>
      <c r="F838" s="178">
        <v>5056.13</v>
      </c>
      <c r="G838" s="178">
        <v>3383.74</v>
      </c>
    </row>
    <row r="839" spans="1:7" x14ac:dyDescent="0.25">
      <c r="A839" s="17" t="s">
        <v>480</v>
      </c>
      <c r="B839" t="s">
        <v>179</v>
      </c>
      <c r="C839" t="s">
        <v>333</v>
      </c>
      <c r="D839" t="s">
        <v>211</v>
      </c>
      <c r="E839" s="178">
        <v>5302.6099999999979</v>
      </c>
      <c r="F839" s="178">
        <v>11603.18</v>
      </c>
      <c r="G839" s="178">
        <v>6300.5700000000024</v>
      </c>
    </row>
    <row r="840" spans="1:7" x14ac:dyDescent="0.25">
      <c r="A840" s="17" t="s">
        <v>480</v>
      </c>
      <c r="B840" t="s">
        <v>179</v>
      </c>
      <c r="C840" t="s">
        <v>333</v>
      </c>
      <c r="D840" t="s">
        <v>314</v>
      </c>
      <c r="E840" s="178">
        <v>639.66</v>
      </c>
      <c r="F840" s="178">
        <v>1037.1600000000001</v>
      </c>
      <c r="G840" s="178">
        <v>397.50000000000011</v>
      </c>
    </row>
    <row r="841" spans="1:7" x14ac:dyDescent="0.25">
      <c r="A841" s="17" t="s">
        <v>480</v>
      </c>
      <c r="B841" t="s">
        <v>180</v>
      </c>
      <c r="C841" t="s">
        <v>208</v>
      </c>
      <c r="D841" t="s">
        <v>379</v>
      </c>
      <c r="E841" s="178">
        <v>1193.93</v>
      </c>
      <c r="F841" s="178">
        <v>1620.56</v>
      </c>
      <c r="G841" s="178">
        <v>426.62999999999988</v>
      </c>
    </row>
    <row r="842" spans="1:7" x14ac:dyDescent="0.25">
      <c r="A842" s="17" t="s">
        <v>480</v>
      </c>
      <c r="B842" t="s">
        <v>180</v>
      </c>
      <c r="C842" t="s">
        <v>208</v>
      </c>
      <c r="D842" t="s">
        <v>209</v>
      </c>
      <c r="E842" s="178">
        <v>54387.869999999981</v>
      </c>
      <c r="F842" s="178">
        <v>38828.5</v>
      </c>
      <c r="G842" s="178">
        <v>-15559.369999999981</v>
      </c>
    </row>
    <row r="843" spans="1:7" x14ac:dyDescent="0.25">
      <c r="A843" s="17" t="s">
        <v>480</v>
      </c>
      <c r="B843" t="s">
        <v>180</v>
      </c>
      <c r="C843" t="s">
        <v>208</v>
      </c>
      <c r="D843" t="s">
        <v>285</v>
      </c>
      <c r="E843" s="178">
        <v>4685.3200000000006</v>
      </c>
      <c r="F843" s="178">
        <v>6611.87</v>
      </c>
      <c r="G843" s="178">
        <v>1926.5499999999993</v>
      </c>
    </row>
    <row r="844" spans="1:7" x14ac:dyDescent="0.25">
      <c r="A844" s="17" t="s">
        <v>480</v>
      </c>
      <c r="B844" t="s">
        <v>181</v>
      </c>
      <c r="C844" t="s">
        <v>351</v>
      </c>
      <c r="D844" t="s">
        <v>360</v>
      </c>
      <c r="E844" s="178">
        <v>19928.769999999993</v>
      </c>
      <c r="F844" s="178">
        <v>16594.490000000002</v>
      </c>
      <c r="G844" s="178">
        <v>-3334.2799999999916</v>
      </c>
    </row>
    <row r="845" spans="1:7" x14ac:dyDescent="0.25">
      <c r="A845" s="17" t="s">
        <v>480</v>
      </c>
      <c r="B845" t="s">
        <v>182</v>
      </c>
      <c r="C845" t="s">
        <v>335</v>
      </c>
      <c r="D845" t="s">
        <v>379</v>
      </c>
      <c r="E845" s="178">
        <v>1195.9199999999998</v>
      </c>
      <c r="F845" s="178">
        <v>2398.42</v>
      </c>
      <c r="G845" s="178">
        <v>1202.5000000000002</v>
      </c>
    </row>
    <row r="846" spans="1:7" x14ac:dyDescent="0.25">
      <c r="A846" s="17" t="s">
        <v>480</v>
      </c>
      <c r="B846" t="s">
        <v>182</v>
      </c>
      <c r="C846" t="s">
        <v>335</v>
      </c>
      <c r="D846" t="s">
        <v>209</v>
      </c>
      <c r="E846" s="178">
        <v>54461.349999999969</v>
      </c>
      <c r="F846" s="178">
        <v>53932.08</v>
      </c>
      <c r="G846" s="178">
        <v>-529.26999999996769</v>
      </c>
    </row>
    <row r="847" spans="1:7" x14ac:dyDescent="0.25">
      <c r="A847" s="17" t="s">
        <v>480</v>
      </c>
      <c r="B847" t="s">
        <v>182</v>
      </c>
      <c r="C847" t="s">
        <v>335</v>
      </c>
      <c r="D847" t="s">
        <v>285</v>
      </c>
      <c r="E847" s="178">
        <v>4691.96</v>
      </c>
      <c r="F847" s="178">
        <v>7195.27</v>
      </c>
      <c r="G847" s="178">
        <v>2503.3100000000004</v>
      </c>
    </row>
    <row r="848" spans="1:7" x14ac:dyDescent="0.25">
      <c r="A848" s="17" t="s">
        <v>480</v>
      </c>
      <c r="B848" t="s">
        <v>184</v>
      </c>
      <c r="C848" t="s">
        <v>223</v>
      </c>
      <c r="D848" t="s">
        <v>224</v>
      </c>
      <c r="E848" s="178">
        <v>56781.409999999982</v>
      </c>
      <c r="F848" s="178">
        <v>43884.63</v>
      </c>
      <c r="G848" s="178">
        <v>-12896.779999999984</v>
      </c>
    </row>
    <row r="849" spans="1:7" x14ac:dyDescent="0.25">
      <c r="A849" s="17" t="s">
        <v>480</v>
      </c>
      <c r="B849" t="s">
        <v>184</v>
      </c>
      <c r="C849" t="s">
        <v>223</v>
      </c>
      <c r="D849" t="s">
        <v>463</v>
      </c>
      <c r="E849" s="178">
        <v>1154.7900000000004</v>
      </c>
      <c r="F849" s="178">
        <v>1620.56</v>
      </c>
      <c r="G849" s="178">
        <v>465.76999999999953</v>
      </c>
    </row>
    <row r="850" spans="1:7" x14ac:dyDescent="0.25">
      <c r="A850" s="17" t="s">
        <v>480</v>
      </c>
      <c r="B850" t="s">
        <v>185</v>
      </c>
      <c r="C850" t="s">
        <v>274</v>
      </c>
      <c r="D850" t="s">
        <v>307</v>
      </c>
      <c r="E850" s="178">
        <v>79846.13999999997</v>
      </c>
      <c r="F850" s="178">
        <v>75906.8</v>
      </c>
      <c r="G850" s="178">
        <v>-3939.3399999999674</v>
      </c>
    </row>
    <row r="851" spans="1:7" x14ac:dyDescent="0.25">
      <c r="A851" s="17" t="s">
        <v>480</v>
      </c>
      <c r="B851" t="s">
        <v>185</v>
      </c>
      <c r="C851" t="s">
        <v>274</v>
      </c>
      <c r="D851" t="s">
        <v>441</v>
      </c>
      <c r="E851" s="178">
        <v>8576.8300000000017</v>
      </c>
      <c r="F851" s="178">
        <v>15233.22</v>
      </c>
      <c r="G851" s="178">
        <v>6656.3899999999976</v>
      </c>
    </row>
    <row r="852" spans="1:7" x14ac:dyDescent="0.25">
      <c r="A852" s="17" t="s">
        <v>480</v>
      </c>
      <c r="B852" t="s">
        <v>185</v>
      </c>
      <c r="C852" t="s">
        <v>274</v>
      </c>
      <c r="D852" t="s">
        <v>387</v>
      </c>
      <c r="E852" s="178">
        <v>2213.1899999999991</v>
      </c>
      <c r="F852" s="178">
        <v>2268.7800000000002</v>
      </c>
      <c r="G852" s="178">
        <v>55.590000000001055</v>
      </c>
    </row>
    <row r="853" spans="1:7" x14ac:dyDescent="0.25">
      <c r="A853" s="17" t="s">
        <v>480</v>
      </c>
      <c r="B853" t="s">
        <v>186</v>
      </c>
      <c r="C853" t="s">
        <v>302</v>
      </c>
      <c r="D853" t="s">
        <v>360</v>
      </c>
      <c r="E853" s="178">
        <v>251581.29999999996</v>
      </c>
      <c r="F853" s="178">
        <v>374737.18</v>
      </c>
      <c r="G853" s="178">
        <v>123155.88000000003</v>
      </c>
    </row>
    <row r="854" spans="1:7" x14ac:dyDescent="0.25">
      <c r="A854" s="17" t="s">
        <v>480</v>
      </c>
      <c r="B854" t="s">
        <v>188</v>
      </c>
      <c r="C854" t="s">
        <v>210</v>
      </c>
      <c r="D854" t="s">
        <v>211</v>
      </c>
      <c r="E854" s="178">
        <v>162693.56000000003</v>
      </c>
      <c r="F854" s="178">
        <v>287421.67</v>
      </c>
      <c r="G854" s="178">
        <v>124728.10999999996</v>
      </c>
    </row>
    <row r="855" spans="1:7" x14ac:dyDescent="0.25">
      <c r="A855" s="17" t="s">
        <v>480</v>
      </c>
      <c r="B855" t="s">
        <v>188</v>
      </c>
      <c r="C855" t="s">
        <v>210</v>
      </c>
      <c r="D855" t="s">
        <v>314</v>
      </c>
      <c r="E855" s="178">
        <v>21279.57</v>
      </c>
      <c r="F855" s="178">
        <v>11603.18</v>
      </c>
      <c r="G855" s="178">
        <v>-9676.39</v>
      </c>
    </row>
    <row r="856" spans="1:7" x14ac:dyDescent="0.25">
      <c r="A856" s="17" t="s">
        <v>480</v>
      </c>
      <c r="B856" t="s">
        <v>197</v>
      </c>
      <c r="C856" t="s">
        <v>281</v>
      </c>
      <c r="D856" t="s">
        <v>391</v>
      </c>
      <c r="E856" s="178">
        <v>85994.620000000024</v>
      </c>
      <c r="F856" s="178">
        <v>0</v>
      </c>
      <c r="G856" s="178">
        <v>-85994.620000000024</v>
      </c>
    </row>
    <row r="857" spans="1:7" x14ac:dyDescent="0.25">
      <c r="A857" s="17" t="s">
        <v>480</v>
      </c>
      <c r="B857" t="s">
        <v>197</v>
      </c>
      <c r="C857" t="s">
        <v>281</v>
      </c>
      <c r="D857" t="s">
        <v>385</v>
      </c>
      <c r="E857" s="178">
        <v>5157.0400000000018</v>
      </c>
      <c r="F857" s="178">
        <v>0</v>
      </c>
      <c r="G857" s="178">
        <v>-5157.0400000000018</v>
      </c>
    </row>
    <row r="858" spans="1:7" x14ac:dyDescent="0.25">
      <c r="A858" s="17" t="s">
        <v>480</v>
      </c>
      <c r="B858" t="s">
        <v>197</v>
      </c>
      <c r="C858" t="s">
        <v>281</v>
      </c>
      <c r="D858" t="s">
        <v>278</v>
      </c>
      <c r="E858" s="178">
        <v>1683.4899999999996</v>
      </c>
      <c r="F858" s="178">
        <v>0</v>
      </c>
      <c r="G858" s="178">
        <v>-1683.4899999999996</v>
      </c>
    </row>
    <row r="859" spans="1:7" x14ac:dyDescent="0.25">
      <c r="A859" s="17" t="s">
        <v>480</v>
      </c>
      <c r="B859" t="s">
        <v>63</v>
      </c>
      <c r="C859" t="s">
        <v>346</v>
      </c>
      <c r="D859" t="s">
        <v>379</v>
      </c>
      <c r="E859" s="178">
        <v>0</v>
      </c>
      <c r="F859" s="178">
        <v>842.69</v>
      </c>
      <c r="G859" s="178">
        <v>842.69</v>
      </c>
    </row>
    <row r="860" spans="1:7" x14ac:dyDescent="0.25">
      <c r="A860" s="17" t="s">
        <v>480</v>
      </c>
      <c r="B860" t="s">
        <v>63</v>
      </c>
      <c r="C860" t="s">
        <v>346</v>
      </c>
      <c r="D860" t="s">
        <v>209</v>
      </c>
      <c r="E860" s="178">
        <v>2096.8199999999988</v>
      </c>
      <c r="F860" s="178">
        <v>41810.32</v>
      </c>
      <c r="G860" s="178">
        <v>39713.5</v>
      </c>
    </row>
    <row r="861" spans="1:7" x14ac:dyDescent="0.25">
      <c r="A861" s="17" t="s">
        <v>480</v>
      </c>
      <c r="B861" t="s">
        <v>63</v>
      </c>
      <c r="C861" t="s">
        <v>346</v>
      </c>
      <c r="D861" t="s">
        <v>285</v>
      </c>
      <c r="E861" s="178">
        <v>119.40000000000002</v>
      </c>
      <c r="F861" s="178">
        <v>2139.13</v>
      </c>
      <c r="G861" s="178">
        <v>2019.73</v>
      </c>
    </row>
    <row r="862" spans="1:7" x14ac:dyDescent="0.25">
      <c r="A862" s="17" t="s">
        <v>480</v>
      </c>
      <c r="B862" t="s">
        <v>193</v>
      </c>
      <c r="C862" t="s">
        <v>376</v>
      </c>
      <c r="D862" t="s">
        <v>360</v>
      </c>
      <c r="E862" s="178">
        <v>111943.22999999995</v>
      </c>
      <c r="F862" s="178">
        <v>125010.76</v>
      </c>
      <c r="G862" s="178">
        <v>13067.530000000042</v>
      </c>
    </row>
    <row r="863" spans="1:7" x14ac:dyDescent="0.25">
      <c r="A863" s="17" t="s">
        <v>480</v>
      </c>
      <c r="B863" t="s">
        <v>394</v>
      </c>
      <c r="C863" t="s">
        <v>395</v>
      </c>
      <c r="D863" t="s">
        <v>430</v>
      </c>
      <c r="E863" s="178">
        <v>129377.55000000002</v>
      </c>
      <c r="F863" s="178">
        <v>271781.45</v>
      </c>
      <c r="G863" s="178">
        <v>142403.9</v>
      </c>
    </row>
    <row r="864" spans="1:7" x14ac:dyDescent="0.25">
      <c r="A864" s="17" t="s">
        <v>480</v>
      </c>
      <c r="B864" t="s">
        <v>394</v>
      </c>
      <c r="C864" t="s">
        <v>395</v>
      </c>
      <c r="D864" t="s">
        <v>369</v>
      </c>
      <c r="E864" s="178">
        <v>35999.759999999995</v>
      </c>
      <c r="F864" s="178">
        <v>30899.09</v>
      </c>
      <c r="G864" s="178">
        <v>-5100.6699999999946</v>
      </c>
    </row>
    <row r="865" spans="1:7" x14ac:dyDescent="0.25">
      <c r="A865" s="17" t="s">
        <v>480</v>
      </c>
      <c r="B865" t="s">
        <v>394</v>
      </c>
      <c r="C865" t="s">
        <v>395</v>
      </c>
      <c r="D865" t="s">
        <v>427</v>
      </c>
      <c r="E865" s="178">
        <v>0</v>
      </c>
      <c r="F865" s="178">
        <v>0</v>
      </c>
      <c r="G865" s="178">
        <v>0</v>
      </c>
    </row>
    <row r="866" spans="1:7" x14ac:dyDescent="0.25">
      <c r="A866" s="17" t="s">
        <v>480</v>
      </c>
      <c r="B866" t="s">
        <v>399</v>
      </c>
      <c r="C866" t="s">
        <v>400</v>
      </c>
      <c r="D866" t="s">
        <v>379</v>
      </c>
      <c r="E866" s="178">
        <v>95.200000000000031</v>
      </c>
      <c r="F866" s="178">
        <v>0</v>
      </c>
      <c r="G866" s="178">
        <v>-95.200000000000031</v>
      </c>
    </row>
    <row r="867" spans="1:7" x14ac:dyDescent="0.25">
      <c r="A867" s="17" t="s">
        <v>480</v>
      </c>
      <c r="B867" t="s">
        <v>399</v>
      </c>
      <c r="C867" t="s">
        <v>400</v>
      </c>
      <c r="D867" t="s">
        <v>209</v>
      </c>
      <c r="E867" s="178">
        <v>5648.760000000002</v>
      </c>
      <c r="F867" s="178">
        <v>0</v>
      </c>
      <c r="G867" s="178">
        <v>-5648.760000000002</v>
      </c>
    </row>
    <row r="868" spans="1:7" x14ac:dyDescent="0.25">
      <c r="A868" s="17" t="s">
        <v>480</v>
      </c>
      <c r="B868" t="s">
        <v>399</v>
      </c>
      <c r="C868" t="s">
        <v>400</v>
      </c>
      <c r="D868" t="s">
        <v>285</v>
      </c>
      <c r="E868" s="178">
        <v>441.31999999999988</v>
      </c>
      <c r="F868" s="178">
        <v>0</v>
      </c>
      <c r="G868" s="178">
        <v>-441.31999999999988</v>
      </c>
    </row>
    <row r="869" spans="1:7" x14ac:dyDescent="0.25">
      <c r="A869" s="17" t="s">
        <v>481</v>
      </c>
      <c r="B869" t="s">
        <v>41</v>
      </c>
      <c r="C869" t="s">
        <v>301</v>
      </c>
      <c r="D869" t="s">
        <v>261</v>
      </c>
      <c r="E869" s="178">
        <v>287.44000000000005</v>
      </c>
      <c r="F869" s="178">
        <v>2719.99</v>
      </c>
      <c r="G869" s="178">
        <v>2432.5499999999997</v>
      </c>
    </row>
    <row r="870" spans="1:7" x14ac:dyDescent="0.25">
      <c r="A870" s="17" t="s">
        <v>481</v>
      </c>
      <c r="B870" t="s">
        <v>42</v>
      </c>
      <c r="C870" t="s">
        <v>264</v>
      </c>
      <c r="D870" t="s">
        <v>261</v>
      </c>
      <c r="E870" s="178">
        <v>0</v>
      </c>
      <c r="F870" s="178">
        <v>388.93</v>
      </c>
      <c r="G870" s="178">
        <v>388.93</v>
      </c>
    </row>
    <row r="871" spans="1:7" x14ac:dyDescent="0.25">
      <c r="A871" s="17" t="s">
        <v>481</v>
      </c>
      <c r="B871" t="s">
        <v>44</v>
      </c>
      <c r="C871" t="s">
        <v>260</v>
      </c>
      <c r="D871" t="s">
        <v>261</v>
      </c>
      <c r="E871" s="178">
        <v>646.76999999999987</v>
      </c>
      <c r="F871" s="178">
        <v>129.63999999999999</v>
      </c>
      <c r="G871" s="178">
        <v>-517.12999999999988</v>
      </c>
    </row>
    <row r="872" spans="1:7" x14ac:dyDescent="0.25">
      <c r="A872" s="17" t="s">
        <v>481</v>
      </c>
      <c r="B872" t="s">
        <v>46</v>
      </c>
      <c r="C872" t="s">
        <v>252</v>
      </c>
      <c r="D872" t="s">
        <v>310</v>
      </c>
      <c r="E872" s="178">
        <v>8888.0700000000033</v>
      </c>
      <c r="F872" s="178">
        <v>583.4</v>
      </c>
      <c r="G872" s="178">
        <v>-8304.6700000000037</v>
      </c>
    </row>
    <row r="873" spans="1:7" x14ac:dyDescent="0.25">
      <c r="A873" s="17" t="s">
        <v>481</v>
      </c>
      <c r="B873" t="s">
        <v>46</v>
      </c>
      <c r="C873" t="s">
        <v>252</v>
      </c>
      <c r="D873" t="s">
        <v>412</v>
      </c>
      <c r="E873" s="178">
        <v>526.75</v>
      </c>
      <c r="F873" s="178">
        <v>0</v>
      </c>
      <c r="G873" s="178">
        <v>-526.75</v>
      </c>
    </row>
    <row r="874" spans="1:7" x14ac:dyDescent="0.25">
      <c r="A874" s="17" t="s">
        <v>481</v>
      </c>
      <c r="B874" t="s">
        <v>70</v>
      </c>
      <c r="C874" t="s">
        <v>351</v>
      </c>
      <c r="D874" t="s">
        <v>261</v>
      </c>
      <c r="E874" s="178">
        <v>3719.7399999999989</v>
      </c>
      <c r="F874" s="178">
        <v>2139.13</v>
      </c>
      <c r="G874" s="178">
        <v>-1580.6099999999988</v>
      </c>
    </row>
    <row r="875" spans="1:7" x14ac:dyDescent="0.25">
      <c r="A875" s="17" t="s">
        <v>481</v>
      </c>
      <c r="B875" t="s">
        <v>74</v>
      </c>
      <c r="C875" t="s">
        <v>250</v>
      </c>
      <c r="D875" t="s">
        <v>310</v>
      </c>
      <c r="E875" s="178">
        <v>0</v>
      </c>
      <c r="F875" s="178">
        <v>0</v>
      </c>
      <c r="G875" s="178">
        <v>0</v>
      </c>
    </row>
    <row r="876" spans="1:7" x14ac:dyDescent="0.25">
      <c r="A876" s="17" t="s">
        <v>481</v>
      </c>
      <c r="B876" t="s">
        <v>74</v>
      </c>
      <c r="C876" t="s">
        <v>250</v>
      </c>
      <c r="D876" t="s">
        <v>412</v>
      </c>
      <c r="E876" s="178">
        <v>0</v>
      </c>
      <c r="F876" s="178">
        <v>0</v>
      </c>
      <c r="G876" s="178">
        <v>0</v>
      </c>
    </row>
    <row r="877" spans="1:7" x14ac:dyDescent="0.25">
      <c r="A877" s="17" t="s">
        <v>481</v>
      </c>
      <c r="B877" t="s">
        <v>75</v>
      </c>
      <c r="C877" t="s">
        <v>351</v>
      </c>
      <c r="D877" t="s">
        <v>261</v>
      </c>
      <c r="E877" s="178">
        <v>1876.079999999999</v>
      </c>
      <c r="F877" s="178">
        <v>713.04</v>
      </c>
      <c r="G877" s="178">
        <v>-1163.0399999999991</v>
      </c>
    </row>
    <row r="878" spans="1:7" x14ac:dyDescent="0.25">
      <c r="A878" s="17" t="s">
        <v>481</v>
      </c>
      <c r="B878" t="s">
        <v>194</v>
      </c>
      <c r="C878" t="s">
        <v>251</v>
      </c>
      <c r="D878" t="s">
        <v>310</v>
      </c>
      <c r="E878" s="178">
        <v>39865.87000000001</v>
      </c>
      <c r="F878" s="178">
        <v>39282.26</v>
      </c>
      <c r="G878" s="178">
        <v>-583.61000000000786</v>
      </c>
    </row>
    <row r="879" spans="1:7" x14ac:dyDescent="0.25">
      <c r="A879" s="17" t="s">
        <v>481</v>
      </c>
      <c r="B879" t="s">
        <v>194</v>
      </c>
      <c r="C879" t="s">
        <v>251</v>
      </c>
      <c r="D879" t="s">
        <v>412</v>
      </c>
      <c r="E879" s="178">
        <v>2386.7100000000005</v>
      </c>
      <c r="F879" s="178">
        <v>842.69</v>
      </c>
      <c r="G879" s="178">
        <v>-1544.0200000000004</v>
      </c>
    </row>
    <row r="880" spans="1:7" x14ac:dyDescent="0.25">
      <c r="A880" s="17" t="s">
        <v>481</v>
      </c>
      <c r="B880" t="s">
        <v>89</v>
      </c>
      <c r="C880" t="s">
        <v>298</v>
      </c>
      <c r="D880" t="s">
        <v>261</v>
      </c>
      <c r="E880" s="178">
        <v>2406.7199999999993</v>
      </c>
      <c r="F880" s="178">
        <v>6093.29</v>
      </c>
      <c r="G880" s="178">
        <v>3686.5700000000006</v>
      </c>
    </row>
    <row r="881" spans="1:7" x14ac:dyDescent="0.25">
      <c r="A881" s="17" t="s">
        <v>481</v>
      </c>
      <c r="B881" t="s">
        <v>91</v>
      </c>
      <c r="C881" t="s">
        <v>420</v>
      </c>
      <c r="D881" t="s">
        <v>261</v>
      </c>
      <c r="E881" s="178">
        <v>0</v>
      </c>
      <c r="F881" s="178">
        <v>0</v>
      </c>
      <c r="G881" s="178">
        <v>0</v>
      </c>
    </row>
    <row r="882" spans="1:7" x14ac:dyDescent="0.25">
      <c r="A882" s="17" t="s">
        <v>481</v>
      </c>
      <c r="B882" t="s">
        <v>95</v>
      </c>
      <c r="C882" t="s">
        <v>322</v>
      </c>
      <c r="D882" t="s">
        <v>345</v>
      </c>
      <c r="E882" s="178">
        <v>130946.37999999996</v>
      </c>
      <c r="F882" s="178">
        <v>36365.26</v>
      </c>
      <c r="G882" s="178">
        <v>-94581.119999999966</v>
      </c>
    </row>
    <row r="883" spans="1:7" x14ac:dyDescent="0.25">
      <c r="A883" s="17" t="s">
        <v>481</v>
      </c>
      <c r="B883" t="s">
        <v>105</v>
      </c>
      <c r="C883" t="s">
        <v>263</v>
      </c>
      <c r="D883" t="s">
        <v>261</v>
      </c>
      <c r="E883" s="178">
        <v>8107.6799999999967</v>
      </c>
      <c r="F883" s="178">
        <v>9528.86</v>
      </c>
      <c r="G883" s="178">
        <v>1421.1800000000039</v>
      </c>
    </row>
    <row r="884" spans="1:7" x14ac:dyDescent="0.25">
      <c r="A884" s="17" t="s">
        <v>481</v>
      </c>
      <c r="B884" t="s">
        <v>106</v>
      </c>
      <c r="C884" t="s">
        <v>375</v>
      </c>
      <c r="D884" t="s">
        <v>261</v>
      </c>
      <c r="E884" s="178">
        <v>0</v>
      </c>
      <c r="F884" s="178">
        <v>0</v>
      </c>
      <c r="G884" s="178">
        <v>0</v>
      </c>
    </row>
    <row r="885" spans="1:7" x14ac:dyDescent="0.25">
      <c r="A885" s="17" t="s">
        <v>481</v>
      </c>
      <c r="B885" t="s">
        <v>107</v>
      </c>
      <c r="C885" t="s">
        <v>435</v>
      </c>
      <c r="D885" t="s">
        <v>261</v>
      </c>
      <c r="E885" s="178">
        <v>899.45</v>
      </c>
      <c r="F885" s="178">
        <v>259.29000000000002</v>
      </c>
      <c r="G885" s="178">
        <v>-640.16000000000008</v>
      </c>
    </row>
    <row r="886" spans="1:7" x14ac:dyDescent="0.25">
      <c r="A886" s="17" t="s">
        <v>481</v>
      </c>
      <c r="B886" t="s">
        <v>111</v>
      </c>
      <c r="C886" t="s">
        <v>364</v>
      </c>
      <c r="D886" t="s">
        <v>345</v>
      </c>
      <c r="E886" s="178">
        <v>20253.37</v>
      </c>
      <c r="F886" s="178">
        <v>14260.89</v>
      </c>
      <c r="G886" s="178">
        <v>-5992.48</v>
      </c>
    </row>
    <row r="887" spans="1:7" x14ac:dyDescent="0.25">
      <c r="A887" s="17" t="s">
        <v>481</v>
      </c>
      <c r="B887" t="s">
        <v>111</v>
      </c>
      <c r="C887" t="s">
        <v>364</v>
      </c>
      <c r="D887" t="s">
        <v>461</v>
      </c>
      <c r="E887" s="178">
        <v>3794.63</v>
      </c>
      <c r="F887" s="178">
        <v>518.58000000000004</v>
      </c>
      <c r="G887" s="178">
        <v>-3276.05</v>
      </c>
    </row>
    <row r="888" spans="1:7" x14ac:dyDescent="0.25">
      <c r="A888" s="17" t="s">
        <v>481</v>
      </c>
      <c r="B888" t="s">
        <v>115</v>
      </c>
      <c r="C888" t="s">
        <v>309</v>
      </c>
      <c r="D888" t="s">
        <v>310</v>
      </c>
      <c r="E888" s="178">
        <v>44256.950000000026</v>
      </c>
      <c r="F888" s="178">
        <v>23141.53</v>
      </c>
      <c r="G888" s="178">
        <v>-21115.420000000027</v>
      </c>
    </row>
    <row r="889" spans="1:7" x14ac:dyDescent="0.25">
      <c r="A889" s="17" t="s">
        <v>481</v>
      </c>
      <c r="B889" t="s">
        <v>115</v>
      </c>
      <c r="C889" t="s">
        <v>309</v>
      </c>
      <c r="D889" t="s">
        <v>412</v>
      </c>
      <c r="E889" s="178">
        <v>2652.3500000000008</v>
      </c>
      <c r="F889" s="178">
        <v>2787.35</v>
      </c>
      <c r="G889" s="178">
        <v>134.99999999999909</v>
      </c>
    </row>
    <row r="890" spans="1:7" x14ac:dyDescent="0.25">
      <c r="A890" s="17" t="s">
        <v>481</v>
      </c>
      <c r="B890" t="s">
        <v>128</v>
      </c>
      <c r="C890" t="s">
        <v>300</v>
      </c>
      <c r="D890" t="s">
        <v>261</v>
      </c>
      <c r="E890" s="178">
        <v>2327.7399999999998</v>
      </c>
      <c r="F890" s="178">
        <v>3630.04</v>
      </c>
      <c r="G890" s="178">
        <v>1302.3000000000002</v>
      </c>
    </row>
    <row r="891" spans="1:7" x14ac:dyDescent="0.25">
      <c r="A891" s="17" t="s">
        <v>481</v>
      </c>
      <c r="B891" t="s">
        <v>138</v>
      </c>
      <c r="C891" t="s">
        <v>247</v>
      </c>
      <c r="D891" t="s">
        <v>310</v>
      </c>
      <c r="E891" s="178">
        <v>17384.450000000008</v>
      </c>
      <c r="F891" s="178">
        <v>9593.69</v>
      </c>
      <c r="G891" s="178">
        <v>-7790.7600000000075</v>
      </c>
    </row>
    <row r="892" spans="1:7" x14ac:dyDescent="0.25">
      <c r="A892" s="17" t="s">
        <v>481</v>
      </c>
      <c r="B892" t="s">
        <v>138</v>
      </c>
      <c r="C892" t="s">
        <v>247</v>
      </c>
      <c r="D892" t="s">
        <v>412</v>
      </c>
      <c r="E892" s="178">
        <v>1037.6100000000006</v>
      </c>
      <c r="F892" s="178">
        <v>518.58000000000004</v>
      </c>
      <c r="G892" s="178">
        <v>-519.03000000000054</v>
      </c>
    </row>
    <row r="893" spans="1:7" x14ac:dyDescent="0.25">
      <c r="A893" s="17" t="s">
        <v>481</v>
      </c>
      <c r="B893" t="s">
        <v>154</v>
      </c>
      <c r="C893" t="s">
        <v>260</v>
      </c>
      <c r="D893" t="s">
        <v>261</v>
      </c>
      <c r="E893" s="178">
        <v>2717.1100000000006</v>
      </c>
      <c r="F893" s="178">
        <v>5898.82</v>
      </c>
      <c r="G893" s="178">
        <v>3181.7099999999991</v>
      </c>
    </row>
    <row r="894" spans="1:7" x14ac:dyDescent="0.25">
      <c r="A894" s="17" t="s">
        <v>481</v>
      </c>
      <c r="B894" t="s">
        <v>157</v>
      </c>
      <c r="C894" t="s">
        <v>422</v>
      </c>
      <c r="D894" t="s">
        <v>261</v>
      </c>
      <c r="E894" s="178">
        <v>0</v>
      </c>
      <c r="F894" s="178">
        <v>64.819999999999993</v>
      </c>
      <c r="G894" s="178">
        <v>64.819999999999993</v>
      </c>
    </row>
    <row r="895" spans="1:7" x14ac:dyDescent="0.25">
      <c r="A895" s="17" t="s">
        <v>481</v>
      </c>
      <c r="B895" t="s">
        <v>166</v>
      </c>
      <c r="C895" t="s">
        <v>260</v>
      </c>
      <c r="D895" t="s">
        <v>261</v>
      </c>
      <c r="E895" s="178">
        <v>19949.260000000009</v>
      </c>
      <c r="F895" s="178">
        <v>9204.75</v>
      </c>
      <c r="G895" s="178">
        <v>-10744.510000000009</v>
      </c>
    </row>
    <row r="896" spans="1:7" x14ac:dyDescent="0.25">
      <c r="A896" s="17" t="s">
        <v>481</v>
      </c>
      <c r="B896" t="s">
        <v>181</v>
      </c>
      <c r="C896" t="s">
        <v>351</v>
      </c>
      <c r="D896" t="s">
        <v>261</v>
      </c>
      <c r="E896" s="178">
        <v>0</v>
      </c>
      <c r="F896" s="178">
        <v>1037.1600000000001</v>
      </c>
      <c r="G896" s="178">
        <v>1037.1600000000001</v>
      </c>
    </row>
    <row r="897" spans="1:7" x14ac:dyDescent="0.25">
      <c r="A897" s="17" t="s">
        <v>481</v>
      </c>
      <c r="B897" t="s">
        <v>183</v>
      </c>
      <c r="C897" t="s">
        <v>319</v>
      </c>
      <c r="D897" t="s">
        <v>461</v>
      </c>
      <c r="E897" s="178">
        <v>2245.4900000000007</v>
      </c>
      <c r="F897" s="178">
        <v>453.76</v>
      </c>
      <c r="G897" s="178">
        <v>-1791.7300000000007</v>
      </c>
    </row>
    <row r="898" spans="1:7" x14ac:dyDescent="0.25">
      <c r="A898" s="17" t="s">
        <v>481</v>
      </c>
      <c r="B898" t="s">
        <v>186</v>
      </c>
      <c r="C898" t="s">
        <v>302</v>
      </c>
      <c r="D898" t="s">
        <v>261</v>
      </c>
      <c r="E898" s="178">
        <v>7261.1600000000017</v>
      </c>
      <c r="F898" s="178">
        <v>8556.5300000000007</v>
      </c>
      <c r="G898" s="178">
        <v>1295.369999999999</v>
      </c>
    </row>
    <row r="899" spans="1:7" x14ac:dyDescent="0.25">
      <c r="A899" s="17" t="s">
        <v>481</v>
      </c>
      <c r="B899" t="s">
        <v>187</v>
      </c>
      <c r="C899" t="s">
        <v>289</v>
      </c>
      <c r="D899" t="s">
        <v>345</v>
      </c>
      <c r="E899" s="178">
        <v>20621.640000000003</v>
      </c>
      <c r="F899" s="178">
        <v>14196.06</v>
      </c>
      <c r="G899" s="178">
        <v>-6425.5800000000036</v>
      </c>
    </row>
    <row r="900" spans="1:7" x14ac:dyDescent="0.25">
      <c r="A900" s="17" t="s">
        <v>481</v>
      </c>
      <c r="B900" t="s">
        <v>187</v>
      </c>
      <c r="C900" t="s">
        <v>289</v>
      </c>
      <c r="D900" t="s">
        <v>461</v>
      </c>
      <c r="E900" s="178">
        <v>3863.4700000000007</v>
      </c>
      <c r="F900" s="178">
        <v>0</v>
      </c>
      <c r="G900" s="178">
        <v>-3863.4700000000007</v>
      </c>
    </row>
    <row r="901" spans="1:7" x14ac:dyDescent="0.25">
      <c r="A901" s="17" t="s">
        <v>481</v>
      </c>
      <c r="B901" t="s">
        <v>193</v>
      </c>
      <c r="C901" t="s">
        <v>376</v>
      </c>
      <c r="D901" t="s">
        <v>261</v>
      </c>
      <c r="E901" s="178">
        <v>3215.2699999999982</v>
      </c>
      <c r="F901" s="178">
        <v>3590.39</v>
      </c>
      <c r="G901" s="178">
        <v>375.12000000000171</v>
      </c>
    </row>
    <row r="902" spans="1:7" x14ac:dyDescent="0.25">
      <c r="A902" s="17" t="s">
        <v>482</v>
      </c>
      <c r="B902" t="s">
        <v>40</v>
      </c>
      <c r="C902" t="s">
        <v>380</v>
      </c>
      <c r="D902" t="s">
        <v>432</v>
      </c>
      <c r="E902" s="178">
        <v>19972.330000000005</v>
      </c>
      <c r="F902" s="178">
        <v>15362.86</v>
      </c>
      <c r="G902" s="178">
        <v>-4609.4700000000048</v>
      </c>
    </row>
    <row r="903" spans="1:7" x14ac:dyDescent="0.25">
      <c r="A903" s="17" t="s">
        <v>482</v>
      </c>
      <c r="B903" t="s">
        <v>40</v>
      </c>
      <c r="C903" t="s">
        <v>380</v>
      </c>
      <c r="D903" t="s">
        <v>467</v>
      </c>
      <c r="E903" s="178">
        <v>1304.98</v>
      </c>
      <c r="F903" s="178">
        <v>2139.13</v>
      </c>
      <c r="G903" s="178">
        <v>834.15000000000009</v>
      </c>
    </row>
    <row r="904" spans="1:7" x14ac:dyDescent="0.25">
      <c r="A904" s="17" t="s">
        <v>482</v>
      </c>
      <c r="B904" t="s">
        <v>41</v>
      </c>
      <c r="C904" t="s">
        <v>301</v>
      </c>
      <c r="D904" t="s">
        <v>352</v>
      </c>
      <c r="E904" s="178">
        <v>0</v>
      </c>
      <c r="F904" s="178">
        <v>0</v>
      </c>
      <c r="G904" s="178">
        <v>0</v>
      </c>
    </row>
    <row r="905" spans="1:7" x14ac:dyDescent="0.25">
      <c r="A905" s="17" t="s">
        <v>482</v>
      </c>
      <c r="B905" t="s">
        <v>41</v>
      </c>
      <c r="C905" t="s">
        <v>301</v>
      </c>
      <c r="D905" t="s">
        <v>423</v>
      </c>
      <c r="E905" s="178">
        <v>0</v>
      </c>
      <c r="F905" s="178">
        <v>0</v>
      </c>
      <c r="G905" s="178">
        <v>0</v>
      </c>
    </row>
    <row r="906" spans="1:7" x14ac:dyDescent="0.25">
      <c r="A906" s="17" t="s">
        <v>482</v>
      </c>
      <c r="B906" t="s">
        <v>42</v>
      </c>
      <c r="C906" t="s">
        <v>264</v>
      </c>
      <c r="D906" t="s">
        <v>352</v>
      </c>
      <c r="E906" s="178">
        <v>3017.5000000000023</v>
      </c>
      <c r="F906" s="178">
        <v>3241.11</v>
      </c>
      <c r="G906" s="178">
        <v>223.60999999999785</v>
      </c>
    </row>
    <row r="907" spans="1:7" x14ac:dyDescent="0.25">
      <c r="A907" s="17" t="s">
        <v>482</v>
      </c>
      <c r="B907" t="s">
        <v>42</v>
      </c>
      <c r="C907" t="s">
        <v>264</v>
      </c>
      <c r="D907" t="s">
        <v>423</v>
      </c>
      <c r="E907" s="178">
        <v>14252.09</v>
      </c>
      <c r="F907" s="178">
        <v>9399.2199999999993</v>
      </c>
      <c r="G907" s="178">
        <v>-4852.8700000000008</v>
      </c>
    </row>
    <row r="908" spans="1:7" x14ac:dyDescent="0.25">
      <c r="A908" s="17" t="s">
        <v>482</v>
      </c>
      <c r="B908" t="s">
        <v>43</v>
      </c>
      <c r="C908" t="s">
        <v>425</v>
      </c>
      <c r="D908" t="s">
        <v>432</v>
      </c>
      <c r="E908" s="178">
        <v>0</v>
      </c>
      <c r="F908" s="178">
        <v>0</v>
      </c>
      <c r="G908" s="178">
        <v>0</v>
      </c>
    </row>
    <row r="909" spans="1:7" x14ac:dyDescent="0.25">
      <c r="A909" s="17" t="s">
        <v>482</v>
      </c>
      <c r="B909" t="s">
        <v>43</v>
      </c>
      <c r="C909" t="s">
        <v>425</v>
      </c>
      <c r="D909" t="s">
        <v>467</v>
      </c>
      <c r="E909" s="178">
        <v>0</v>
      </c>
      <c r="F909" s="178">
        <v>0</v>
      </c>
      <c r="G909" s="178">
        <v>0</v>
      </c>
    </row>
    <row r="910" spans="1:7" x14ac:dyDescent="0.25">
      <c r="A910" s="17" t="s">
        <v>482</v>
      </c>
      <c r="B910" t="s">
        <v>44</v>
      </c>
      <c r="C910" t="s">
        <v>260</v>
      </c>
      <c r="D910" t="s">
        <v>352</v>
      </c>
      <c r="E910" s="178">
        <v>618.3599999999999</v>
      </c>
      <c r="F910" s="178">
        <v>1101.98</v>
      </c>
      <c r="G910" s="178">
        <v>483.62000000000012</v>
      </c>
    </row>
    <row r="911" spans="1:7" x14ac:dyDescent="0.25">
      <c r="A911" s="17" t="s">
        <v>482</v>
      </c>
      <c r="B911" t="s">
        <v>44</v>
      </c>
      <c r="C911" t="s">
        <v>260</v>
      </c>
      <c r="D911" t="s">
        <v>423</v>
      </c>
      <c r="E911" s="178">
        <v>2968.3899999999994</v>
      </c>
      <c r="F911" s="178">
        <v>5250.6</v>
      </c>
      <c r="G911" s="178">
        <v>2282.2100000000009</v>
      </c>
    </row>
    <row r="912" spans="1:7" x14ac:dyDescent="0.25">
      <c r="A912" s="17" t="s">
        <v>482</v>
      </c>
      <c r="B912" t="s">
        <v>46</v>
      </c>
      <c r="C912" t="s">
        <v>252</v>
      </c>
      <c r="D912" t="s">
        <v>340</v>
      </c>
      <c r="E912" s="178">
        <v>5081.37</v>
      </c>
      <c r="F912" s="178">
        <v>3500.4</v>
      </c>
      <c r="G912" s="178">
        <v>-1580.9699999999998</v>
      </c>
    </row>
    <row r="913" spans="1:7" x14ac:dyDescent="0.25">
      <c r="A913" s="17" t="s">
        <v>482</v>
      </c>
      <c r="B913" t="s">
        <v>46</v>
      </c>
      <c r="C913" t="s">
        <v>252</v>
      </c>
      <c r="D913" t="s">
        <v>445</v>
      </c>
      <c r="E913" s="178">
        <v>3599.9900000000007</v>
      </c>
      <c r="F913" s="178">
        <v>842.69</v>
      </c>
      <c r="G913" s="178">
        <v>-2757.3000000000006</v>
      </c>
    </row>
    <row r="914" spans="1:7" x14ac:dyDescent="0.25">
      <c r="A914" s="17" t="s">
        <v>482</v>
      </c>
      <c r="B914" t="s">
        <v>46</v>
      </c>
      <c r="C914" t="s">
        <v>252</v>
      </c>
      <c r="D914" t="s">
        <v>442</v>
      </c>
      <c r="E914" s="178">
        <v>403.99</v>
      </c>
      <c r="F914" s="178">
        <v>518.58000000000004</v>
      </c>
      <c r="G914" s="178">
        <v>114.59000000000003</v>
      </c>
    </row>
    <row r="915" spans="1:7" x14ac:dyDescent="0.25">
      <c r="A915" s="17" t="s">
        <v>482</v>
      </c>
      <c r="B915" t="s">
        <v>52</v>
      </c>
      <c r="C915" t="s">
        <v>414</v>
      </c>
      <c r="D915" t="s">
        <v>362</v>
      </c>
      <c r="E915" s="178">
        <v>8360.6799999999967</v>
      </c>
      <c r="F915" s="178">
        <v>10695.66</v>
      </c>
      <c r="G915" s="178">
        <v>2334.9800000000032</v>
      </c>
    </row>
    <row r="916" spans="1:7" x14ac:dyDescent="0.25">
      <c r="A916" s="17" t="s">
        <v>482</v>
      </c>
      <c r="B916" t="s">
        <v>52</v>
      </c>
      <c r="C916" t="s">
        <v>414</v>
      </c>
      <c r="D916" t="s">
        <v>372</v>
      </c>
      <c r="E916" s="178">
        <v>2416.9400000000005</v>
      </c>
      <c r="F916" s="178">
        <v>2981.82</v>
      </c>
      <c r="G916" s="178">
        <v>564.87999999999965</v>
      </c>
    </row>
    <row r="917" spans="1:7" x14ac:dyDescent="0.25">
      <c r="A917" s="17" t="s">
        <v>482</v>
      </c>
      <c r="B917" t="s">
        <v>55</v>
      </c>
      <c r="C917" t="s">
        <v>288</v>
      </c>
      <c r="D917" t="s">
        <v>362</v>
      </c>
      <c r="E917" s="178">
        <v>7292.4299999999994</v>
      </c>
      <c r="F917" s="178">
        <v>10566.02</v>
      </c>
      <c r="G917" s="178">
        <v>3273.5900000000011</v>
      </c>
    </row>
    <row r="918" spans="1:7" x14ac:dyDescent="0.25">
      <c r="A918" s="17" t="s">
        <v>482</v>
      </c>
      <c r="B918" t="s">
        <v>55</v>
      </c>
      <c r="C918" t="s">
        <v>288</v>
      </c>
      <c r="D918" t="s">
        <v>372</v>
      </c>
      <c r="E918" s="178">
        <v>2092.6899999999996</v>
      </c>
      <c r="F918" s="178">
        <v>3111.47</v>
      </c>
      <c r="G918" s="178">
        <v>1018.7800000000002</v>
      </c>
    </row>
    <row r="919" spans="1:7" x14ac:dyDescent="0.25">
      <c r="A919" s="17" t="s">
        <v>482</v>
      </c>
      <c r="B919" t="s">
        <v>56</v>
      </c>
      <c r="C919" t="s">
        <v>289</v>
      </c>
      <c r="D919" t="s">
        <v>362</v>
      </c>
      <c r="E919" s="178">
        <v>4169.55</v>
      </c>
      <c r="F919" s="178">
        <v>2268.7800000000002</v>
      </c>
      <c r="G919" s="178">
        <v>-1900.77</v>
      </c>
    </row>
    <row r="920" spans="1:7" x14ac:dyDescent="0.25">
      <c r="A920" s="17" t="s">
        <v>482</v>
      </c>
      <c r="B920" t="s">
        <v>56</v>
      </c>
      <c r="C920" t="s">
        <v>289</v>
      </c>
      <c r="D920" t="s">
        <v>372</v>
      </c>
      <c r="E920" s="178">
        <v>1216.0800000000002</v>
      </c>
      <c r="F920" s="178">
        <v>713.04</v>
      </c>
      <c r="G920" s="178">
        <v>-503.04000000000019</v>
      </c>
    </row>
    <row r="921" spans="1:7" x14ac:dyDescent="0.25">
      <c r="A921" s="17" t="s">
        <v>482</v>
      </c>
      <c r="B921" t="s">
        <v>62</v>
      </c>
      <c r="C921" t="s">
        <v>229</v>
      </c>
      <c r="D921" t="s">
        <v>276</v>
      </c>
      <c r="E921" s="178">
        <v>3398.8199999999993</v>
      </c>
      <c r="F921" s="178">
        <v>0</v>
      </c>
      <c r="G921" s="178">
        <v>-3398.8199999999993</v>
      </c>
    </row>
    <row r="922" spans="1:7" x14ac:dyDescent="0.25">
      <c r="A922" s="17" t="s">
        <v>482</v>
      </c>
      <c r="B922" t="s">
        <v>64</v>
      </c>
      <c r="C922" t="s">
        <v>229</v>
      </c>
      <c r="D922" t="s">
        <v>276</v>
      </c>
      <c r="E922" s="178">
        <v>1335.8299999999997</v>
      </c>
      <c r="F922" s="178">
        <v>0</v>
      </c>
      <c r="G922" s="178">
        <v>-1335.8299999999997</v>
      </c>
    </row>
    <row r="923" spans="1:7" x14ac:dyDescent="0.25">
      <c r="A923" s="17" t="s">
        <v>482</v>
      </c>
      <c r="B923" t="s">
        <v>69</v>
      </c>
      <c r="C923" t="s">
        <v>418</v>
      </c>
      <c r="D923" t="s">
        <v>362</v>
      </c>
      <c r="E923" s="178">
        <v>174.9</v>
      </c>
      <c r="F923" s="178">
        <v>1815.02</v>
      </c>
      <c r="G923" s="178">
        <v>1640.12</v>
      </c>
    </row>
    <row r="924" spans="1:7" x14ac:dyDescent="0.25">
      <c r="A924" s="17" t="s">
        <v>482</v>
      </c>
      <c r="B924" t="s">
        <v>69</v>
      </c>
      <c r="C924" t="s">
        <v>418</v>
      </c>
      <c r="D924" t="s">
        <v>372</v>
      </c>
      <c r="E924" s="178">
        <v>51.839999999999975</v>
      </c>
      <c r="F924" s="178">
        <v>0</v>
      </c>
      <c r="G924" s="178">
        <v>-51.839999999999975</v>
      </c>
    </row>
    <row r="925" spans="1:7" x14ac:dyDescent="0.25">
      <c r="A925" s="17" t="s">
        <v>482</v>
      </c>
      <c r="B925" t="s">
        <v>70</v>
      </c>
      <c r="C925" t="s">
        <v>351</v>
      </c>
      <c r="D925" t="s">
        <v>352</v>
      </c>
      <c r="E925" s="178">
        <v>3615.7500000000023</v>
      </c>
      <c r="F925" s="178">
        <v>6093.29</v>
      </c>
      <c r="G925" s="178">
        <v>2477.5399999999977</v>
      </c>
    </row>
    <row r="926" spans="1:7" x14ac:dyDescent="0.25">
      <c r="A926" s="17" t="s">
        <v>482</v>
      </c>
      <c r="B926" t="s">
        <v>70</v>
      </c>
      <c r="C926" t="s">
        <v>351</v>
      </c>
      <c r="D926" t="s">
        <v>423</v>
      </c>
      <c r="E926" s="178">
        <v>17007.200000000008</v>
      </c>
      <c r="F926" s="178">
        <v>22234.02</v>
      </c>
      <c r="G926" s="178">
        <v>5226.8199999999924</v>
      </c>
    </row>
    <row r="927" spans="1:7" x14ac:dyDescent="0.25">
      <c r="A927" s="17" t="s">
        <v>482</v>
      </c>
      <c r="B927" t="s">
        <v>71</v>
      </c>
      <c r="C927" t="s">
        <v>398</v>
      </c>
      <c r="D927" t="s">
        <v>396</v>
      </c>
      <c r="E927" s="178">
        <v>1433.4699999999998</v>
      </c>
      <c r="F927" s="178">
        <v>1101.98</v>
      </c>
      <c r="G927" s="178">
        <v>-331.48999999999978</v>
      </c>
    </row>
    <row r="928" spans="1:7" x14ac:dyDescent="0.25">
      <c r="A928" s="17" t="s">
        <v>482</v>
      </c>
      <c r="B928" t="s">
        <v>71</v>
      </c>
      <c r="C928" t="s">
        <v>398</v>
      </c>
      <c r="D928" t="s">
        <v>424</v>
      </c>
      <c r="E928" s="178">
        <v>3680.5500000000006</v>
      </c>
      <c r="F928" s="178">
        <v>7778.66</v>
      </c>
      <c r="G928" s="178">
        <v>4098.1099999999988</v>
      </c>
    </row>
    <row r="929" spans="1:7" x14ac:dyDescent="0.25">
      <c r="A929" s="17" t="s">
        <v>482</v>
      </c>
      <c r="B929" t="s">
        <v>73</v>
      </c>
      <c r="C929" t="s">
        <v>275</v>
      </c>
      <c r="D929" t="s">
        <v>276</v>
      </c>
      <c r="E929" s="178">
        <v>42602.400000000009</v>
      </c>
      <c r="F929" s="178">
        <v>46931.28</v>
      </c>
      <c r="G929" s="178">
        <v>4328.8799999999901</v>
      </c>
    </row>
    <row r="930" spans="1:7" x14ac:dyDescent="0.25">
      <c r="A930" s="17" t="s">
        <v>482</v>
      </c>
      <c r="B930" t="s">
        <v>74</v>
      </c>
      <c r="C930" t="s">
        <v>250</v>
      </c>
      <c r="D930" t="s">
        <v>340</v>
      </c>
      <c r="E930" s="178">
        <v>7515.0700000000006</v>
      </c>
      <c r="F930" s="178">
        <v>9399.2199999999993</v>
      </c>
      <c r="G930" s="178">
        <v>1884.1499999999987</v>
      </c>
    </row>
    <row r="931" spans="1:7" x14ac:dyDescent="0.25">
      <c r="A931" s="17" t="s">
        <v>482</v>
      </c>
      <c r="B931" t="s">
        <v>74</v>
      </c>
      <c r="C931" t="s">
        <v>250</v>
      </c>
      <c r="D931" t="s">
        <v>445</v>
      </c>
      <c r="E931" s="178">
        <v>5331.1599999999989</v>
      </c>
      <c r="F931" s="178">
        <v>7843.49</v>
      </c>
      <c r="G931" s="178">
        <v>2512.3300000000008</v>
      </c>
    </row>
    <row r="932" spans="1:7" x14ac:dyDescent="0.25">
      <c r="A932" s="17" t="s">
        <v>482</v>
      </c>
      <c r="B932" t="s">
        <v>74</v>
      </c>
      <c r="C932" t="s">
        <v>250</v>
      </c>
      <c r="D932" t="s">
        <v>442</v>
      </c>
      <c r="E932" s="178">
        <v>603.92999999999961</v>
      </c>
      <c r="F932" s="178">
        <v>129.63999999999999</v>
      </c>
      <c r="G932" s="178">
        <v>-474.28999999999962</v>
      </c>
    </row>
    <row r="933" spans="1:7" x14ac:dyDescent="0.25">
      <c r="A933" s="17" t="s">
        <v>482</v>
      </c>
      <c r="B933" t="s">
        <v>75</v>
      </c>
      <c r="C933" t="s">
        <v>351</v>
      </c>
      <c r="D933" t="s">
        <v>352</v>
      </c>
      <c r="E933" s="178">
        <v>1825.3799999999999</v>
      </c>
      <c r="F933" s="178">
        <v>1037.1600000000001</v>
      </c>
      <c r="G933" s="178">
        <v>-788.2199999999998</v>
      </c>
    </row>
    <row r="934" spans="1:7" x14ac:dyDescent="0.25">
      <c r="A934" s="17" t="s">
        <v>482</v>
      </c>
      <c r="B934" t="s">
        <v>75</v>
      </c>
      <c r="C934" t="s">
        <v>351</v>
      </c>
      <c r="D934" t="s">
        <v>423</v>
      </c>
      <c r="E934" s="178">
        <v>8649.8300000000017</v>
      </c>
      <c r="F934" s="178">
        <v>16075.91</v>
      </c>
      <c r="G934" s="178">
        <v>7426.0799999999981</v>
      </c>
    </row>
    <row r="935" spans="1:7" x14ac:dyDescent="0.25">
      <c r="A935" s="17" t="s">
        <v>482</v>
      </c>
      <c r="B935" t="s">
        <v>194</v>
      </c>
      <c r="C935" t="s">
        <v>251</v>
      </c>
      <c r="D935" t="s">
        <v>340</v>
      </c>
      <c r="E935" s="178">
        <v>22804.349999999995</v>
      </c>
      <c r="F935" s="178">
        <v>65859.360000000001</v>
      </c>
      <c r="G935" s="178">
        <v>43055.010000000009</v>
      </c>
    </row>
    <row r="936" spans="1:7" x14ac:dyDescent="0.25">
      <c r="A936" s="17" t="s">
        <v>482</v>
      </c>
      <c r="B936" t="s">
        <v>194</v>
      </c>
      <c r="C936" t="s">
        <v>251</v>
      </c>
      <c r="D936" t="s">
        <v>445</v>
      </c>
      <c r="E936" s="178">
        <v>16217.010000000002</v>
      </c>
      <c r="F936" s="178">
        <v>21002.400000000001</v>
      </c>
      <c r="G936" s="178">
        <v>4785.3899999999994</v>
      </c>
    </row>
    <row r="937" spans="1:7" x14ac:dyDescent="0.25">
      <c r="A937" s="17" t="s">
        <v>482</v>
      </c>
      <c r="B937" t="s">
        <v>194</v>
      </c>
      <c r="C937" t="s">
        <v>251</v>
      </c>
      <c r="D937" t="s">
        <v>442</v>
      </c>
      <c r="E937" s="178">
        <v>1843.0900000000001</v>
      </c>
      <c r="F937" s="178">
        <v>4472.7299999999996</v>
      </c>
      <c r="G937" s="178">
        <v>2629.6399999999994</v>
      </c>
    </row>
    <row r="938" spans="1:7" x14ac:dyDescent="0.25">
      <c r="A938" s="17" t="s">
        <v>482</v>
      </c>
      <c r="B938" t="s">
        <v>82</v>
      </c>
      <c r="C938" t="s">
        <v>316</v>
      </c>
      <c r="D938" t="s">
        <v>362</v>
      </c>
      <c r="E938" s="178">
        <v>61644.36</v>
      </c>
      <c r="F938" s="178">
        <v>17734.34</v>
      </c>
      <c r="G938" s="178">
        <v>-43910.020000000004</v>
      </c>
    </row>
    <row r="939" spans="1:7" x14ac:dyDescent="0.25">
      <c r="A939" s="17" t="s">
        <v>482</v>
      </c>
      <c r="B939" t="s">
        <v>82</v>
      </c>
      <c r="C939" t="s">
        <v>316</v>
      </c>
      <c r="D939" t="s">
        <v>372</v>
      </c>
      <c r="E939" s="178">
        <v>17894.810000000005</v>
      </c>
      <c r="F939" s="178">
        <v>15340.75</v>
      </c>
      <c r="G939" s="178">
        <v>-2554.0600000000049</v>
      </c>
    </row>
    <row r="940" spans="1:7" x14ac:dyDescent="0.25">
      <c r="A940" s="17" t="s">
        <v>482</v>
      </c>
      <c r="B940" t="s">
        <v>85</v>
      </c>
      <c r="C940" t="s">
        <v>342</v>
      </c>
      <c r="D940" t="s">
        <v>276</v>
      </c>
      <c r="E940" s="178">
        <v>2127.7500000000009</v>
      </c>
      <c r="F940" s="178">
        <v>17242.71</v>
      </c>
      <c r="G940" s="178">
        <v>15114.96</v>
      </c>
    </row>
    <row r="941" spans="1:7" x14ac:dyDescent="0.25">
      <c r="A941" s="17" t="s">
        <v>482</v>
      </c>
      <c r="B941" t="s">
        <v>86</v>
      </c>
      <c r="C941" t="s">
        <v>380</v>
      </c>
      <c r="D941" t="s">
        <v>432</v>
      </c>
      <c r="E941" s="178">
        <v>12088.180000000008</v>
      </c>
      <c r="F941" s="178">
        <v>9464.0400000000009</v>
      </c>
      <c r="G941" s="178">
        <v>-2624.1400000000067</v>
      </c>
    </row>
    <row r="942" spans="1:7" x14ac:dyDescent="0.25">
      <c r="A942" s="17" t="s">
        <v>482</v>
      </c>
      <c r="B942" t="s">
        <v>86</v>
      </c>
      <c r="C942" t="s">
        <v>380</v>
      </c>
      <c r="D942" t="s">
        <v>467</v>
      </c>
      <c r="E942" s="178">
        <v>789.33999999999935</v>
      </c>
      <c r="F942" s="178">
        <v>129.63999999999999</v>
      </c>
      <c r="G942" s="178">
        <v>-659.69999999999936</v>
      </c>
    </row>
    <row r="943" spans="1:7" x14ac:dyDescent="0.25">
      <c r="A943" s="17" t="s">
        <v>482</v>
      </c>
      <c r="B943" t="s">
        <v>87</v>
      </c>
      <c r="C943" t="s">
        <v>230</v>
      </c>
      <c r="D943" t="s">
        <v>276</v>
      </c>
      <c r="E943" s="178">
        <v>22656.539999999994</v>
      </c>
      <c r="F943" s="178">
        <v>64.819999999999993</v>
      </c>
      <c r="G943" s="178">
        <v>-22591.719999999994</v>
      </c>
    </row>
    <row r="944" spans="1:7" x14ac:dyDescent="0.25">
      <c r="A944" s="17" t="s">
        <v>482</v>
      </c>
      <c r="B944" t="s">
        <v>89</v>
      </c>
      <c r="C944" t="s">
        <v>298</v>
      </c>
      <c r="D944" t="s">
        <v>352</v>
      </c>
      <c r="E944" s="178">
        <v>2331.8300000000008</v>
      </c>
      <c r="F944" s="178">
        <v>4407.91</v>
      </c>
      <c r="G944" s="178">
        <v>2076.079999999999</v>
      </c>
    </row>
    <row r="945" spans="1:7" x14ac:dyDescent="0.25">
      <c r="A945" s="17" t="s">
        <v>482</v>
      </c>
      <c r="B945" t="s">
        <v>89</v>
      </c>
      <c r="C945" t="s">
        <v>298</v>
      </c>
      <c r="D945" t="s">
        <v>423</v>
      </c>
      <c r="E945" s="178">
        <v>11031.470000000005</v>
      </c>
      <c r="F945" s="178">
        <v>4602.38</v>
      </c>
      <c r="G945" s="178">
        <v>-6429.0900000000047</v>
      </c>
    </row>
    <row r="946" spans="1:7" x14ac:dyDescent="0.25">
      <c r="A946" s="17" t="s">
        <v>482</v>
      </c>
      <c r="B946" t="s">
        <v>91</v>
      </c>
      <c r="C946" t="s">
        <v>420</v>
      </c>
      <c r="D946" t="s">
        <v>352</v>
      </c>
      <c r="E946" s="178">
        <v>2896.3200000000015</v>
      </c>
      <c r="F946" s="178">
        <v>0</v>
      </c>
      <c r="G946" s="178">
        <v>-2896.3200000000015</v>
      </c>
    </row>
    <row r="947" spans="1:7" x14ac:dyDescent="0.25">
      <c r="A947" s="17" t="s">
        <v>482</v>
      </c>
      <c r="B947" t="s">
        <v>91</v>
      </c>
      <c r="C947" t="s">
        <v>420</v>
      </c>
      <c r="D947" t="s">
        <v>423</v>
      </c>
      <c r="E947" s="178">
        <v>13679.730000000003</v>
      </c>
      <c r="F947" s="178">
        <v>0</v>
      </c>
      <c r="G947" s="178">
        <v>-13679.730000000003</v>
      </c>
    </row>
    <row r="948" spans="1:7" x14ac:dyDescent="0.25">
      <c r="A948" s="17" t="s">
        <v>482</v>
      </c>
      <c r="B948" t="s">
        <v>95</v>
      </c>
      <c r="C948" t="s">
        <v>322</v>
      </c>
      <c r="D948" t="s">
        <v>405</v>
      </c>
      <c r="E948" s="178">
        <v>36338.47</v>
      </c>
      <c r="F948" s="178">
        <v>58988.21</v>
      </c>
      <c r="G948" s="178">
        <v>22649.739999999998</v>
      </c>
    </row>
    <row r="949" spans="1:7" x14ac:dyDescent="0.25">
      <c r="A949" s="17" t="s">
        <v>482</v>
      </c>
      <c r="B949" t="s">
        <v>95</v>
      </c>
      <c r="C949" t="s">
        <v>322</v>
      </c>
      <c r="D949" t="s">
        <v>437</v>
      </c>
      <c r="E949" s="178">
        <v>3268.2600000000011</v>
      </c>
      <c r="F949" s="178">
        <v>3759.69</v>
      </c>
      <c r="G949" s="178">
        <v>491.42999999999893</v>
      </c>
    </row>
    <row r="950" spans="1:7" x14ac:dyDescent="0.25">
      <c r="A950" s="17" t="s">
        <v>482</v>
      </c>
      <c r="B950" t="s">
        <v>99</v>
      </c>
      <c r="C950" t="s">
        <v>419</v>
      </c>
      <c r="D950" t="s">
        <v>396</v>
      </c>
      <c r="E950" s="178">
        <v>561.6999999999997</v>
      </c>
      <c r="F950" s="178">
        <v>907.51</v>
      </c>
      <c r="G950" s="178">
        <v>345.81000000000029</v>
      </c>
    </row>
    <row r="951" spans="1:7" x14ac:dyDescent="0.25">
      <c r="A951" s="17" t="s">
        <v>482</v>
      </c>
      <c r="B951" t="s">
        <v>99</v>
      </c>
      <c r="C951" t="s">
        <v>419</v>
      </c>
      <c r="D951" t="s">
        <v>424</v>
      </c>
      <c r="E951" s="178">
        <v>1444.7700000000002</v>
      </c>
      <c r="F951" s="178">
        <v>1555.73</v>
      </c>
      <c r="G951" s="178">
        <v>110.95999999999981</v>
      </c>
    </row>
    <row r="952" spans="1:7" x14ac:dyDescent="0.25">
      <c r="A952" s="17" t="s">
        <v>482</v>
      </c>
      <c r="B952" t="s">
        <v>103</v>
      </c>
      <c r="C952" t="s">
        <v>374</v>
      </c>
      <c r="D952" t="s">
        <v>396</v>
      </c>
      <c r="E952" s="178">
        <v>3330.5600000000004</v>
      </c>
      <c r="F952" s="178">
        <v>5963.64</v>
      </c>
      <c r="G952" s="178">
        <v>2633.08</v>
      </c>
    </row>
    <row r="953" spans="1:7" x14ac:dyDescent="0.25">
      <c r="A953" s="17" t="s">
        <v>482</v>
      </c>
      <c r="B953" t="s">
        <v>103</v>
      </c>
      <c r="C953" t="s">
        <v>374</v>
      </c>
      <c r="D953" t="s">
        <v>424</v>
      </c>
      <c r="E953" s="178">
        <v>8529.2500000000036</v>
      </c>
      <c r="F953" s="178">
        <v>1879.84</v>
      </c>
      <c r="G953" s="178">
        <v>-6649.4100000000035</v>
      </c>
    </row>
    <row r="954" spans="1:7" x14ac:dyDescent="0.25">
      <c r="A954" s="17" t="s">
        <v>482</v>
      </c>
      <c r="B954" t="s">
        <v>104</v>
      </c>
      <c r="C954" t="s">
        <v>368</v>
      </c>
      <c r="D954" t="s">
        <v>396</v>
      </c>
      <c r="E954" s="178">
        <v>8272.11</v>
      </c>
      <c r="F954" s="178">
        <v>13029.26</v>
      </c>
      <c r="G954" s="178">
        <v>4757.1499999999996</v>
      </c>
    </row>
    <row r="955" spans="1:7" x14ac:dyDescent="0.25">
      <c r="A955" s="17" t="s">
        <v>482</v>
      </c>
      <c r="B955" t="s">
        <v>104</v>
      </c>
      <c r="C955" t="s">
        <v>368</v>
      </c>
      <c r="D955" t="s">
        <v>424</v>
      </c>
      <c r="E955" s="178">
        <v>21166.050000000007</v>
      </c>
      <c r="F955" s="178">
        <v>13223.73</v>
      </c>
      <c r="G955" s="178">
        <v>-7942.320000000007</v>
      </c>
    </row>
    <row r="956" spans="1:7" x14ac:dyDescent="0.25">
      <c r="A956" s="17" t="s">
        <v>482</v>
      </c>
      <c r="B956" t="s">
        <v>105</v>
      </c>
      <c r="C956" t="s">
        <v>263</v>
      </c>
      <c r="D956" t="s">
        <v>352</v>
      </c>
      <c r="E956" s="178">
        <v>7881.6300000000028</v>
      </c>
      <c r="F956" s="178">
        <v>11538.35</v>
      </c>
      <c r="G956" s="178">
        <v>3656.7199999999975</v>
      </c>
    </row>
    <row r="957" spans="1:7" x14ac:dyDescent="0.25">
      <c r="A957" s="17" t="s">
        <v>482</v>
      </c>
      <c r="B957" t="s">
        <v>105</v>
      </c>
      <c r="C957" t="s">
        <v>263</v>
      </c>
      <c r="D957" t="s">
        <v>423</v>
      </c>
      <c r="E957" s="178">
        <v>36971.43</v>
      </c>
      <c r="F957" s="178">
        <v>33642.730000000003</v>
      </c>
      <c r="G957" s="178">
        <v>-3328.6999999999971</v>
      </c>
    </row>
    <row r="958" spans="1:7" x14ac:dyDescent="0.25">
      <c r="A958" s="17" t="s">
        <v>482</v>
      </c>
      <c r="B958" t="s">
        <v>106</v>
      </c>
      <c r="C958" t="s">
        <v>375</v>
      </c>
      <c r="D958" t="s">
        <v>352</v>
      </c>
      <c r="E958" s="178">
        <v>377.31999999999988</v>
      </c>
      <c r="F958" s="178">
        <v>518.58000000000004</v>
      </c>
      <c r="G958" s="178">
        <v>141.26000000000016</v>
      </c>
    </row>
    <row r="959" spans="1:7" x14ac:dyDescent="0.25">
      <c r="A959" s="17" t="s">
        <v>482</v>
      </c>
      <c r="B959" t="s">
        <v>106</v>
      </c>
      <c r="C959" t="s">
        <v>375</v>
      </c>
      <c r="D959" t="s">
        <v>423</v>
      </c>
      <c r="E959" s="178">
        <v>1925.4999999999995</v>
      </c>
      <c r="F959" s="178">
        <v>4343.09</v>
      </c>
      <c r="G959" s="178">
        <v>2417.5900000000006</v>
      </c>
    </row>
    <row r="960" spans="1:7" x14ac:dyDescent="0.25">
      <c r="A960" s="17" t="s">
        <v>482</v>
      </c>
      <c r="B960" t="s">
        <v>107</v>
      </c>
      <c r="C960" t="s">
        <v>435</v>
      </c>
      <c r="D960" t="s">
        <v>352</v>
      </c>
      <c r="E960" s="178">
        <v>872.05999999999938</v>
      </c>
      <c r="F960" s="178">
        <v>64.819999999999993</v>
      </c>
      <c r="G960" s="178">
        <v>-807.23999999999933</v>
      </c>
    </row>
    <row r="961" spans="1:7" x14ac:dyDescent="0.25">
      <c r="A961" s="17" t="s">
        <v>482</v>
      </c>
      <c r="B961" t="s">
        <v>107</v>
      </c>
      <c r="C961" t="s">
        <v>435</v>
      </c>
      <c r="D961" t="s">
        <v>423</v>
      </c>
      <c r="E961" s="178">
        <v>4164.87</v>
      </c>
      <c r="F961" s="178">
        <v>324.11</v>
      </c>
      <c r="G961" s="178">
        <v>-3840.7599999999998</v>
      </c>
    </row>
    <row r="962" spans="1:7" x14ac:dyDescent="0.25">
      <c r="A962" s="17" t="s">
        <v>482</v>
      </c>
      <c r="B962" t="s">
        <v>111</v>
      </c>
      <c r="C962" t="s">
        <v>364</v>
      </c>
      <c r="D962" t="s">
        <v>405</v>
      </c>
      <c r="E962" s="178">
        <v>5619.14</v>
      </c>
      <c r="F962" s="178">
        <v>21715.439999999999</v>
      </c>
      <c r="G962" s="178">
        <v>16096.3</v>
      </c>
    </row>
    <row r="963" spans="1:7" x14ac:dyDescent="0.25">
      <c r="A963" s="17" t="s">
        <v>482</v>
      </c>
      <c r="B963" t="s">
        <v>111</v>
      </c>
      <c r="C963" t="s">
        <v>364</v>
      </c>
      <c r="D963" t="s">
        <v>437</v>
      </c>
      <c r="E963" s="178">
        <v>504.17</v>
      </c>
      <c r="F963" s="178">
        <v>2463.2399999999998</v>
      </c>
      <c r="G963" s="178">
        <v>1959.0699999999997</v>
      </c>
    </row>
    <row r="964" spans="1:7" x14ac:dyDescent="0.25">
      <c r="A964" s="17" t="s">
        <v>482</v>
      </c>
      <c r="B964" t="s">
        <v>112</v>
      </c>
      <c r="C964" t="s">
        <v>317</v>
      </c>
      <c r="D964" t="s">
        <v>362</v>
      </c>
      <c r="E964" s="178">
        <v>0</v>
      </c>
      <c r="F964" s="178">
        <v>194.47</v>
      </c>
      <c r="G964" s="178">
        <v>194.47</v>
      </c>
    </row>
    <row r="965" spans="1:7" x14ac:dyDescent="0.25">
      <c r="A965" s="17" t="s">
        <v>482</v>
      </c>
      <c r="B965" t="s">
        <v>112</v>
      </c>
      <c r="C965" t="s">
        <v>317</v>
      </c>
      <c r="D965" t="s">
        <v>372</v>
      </c>
      <c r="E965" s="178">
        <v>0</v>
      </c>
      <c r="F965" s="178">
        <v>0</v>
      </c>
      <c r="G965" s="178">
        <v>0</v>
      </c>
    </row>
    <row r="966" spans="1:7" x14ac:dyDescent="0.25">
      <c r="A966" s="17" t="s">
        <v>482</v>
      </c>
      <c r="B966" t="s">
        <v>115</v>
      </c>
      <c r="C966" t="s">
        <v>309</v>
      </c>
      <c r="D966" t="s">
        <v>340</v>
      </c>
      <c r="E966" s="178">
        <v>25320.020000000008</v>
      </c>
      <c r="F966" s="178">
        <v>13871.95</v>
      </c>
      <c r="G966" s="178">
        <v>-11448.070000000007</v>
      </c>
    </row>
    <row r="967" spans="1:7" x14ac:dyDescent="0.25">
      <c r="A967" s="17" t="s">
        <v>482</v>
      </c>
      <c r="B967" t="s">
        <v>115</v>
      </c>
      <c r="C967" t="s">
        <v>309</v>
      </c>
      <c r="D967" t="s">
        <v>445</v>
      </c>
      <c r="E967" s="178">
        <v>18018.650000000005</v>
      </c>
      <c r="F967" s="178">
        <v>3824.51</v>
      </c>
      <c r="G967" s="178">
        <v>-14194.140000000005</v>
      </c>
    </row>
    <row r="968" spans="1:7" x14ac:dyDescent="0.25">
      <c r="A968" s="17" t="s">
        <v>482</v>
      </c>
      <c r="B968" t="s">
        <v>115</v>
      </c>
      <c r="C968" t="s">
        <v>309</v>
      </c>
      <c r="D968" t="s">
        <v>442</v>
      </c>
      <c r="E968" s="178">
        <v>2045.670000000001</v>
      </c>
      <c r="F968" s="178">
        <v>842.69</v>
      </c>
      <c r="G968" s="178">
        <v>-1202.9800000000009</v>
      </c>
    </row>
    <row r="969" spans="1:7" x14ac:dyDescent="0.25">
      <c r="A969" s="17" t="s">
        <v>482</v>
      </c>
      <c r="B969" t="s">
        <v>121</v>
      </c>
      <c r="C969" t="s">
        <v>297</v>
      </c>
      <c r="D969" t="s">
        <v>362</v>
      </c>
      <c r="E969" s="178">
        <v>27125.570000000007</v>
      </c>
      <c r="F969" s="178">
        <v>453.76</v>
      </c>
      <c r="G969" s="178">
        <v>-26671.810000000009</v>
      </c>
    </row>
    <row r="970" spans="1:7" x14ac:dyDescent="0.25">
      <c r="A970" s="17" t="s">
        <v>482</v>
      </c>
      <c r="B970" t="s">
        <v>121</v>
      </c>
      <c r="C970" t="s">
        <v>297</v>
      </c>
      <c r="D970" t="s">
        <v>372</v>
      </c>
      <c r="E970" s="178">
        <v>7857.7499999999991</v>
      </c>
      <c r="F970" s="178">
        <v>129.63999999999999</v>
      </c>
      <c r="G970" s="178">
        <v>-7728.1099999999988</v>
      </c>
    </row>
    <row r="971" spans="1:7" x14ac:dyDescent="0.25">
      <c r="A971" s="17" t="s">
        <v>482</v>
      </c>
      <c r="B971" t="s">
        <v>126</v>
      </c>
      <c r="C971" t="s">
        <v>409</v>
      </c>
      <c r="D971" t="s">
        <v>362</v>
      </c>
      <c r="E971" s="178">
        <v>2414.7800000000002</v>
      </c>
      <c r="F971" s="178">
        <v>2139.13</v>
      </c>
      <c r="G971" s="178">
        <v>-275.65000000000009</v>
      </c>
    </row>
    <row r="972" spans="1:7" x14ac:dyDescent="0.25">
      <c r="A972" s="17" t="s">
        <v>482</v>
      </c>
      <c r="B972" t="s">
        <v>127</v>
      </c>
      <c r="C972" t="s">
        <v>404</v>
      </c>
      <c r="D972" t="s">
        <v>362</v>
      </c>
      <c r="E972" s="178">
        <v>1012.5399999999995</v>
      </c>
      <c r="F972" s="178">
        <v>0</v>
      </c>
      <c r="G972" s="178">
        <v>-1012.5399999999995</v>
      </c>
    </row>
    <row r="973" spans="1:7" x14ac:dyDescent="0.25">
      <c r="A973" s="17" t="s">
        <v>482</v>
      </c>
      <c r="B973" t="s">
        <v>127</v>
      </c>
      <c r="C973" t="s">
        <v>404</v>
      </c>
      <c r="D973" t="s">
        <v>372</v>
      </c>
      <c r="E973" s="178">
        <v>273.48000000000008</v>
      </c>
      <c r="F973" s="178">
        <v>0</v>
      </c>
      <c r="G973" s="178">
        <v>-273.48000000000008</v>
      </c>
    </row>
    <row r="974" spans="1:7" x14ac:dyDescent="0.25">
      <c r="A974" s="17" t="s">
        <v>482</v>
      </c>
      <c r="B974" t="s">
        <v>128</v>
      </c>
      <c r="C974" t="s">
        <v>300</v>
      </c>
      <c r="D974" t="s">
        <v>352</v>
      </c>
      <c r="E974" s="178">
        <v>2261.9600000000009</v>
      </c>
      <c r="F974" s="178">
        <v>3824.51</v>
      </c>
      <c r="G974" s="178">
        <v>1562.5499999999993</v>
      </c>
    </row>
    <row r="975" spans="1:7" x14ac:dyDescent="0.25">
      <c r="A975" s="17" t="s">
        <v>482</v>
      </c>
      <c r="B975" t="s">
        <v>128</v>
      </c>
      <c r="C975" t="s">
        <v>300</v>
      </c>
      <c r="D975" t="s">
        <v>423</v>
      </c>
      <c r="E975" s="178">
        <v>10703.159999999998</v>
      </c>
      <c r="F975" s="178">
        <v>26317.82</v>
      </c>
      <c r="G975" s="178">
        <v>15614.660000000002</v>
      </c>
    </row>
    <row r="976" spans="1:7" x14ac:dyDescent="0.25">
      <c r="A976" s="17" t="s">
        <v>482</v>
      </c>
      <c r="B976" t="s">
        <v>129</v>
      </c>
      <c r="C976" t="s">
        <v>311</v>
      </c>
      <c r="D976" t="s">
        <v>276</v>
      </c>
      <c r="E976" s="178">
        <v>1234.2599999999993</v>
      </c>
      <c r="F976" s="178">
        <v>3370.75</v>
      </c>
      <c r="G976" s="178">
        <v>2136.4900000000007</v>
      </c>
    </row>
    <row r="977" spans="1:7" x14ac:dyDescent="0.25">
      <c r="A977" s="17" t="s">
        <v>482</v>
      </c>
      <c r="B977" t="s">
        <v>130</v>
      </c>
      <c r="C977" t="s">
        <v>334</v>
      </c>
      <c r="D977" t="s">
        <v>362</v>
      </c>
      <c r="E977" s="178">
        <v>12853.64</v>
      </c>
      <c r="F977" s="178">
        <v>0</v>
      </c>
      <c r="G977" s="178">
        <v>-12853.64</v>
      </c>
    </row>
    <row r="978" spans="1:7" x14ac:dyDescent="0.25">
      <c r="A978" s="17" t="s">
        <v>482</v>
      </c>
      <c r="B978" t="s">
        <v>130</v>
      </c>
      <c r="C978" t="s">
        <v>334</v>
      </c>
      <c r="D978" t="s">
        <v>372</v>
      </c>
      <c r="E978" s="178">
        <v>3727.2999999999988</v>
      </c>
      <c r="F978" s="178">
        <v>0</v>
      </c>
      <c r="G978" s="178">
        <v>-3727.2999999999988</v>
      </c>
    </row>
    <row r="979" spans="1:7" x14ac:dyDescent="0.25">
      <c r="A979" s="17" t="s">
        <v>482</v>
      </c>
      <c r="B979" t="s">
        <v>133</v>
      </c>
      <c r="C979" t="s">
        <v>374</v>
      </c>
      <c r="D979" t="s">
        <v>362</v>
      </c>
      <c r="E979" s="178">
        <v>12503.73</v>
      </c>
      <c r="F979" s="178">
        <v>3565.22</v>
      </c>
      <c r="G979" s="178">
        <v>-8938.51</v>
      </c>
    </row>
    <row r="980" spans="1:7" x14ac:dyDescent="0.25">
      <c r="A980" s="17" t="s">
        <v>482</v>
      </c>
      <c r="B980" t="s">
        <v>133</v>
      </c>
      <c r="C980" t="s">
        <v>374</v>
      </c>
      <c r="D980" t="s">
        <v>372</v>
      </c>
      <c r="E980" s="178">
        <v>3614.829999999999</v>
      </c>
      <c r="F980" s="178">
        <v>2917</v>
      </c>
      <c r="G980" s="178">
        <v>-697.82999999999902</v>
      </c>
    </row>
    <row r="981" spans="1:7" x14ac:dyDescent="0.25">
      <c r="A981" s="17" t="s">
        <v>482</v>
      </c>
      <c r="B981" t="s">
        <v>135</v>
      </c>
      <c r="C981" t="s">
        <v>313</v>
      </c>
      <c r="D981" t="s">
        <v>362</v>
      </c>
      <c r="E981" s="178">
        <v>8930.5800000000017</v>
      </c>
      <c r="F981" s="178">
        <v>7908.31</v>
      </c>
      <c r="G981" s="178">
        <v>-1022.2700000000013</v>
      </c>
    </row>
    <row r="982" spans="1:7" x14ac:dyDescent="0.25">
      <c r="A982" s="17" t="s">
        <v>482</v>
      </c>
      <c r="B982" t="s">
        <v>135</v>
      </c>
      <c r="C982" t="s">
        <v>313</v>
      </c>
      <c r="D982" t="s">
        <v>372</v>
      </c>
      <c r="E982" s="178">
        <v>2568.360000000001</v>
      </c>
      <c r="F982" s="178">
        <v>4148.62</v>
      </c>
      <c r="G982" s="178">
        <v>1580.2599999999989</v>
      </c>
    </row>
    <row r="983" spans="1:7" x14ac:dyDescent="0.25">
      <c r="A983" s="17" t="s">
        <v>482</v>
      </c>
      <c r="B983" t="s">
        <v>137</v>
      </c>
      <c r="C983" t="s">
        <v>315</v>
      </c>
      <c r="D983" t="s">
        <v>362</v>
      </c>
      <c r="E983" s="178">
        <v>6619.15</v>
      </c>
      <c r="F983" s="178">
        <v>8167.6</v>
      </c>
      <c r="G983" s="178">
        <v>1548.4500000000007</v>
      </c>
    </row>
    <row r="984" spans="1:7" x14ac:dyDescent="0.25">
      <c r="A984" s="17" t="s">
        <v>482</v>
      </c>
      <c r="B984" t="s">
        <v>138</v>
      </c>
      <c r="C984" t="s">
        <v>247</v>
      </c>
      <c r="D984" t="s">
        <v>340</v>
      </c>
      <c r="E984" s="178">
        <v>9943.2499999999964</v>
      </c>
      <c r="F984" s="178">
        <v>25799.24</v>
      </c>
      <c r="G984" s="178">
        <v>15855.990000000005</v>
      </c>
    </row>
    <row r="985" spans="1:7" x14ac:dyDescent="0.25">
      <c r="A985" s="17" t="s">
        <v>482</v>
      </c>
      <c r="B985" t="s">
        <v>138</v>
      </c>
      <c r="C985" t="s">
        <v>247</v>
      </c>
      <c r="D985" t="s">
        <v>445</v>
      </c>
      <c r="E985" s="178">
        <v>7061.68</v>
      </c>
      <c r="F985" s="178">
        <v>24632.44</v>
      </c>
      <c r="G985" s="178">
        <v>17570.759999999998</v>
      </c>
    </row>
    <row r="986" spans="1:7" x14ac:dyDescent="0.25">
      <c r="A986" s="17" t="s">
        <v>482</v>
      </c>
      <c r="B986" t="s">
        <v>138</v>
      </c>
      <c r="C986" t="s">
        <v>247</v>
      </c>
      <c r="D986" t="s">
        <v>442</v>
      </c>
      <c r="E986" s="178">
        <v>798.4400000000004</v>
      </c>
      <c r="F986" s="178">
        <v>1037.1600000000001</v>
      </c>
      <c r="G986" s="178">
        <v>238.71999999999969</v>
      </c>
    </row>
    <row r="987" spans="1:7" x14ac:dyDescent="0.25">
      <c r="A987" s="17" t="s">
        <v>482</v>
      </c>
      <c r="B987" t="s">
        <v>142</v>
      </c>
      <c r="C987" t="s">
        <v>371</v>
      </c>
      <c r="D987" t="s">
        <v>362</v>
      </c>
      <c r="E987" s="178">
        <v>5004.590000000002</v>
      </c>
      <c r="F987" s="178">
        <v>0</v>
      </c>
      <c r="G987" s="178">
        <v>-5004.590000000002</v>
      </c>
    </row>
    <row r="988" spans="1:7" x14ac:dyDescent="0.25">
      <c r="A988" s="17" t="s">
        <v>482</v>
      </c>
      <c r="B988" t="s">
        <v>142</v>
      </c>
      <c r="C988" t="s">
        <v>371</v>
      </c>
      <c r="D988" t="s">
        <v>372</v>
      </c>
      <c r="E988" s="178">
        <v>1438.8</v>
      </c>
      <c r="F988" s="178">
        <v>0</v>
      </c>
      <c r="G988" s="178">
        <v>-1438.8</v>
      </c>
    </row>
    <row r="989" spans="1:7" x14ac:dyDescent="0.25">
      <c r="A989" s="17" t="s">
        <v>482</v>
      </c>
      <c r="B989" t="s">
        <v>143</v>
      </c>
      <c r="C989" t="s">
        <v>406</v>
      </c>
      <c r="D989" t="s">
        <v>362</v>
      </c>
      <c r="E989" s="178">
        <v>185.50000000000003</v>
      </c>
      <c r="F989" s="178">
        <v>648.22</v>
      </c>
      <c r="G989" s="178">
        <v>462.72</v>
      </c>
    </row>
    <row r="990" spans="1:7" x14ac:dyDescent="0.25">
      <c r="A990" s="17" t="s">
        <v>482</v>
      </c>
      <c r="B990" t="s">
        <v>143</v>
      </c>
      <c r="C990" t="s">
        <v>406</v>
      </c>
      <c r="D990" t="s">
        <v>372</v>
      </c>
      <c r="E990" s="178">
        <v>51.839999999999975</v>
      </c>
      <c r="F990" s="178">
        <v>129.63999999999999</v>
      </c>
      <c r="G990" s="178">
        <v>77.800000000000011</v>
      </c>
    </row>
    <row r="991" spans="1:7" x14ac:dyDescent="0.25">
      <c r="A991" s="17" t="s">
        <v>482</v>
      </c>
      <c r="B991" t="s">
        <v>144</v>
      </c>
      <c r="C991" t="s">
        <v>226</v>
      </c>
      <c r="D991" t="s">
        <v>276</v>
      </c>
      <c r="E991" s="178">
        <v>3756.6699999999996</v>
      </c>
      <c r="F991" s="178">
        <v>13158.91</v>
      </c>
      <c r="G991" s="178">
        <v>9402.24</v>
      </c>
    </row>
    <row r="992" spans="1:7" x14ac:dyDescent="0.25">
      <c r="A992" s="17" t="s">
        <v>482</v>
      </c>
      <c r="B992" t="s">
        <v>145</v>
      </c>
      <c r="C992" t="s">
        <v>361</v>
      </c>
      <c r="D992" t="s">
        <v>362</v>
      </c>
      <c r="E992" s="178">
        <v>1948.2599999999989</v>
      </c>
      <c r="F992" s="178">
        <v>3176.29</v>
      </c>
      <c r="G992" s="178">
        <v>1228.0300000000011</v>
      </c>
    </row>
    <row r="993" spans="1:7" x14ac:dyDescent="0.25">
      <c r="A993" s="17" t="s">
        <v>482</v>
      </c>
      <c r="B993" t="s">
        <v>148</v>
      </c>
      <c r="C993" t="s">
        <v>407</v>
      </c>
      <c r="D993" t="s">
        <v>362</v>
      </c>
      <c r="E993" s="178">
        <v>5060.2800000000016</v>
      </c>
      <c r="F993" s="178">
        <v>1879.84</v>
      </c>
      <c r="G993" s="178">
        <v>-3180.4400000000014</v>
      </c>
    </row>
    <row r="994" spans="1:7" x14ac:dyDescent="0.25">
      <c r="A994" s="17" t="s">
        <v>482</v>
      </c>
      <c r="B994" t="s">
        <v>148</v>
      </c>
      <c r="C994" t="s">
        <v>407</v>
      </c>
      <c r="D994" t="s">
        <v>372</v>
      </c>
      <c r="E994" s="178">
        <v>1450.68</v>
      </c>
      <c r="F994" s="178">
        <v>194.47</v>
      </c>
      <c r="G994" s="178">
        <v>-1256.21</v>
      </c>
    </row>
    <row r="995" spans="1:7" x14ac:dyDescent="0.25">
      <c r="A995" s="17" t="s">
        <v>482</v>
      </c>
      <c r="B995" t="s">
        <v>149</v>
      </c>
      <c r="C995" t="s">
        <v>408</v>
      </c>
      <c r="D995" t="s">
        <v>362</v>
      </c>
      <c r="E995" s="178">
        <v>3156.9899999999993</v>
      </c>
      <c r="F995" s="178">
        <v>0</v>
      </c>
      <c r="G995" s="178">
        <v>-3156.9899999999993</v>
      </c>
    </row>
    <row r="996" spans="1:7" x14ac:dyDescent="0.25">
      <c r="A996" s="17" t="s">
        <v>482</v>
      </c>
      <c r="B996" t="s">
        <v>149</v>
      </c>
      <c r="C996" t="s">
        <v>408</v>
      </c>
      <c r="D996" t="s">
        <v>372</v>
      </c>
      <c r="E996" s="178">
        <v>915.48000000000036</v>
      </c>
      <c r="F996" s="178">
        <v>0</v>
      </c>
      <c r="G996" s="178">
        <v>-915.48000000000036</v>
      </c>
    </row>
    <row r="997" spans="1:7" x14ac:dyDescent="0.25">
      <c r="A997" s="17" t="s">
        <v>482</v>
      </c>
      <c r="B997" t="s">
        <v>150</v>
      </c>
      <c r="C997" t="s">
        <v>374</v>
      </c>
      <c r="D997" t="s">
        <v>362</v>
      </c>
      <c r="E997" s="178">
        <v>16397.82</v>
      </c>
      <c r="F997" s="178">
        <v>15492.51</v>
      </c>
      <c r="G997" s="178">
        <v>-905.30999999999949</v>
      </c>
    </row>
    <row r="998" spans="1:7" x14ac:dyDescent="0.25">
      <c r="A998" s="17" t="s">
        <v>482</v>
      </c>
      <c r="B998" t="s">
        <v>150</v>
      </c>
      <c r="C998" t="s">
        <v>374</v>
      </c>
      <c r="D998" t="s">
        <v>372</v>
      </c>
      <c r="E998" s="178">
        <v>4748.8299999999981</v>
      </c>
      <c r="F998" s="178">
        <v>3630.04</v>
      </c>
      <c r="G998" s="178">
        <v>-1118.7899999999981</v>
      </c>
    </row>
    <row r="999" spans="1:7" x14ac:dyDescent="0.25">
      <c r="A999" s="17" t="s">
        <v>482</v>
      </c>
      <c r="B999" t="s">
        <v>152</v>
      </c>
      <c r="C999" t="s">
        <v>228</v>
      </c>
      <c r="D999" t="s">
        <v>276</v>
      </c>
      <c r="E999" s="178">
        <v>6544.1900000000014</v>
      </c>
      <c r="F999" s="178">
        <v>9334.4</v>
      </c>
      <c r="G999" s="178">
        <v>2790.2099999999982</v>
      </c>
    </row>
    <row r="1000" spans="1:7" x14ac:dyDescent="0.25">
      <c r="A1000" s="17" t="s">
        <v>482</v>
      </c>
      <c r="B1000" t="s">
        <v>154</v>
      </c>
      <c r="C1000" t="s">
        <v>260</v>
      </c>
      <c r="D1000" t="s">
        <v>352</v>
      </c>
      <c r="E1000" s="178">
        <v>2638.3300000000017</v>
      </c>
      <c r="F1000" s="178">
        <v>5315.42</v>
      </c>
      <c r="G1000" s="178">
        <v>2677.0899999999983</v>
      </c>
    </row>
    <row r="1001" spans="1:7" x14ac:dyDescent="0.25">
      <c r="A1001" s="17" t="s">
        <v>482</v>
      </c>
      <c r="B1001" t="s">
        <v>154</v>
      </c>
      <c r="C1001" t="s">
        <v>260</v>
      </c>
      <c r="D1001" t="s">
        <v>423</v>
      </c>
      <c r="E1001" s="178">
        <v>12470.36</v>
      </c>
      <c r="F1001" s="178">
        <v>28910.7</v>
      </c>
      <c r="G1001" s="178">
        <v>16440.34</v>
      </c>
    </row>
    <row r="1002" spans="1:7" x14ac:dyDescent="0.25">
      <c r="A1002" s="17" t="s">
        <v>482</v>
      </c>
      <c r="B1002" t="s">
        <v>157</v>
      </c>
      <c r="C1002" t="s">
        <v>422</v>
      </c>
      <c r="D1002" t="s">
        <v>352</v>
      </c>
      <c r="E1002" s="178">
        <v>1495.9699999999998</v>
      </c>
      <c r="F1002" s="178">
        <v>2852.18</v>
      </c>
      <c r="G1002" s="178">
        <v>1356.21</v>
      </c>
    </row>
    <row r="1003" spans="1:7" x14ac:dyDescent="0.25">
      <c r="A1003" s="17" t="s">
        <v>482</v>
      </c>
      <c r="B1003" t="s">
        <v>157</v>
      </c>
      <c r="C1003" t="s">
        <v>422</v>
      </c>
      <c r="D1003" t="s">
        <v>423</v>
      </c>
      <c r="E1003" s="178">
        <v>7123.550000000002</v>
      </c>
      <c r="F1003" s="178">
        <v>17955.75</v>
      </c>
      <c r="G1003" s="178">
        <v>10832.199999999997</v>
      </c>
    </row>
    <row r="1004" spans="1:7" x14ac:dyDescent="0.25">
      <c r="A1004" s="17" t="s">
        <v>482</v>
      </c>
      <c r="B1004" t="s">
        <v>159</v>
      </c>
      <c r="C1004" t="s">
        <v>373</v>
      </c>
      <c r="D1004" t="s">
        <v>362</v>
      </c>
      <c r="E1004" s="178">
        <v>254.52000000000004</v>
      </c>
      <c r="F1004" s="178">
        <v>0</v>
      </c>
      <c r="G1004" s="178">
        <v>-254.52000000000004</v>
      </c>
    </row>
    <row r="1005" spans="1:7" x14ac:dyDescent="0.25">
      <c r="A1005" s="17" t="s">
        <v>482</v>
      </c>
      <c r="B1005" t="s">
        <v>159</v>
      </c>
      <c r="C1005" t="s">
        <v>373</v>
      </c>
      <c r="D1005" t="s">
        <v>372</v>
      </c>
      <c r="E1005" s="178">
        <v>77.760000000000005</v>
      </c>
      <c r="F1005" s="178">
        <v>0</v>
      </c>
      <c r="G1005" s="178">
        <v>-77.760000000000005</v>
      </c>
    </row>
    <row r="1006" spans="1:7" x14ac:dyDescent="0.25">
      <c r="A1006" s="17" t="s">
        <v>482</v>
      </c>
      <c r="B1006" t="s">
        <v>160</v>
      </c>
      <c r="C1006" t="s">
        <v>374</v>
      </c>
      <c r="D1006" t="s">
        <v>362</v>
      </c>
      <c r="E1006" s="178">
        <v>1913.7799999999988</v>
      </c>
      <c r="F1006" s="178">
        <v>0</v>
      </c>
      <c r="G1006" s="178">
        <v>-1913.7799999999988</v>
      </c>
    </row>
    <row r="1007" spans="1:7" x14ac:dyDescent="0.25">
      <c r="A1007" s="17" t="s">
        <v>482</v>
      </c>
      <c r="B1007" t="s">
        <v>160</v>
      </c>
      <c r="C1007" t="s">
        <v>374</v>
      </c>
      <c r="D1007" t="s">
        <v>372</v>
      </c>
      <c r="E1007" s="178">
        <v>539.4000000000002</v>
      </c>
      <c r="F1007" s="178">
        <v>0</v>
      </c>
      <c r="G1007" s="178">
        <v>-539.4000000000002</v>
      </c>
    </row>
    <row r="1008" spans="1:7" x14ac:dyDescent="0.25">
      <c r="A1008" s="17" t="s">
        <v>482</v>
      </c>
      <c r="B1008" t="s">
        <v>162</v>
      </c>
      <c r="C1008" t="s">
        <v>397</v>
      </c>
      <c r="D1008" t="s">
        <v>396</v>
      </c>
      <c r="E1008" s="178">
        <v>1605.4599999999994</v>
      </c>
      <c r="F1008" s="178">
        <v>324.11</v>
      </c>
      <c r="G1008" s="178">
        <v>-1281.3499999999995</v>
      </c>
    </row>
    <row r="1009" spans="1:7" x14ac:dyDescent="0.25">
      <c r="A1009" s="17" t="s">
        <v>482</v>
      </c>
      <c r="B1009" t="s">
        <v>162</v>
      </c>
      <c r="C1009" t="s">
        <v>397</v>
      </c>
      <c r="D1009" t="s">
        <v>424</v>
      </c>
      <c r="E1009" s="178">
        <v>4119.91</v>
      </c>
      <c r="F1009" s="178">
        <v>324.11</v>
      </c>
      <c r="G1009" s="178">
        <v>-3795.7999999999997</v>
      </c>
    </row>
    <row r="1010" spans="1:7" x14ac:dyDescent="0.25">
      <c r="A1010" s="17" t="s">
        <v>482</v>
      </c>
      <c r="B1010" t="s">
        <v>164</v>
      </c>
      <c r="C1010" t="s">
        <v>295</v>
      </c>
      <c r="D1010" t="s">
        <v>362</v>
      </c>
      <c r="E1010" s="178">
        <v>6263.8800000000028</v>
      </c>
      <c r="F1010" s="178">
        <v>388.93</v>
      </c>
      <c r="G1010" s="178">
        <v>-5874.9500000000025</v>
      </c>
    </row>
    <row r="1011" spans="1:7" x14ac:dyDescent="0.25">
      <c r="A1011" s="17" t="s">
        <v>482</v>
      </c>
      <c r="B1011" t="s">
        <v>164</v>
      </c>
      <c r="C1011" t="s">
        <v>295</v>
      </c>
      <c r="D1011" t="s">
        <v>372</v>
      </c>
      <c r="E1011" s="178">
        <v>1808.4099999999996</v>
      </c>
      <c r="F1011" s="178">
        <v>0</v>
      </c>
      <c r="G1011" s="178">
        <v>-1808.4099999999996</v>
      </c>
    </row>
    <row r="1012" spans="1:7" x14ac:dyDescent="0.25">
      <c r="A1012" s="17" t="s">
        <v>482</v>
      </c>
      <c r="B1012" t="s">
        <v>166</v>
      </c>
      <c r="C1012" t="s">
        <v>260</v>
      </c>
      <c r="D1012" t="s">
        <v>352</v>
      </c>
      <c r="E1012" s="178">
        <v>19380.000000000004</v>
      </c>
      <c r="F1012" s="178">
        <v>8037.95</v>
      </c>
      <c r="G1012" s="178">
        <v>-11342.050000000003</v>
      </c>
    </row>
    <row r="1013" spans="1:7" x14ac:dyDescent="0.25">
      <c r="A1013" s="17" t="s">
        <v>482</v>
      </c>
      <c r="B1013" t="s">
        <v>166</v>
      </c>
      <c r="C1013" t="s">
        <v>260</v>
      </c>
      <c r="D1013" t="s">
        <v>423</v>
      </c>
      <c r="E1013" s="178">
        <v>90788.180000000022</v>
      </c>
      <c r="F1013" s="178">
        <v>26836.39</v>
      </c>
      <c r="G1013" s="178">
        <v>-63951.790000000023</v>
      </c>
    </row>
    <row r="1014" spans="1:7" x14ac:dyDescent="0.25">
      <c r="A1014" s="17" t="s">
        <v>482</v>
      </c>
      <c r="B1014" t="s">
        <v>167</v>
      </c>
      <c r="C1014" t="s">
        <v>367</v>
      </c>
      <c r="D1014" t="s">
        <v>276</v>
      </c>
      <c r="E1014" s="178">
        <v>1729.9099999999994</v>
      </c>
      <c r="F1014" s="178">
        <v>1037.1600000000001</v>
      </c>
      <c r="G1014" s="178">
        <v>-692.74999999999932</v>
      </c>
    </row>
    <row r="1015" spans="1:7" x14ac:dyDescent="0.25">
      <c r="A1015" s="17" t="s">
        <v>482</v>
      </c>
      <c r="B1015" t="s">
        <v>173</v>
      </c>
      <c r="C1015" t="s">
        <v>353</v>
      </c>
      <c r="D1015" t="s">
        <v>362</v>
      </c>
      <c r="E1015" s="178">
        <v>3149.0399999999986</v>
      </c>
      <c r="F1015" s="178">
        <v>0</v>
      </c>
      <c r="G1015" s="178">
        <v>-3149.0399999999986</v>
      </c>
    </row>
    <row r="1016" spans="1:7" x14ac:dyDescent="0.25">
      <c r="A1016" s="17" t="s">
        <v>482</v>
      </c>
      <c r="B1016" t="s">
        <v>173</v>
      </c>
      <c r="C1016" t="s">
        <v>353</v>
      </c>
      <c r="D1016" t="s">
        <v>372</v>
      </c>
      <c r="E1016" s="178">
        <v>901.43999999999994</v>
      </c>
      <c r="F1016" s="178">
        <v>0</v>
      </c>
      <c r="G1016" s="178">
        <v>-901.43999999999994</v>
      </c>
    </row>
    <row r="1017" spans="1:7" x14ac:dyDescent="0.25">
      <c r="A1017" s="17" t="s">
        <v>482</v>
      </c>
      <c r="B1017" t="s">
        <v>174</v>
      </c>
      <c r="C1017" t="s">
        <v>417</v>
      </c>
      <c r="D1017" t="s">
        <v>362</v>
      </c>
      <c r="E1017" s="178">
        <v>0</v>
      </c>
      <c r="F1017" s="178">
        <v>0</v>
      </c>
      <c r="G1017" s="178">
        <v>0</v>
      </c>
    </row>
    <row r="1018" spans="1:7" x14ac:dyDescent="0.25">
      <c r="A1018" s="17" t="s">
        <v>482</v>
      </c>
      <c r="B1018" t="s">
        <v>174</v>
      </c>
      <c r="C1018" t="s">
        <v>417</v>
      </c>
      <c r="D1018" t="s">
        <v>372</v>
      </c>
      <c r="E1018" s="178">
        <v>0</v>
      </c>
      <c r="F1018" s="178">
        <v>0</v>
      </c>
      <c r="G1018" s="178">
        <v>0</v>
      </c>
    </row>
    <row r="1019" spans="1:7" x14ac:dyDescent="0.25">
      <c r="A1019" s="17" t="s">
        <v>482</v>
      </c>
      <c r="B1019" t="s">
        <v>176</v>
      </c>
      <c r="C1019" t="s">
        <v>312</v>
      </c>
      <c r="D1019" t="s">
        <v>276</v>
      </c>
      <c r="E1019" s="178">
        <v>449.10999999999979</v>
      </c>
      <c r="F1019" s="178">
        <v>7519.38</v>
      </c>
      <c r="G1019" s="178">
        <v>7070.27</v>
      </c>
    </row>
    <row r="1020" spans="1:7" x14ac:dyDescent="0.25">
      <c r="A1020" s="17" t="s">
        <v>482</v>
      </c>
      <c r="B1020" t="s">
        <v>179</v>
      </c>
      <c r="C1020" t="s">
        <v>333</v>
      </c>
      <c r="D1020" t="s">
        <v>362</v>
      </c>
      <c r="E1020" s="178">
        <v>434.72</v>
      </c>
      <c r="F1020" s="178">
        <v>0</v>
      </c>
      <c r="G1020" s="178">
        <v>-434.72</v>
      </c>
    </row>
    <row r="1021" spans="1:7" x14ac:dyDescent="0.25">
      <c r="A1021" s="17" t="s">
        <v>482</v>
      </c>
      <c r="B1021" t="s">
        <v>179</v>
      </c>
      <c r="C1021" t="s">
        <v>333</v>
      </c>
      <c r="D1021" t="s">
        <v>372</v>
      </c>
      <c r="E1021" s="178">
        <v>127.44000000000005</v>
      </c>
      <c r="F1021" s="178">
        <v>64.819999999999993</v>
      </c>
      <c r="G1021" s="178">
        <v>-62.620000000000061</v>
      </c>
    </row>
    <row r="1022" spans="1:7" x14ac:dyDescent="0.25">
      <c r="A1022" s="17" t="s">
        <v>482</v>
      </c>
      <c r="B1022" t="s">
        <v>181</v>
      </c>
      <c r="C1022" t="s">
        <v>351</v>
      </c>
      <c r="D1022" t="s">
        <v>352</v>
      </c>
      <c r="E1022" s="178">
        <v>0</v>
      </c>
      <c r="F1022" s="178">
        <v>388.93</v>
      </c>
      <c r="G1022" s="178">
        <v>388.93</v>
      </c>
    </row>
    <row r="1023" spans="1:7" x14ac:dyDescent="0.25">
      <c r="A1023" s="17" t="s">
        <v>482</v>
      </c>
      <c r="B1023" t="s">
        <v>181</v>
      </c>
      <c r="C1023" t="s">
        <v>351</v>
      </c>
      <c r="D1023" t="s">
        <v>423</v>
      </c>
      <c r="E1023" s="178">
        <v>0</v>
      </c>
      <c r="F1023" s="178">
        <v>11408.71</v>
      </c>
      <c r="G1023" s="178">
        <v>11408.71</v>
      </c>
    </row>
    <row r="1024" spans="1:7" x14ac:dyDescent="0.25">
      <c r="A1024" s="17" t="s">
        <v>482</v>
      </c>
      <c r="B1024" t="s">
        <v>183</v>
      </c>
      <c r="C1024" t="s">
        <v>319</v>
      </c>
      <c r="D1024" t="s">
        <v>405</v>
      </c>
      <c r="E1024" s="178">
        <v>3325.8700000000008</v>
      </c>
      <c r="F1024" s="178">
        <v>13547.84</v>
      </c>
      <c r="G1024" s="178">
        <v>10221.969999999999</v>
      </c>
    </row>
    <row r="1025" spans="1:7" x14ac:dyDescent="0.25">
      <c r="A1025" s="17" t="s">
        <v>482</v>
      </c>
      <c r="B1025" t="s">
        <v>183</v>
      </c>
      <c r="C1025" t="s">
        <v>319</v>
      </c>
      <c r="D1025" t="s">
        <v>437</v>
      </c>
      <c r="E1025" s="178">
        <v>297.80000000000007</v>
      </c>
      <c r="F1025" s="178">
        <v>518.58000000000004</v>
      </c>
      <c r="G1025" s="178">
        <v>220.77999999999997</v>
      </c>
    </row>
    <row r="1026" spans="1:7" x14ac:dyDescent="0.25">
      <c r="A1026" s="17" t="s">
        <v>482</v>
      </c>
      <c r="B1026" t="s">
        <v>184</v>
      </c>
      <c r="C1026" t="s">
        <v>223</v>
      </c>
      <c r="D1026" t="s">
        <v>276</v>
      </c>
      <c r="E1026" s="178">
        <v>8996.5799999999981</v>
      </c>
      <c r="F1026" s="178">
        <v>3759.69</v>
      </c>
      <c r="G1026" s="178">
        <v>-5236.8899999999976</v>
      </c>
    </row>
    <row r="1027" spans="1:7" x14ac:dyDescent="0.25">
      <c r="A1027" s="17" t="s">
        <v>482</v>
      </c>
      <c r="B1027" t="s">
        <v>186</v>
      </c>
      <c r="C1027" t="s">
        <v>302</v>
      </c>
      <c r="D1027" t="s">
        <v>352</v>
      </c>
      <c r="E1027" s="178">
        <v>7043.9900000000016</v>
      </c>
      <c r="F1027" s="178">
        <v>7324.91</v>
      </c>
      <c r="G1027" s="178">
        <v>280.91999999999825</v>
      </c>
    </row>
    <row r="1028" spans="1:7" x14ac:dyDescent="0.25">
      <c r="A1028" s="17" t="s">
        <v>482</v>
      </c>
      <c r="B1028" t="s">
        <v>186</v>
      </c>
      <c r="C1028" t="s">
        <v>302</v>
      </c>
      <c r="D1028" t="s">
        <v>423</v>
      </c>
      <c r="E1028" s="178">
        <v>33082.970000000016</v>
      </c>
      <c r="F1028" s="178">
        <v>17307.53</v>
      </c>
      <c r="G1028" s="178">
        <v>-15775.440000000017</v>
      </c>
    </row>
    <row r="1029" spans="1:7" x14ac:dyDescent="0.25">
      <c r="A1029" s="17" t="s">
        <v>482</v>
      </c>
      <c r="B1029" t="s">
        <v>187</v>
      </c>
      <c r="C1029" t="s">
        <v>289</v>
      </c>
      <c r="D1029" t="s">
        <v>405</v>
      </c>
      <c r="E1029" s="178">
        <v>5720.9000000000024</v>
      </c>
      <c r="F1029" s="178">
        <v>7908.31</v>
      </c>
      <c r="G1029" s="178">
        <v>2187.409999999998</v>
      </c>
    </row>
    <row r="1030" spans="1:7" x14ac:dyDescent="0.25">
      <c r="A1030" s="17" t="s">
        <v>482</v>
      </c>
      <c r="B1030" t="s">
        <v>187</v>
      </c>
      <c r="C1030" t="s">
        <v>289</v>
      </c>
      <c r="D1030" t="s">
        <v>451</v>
      </c>
      <c r="E1030" s="178">
        <v>39424.400000000016</v>
      </c>
      <c r="F1030" s="178">
        <v>2592.89</v>
      </c>
      <c r="G1030" s="178">
        <v>-36831.510000000017</v>
      </c>
    </row>
    <row r="1031" spans="1:7" x14ac:dyDescent="0.25">
      <c r="A1031" s="17" t="s">
        <v>482</v>
      </c>
      <c r="B1031" t="s">
        <v>187</v>
      </c>
      <c r="C1031" t="s">
        <v>289</v>
      </c>
      <c r="D1031" t="s">
        <v>437</v>
      </c>
      <c r="E1031" s="178">
        <v>513.63</v>
      </c>
      <c r="F1031" s="178">
        <v>583.4</v>
      </c>
      <c r="G1031" s="178">
        <v>69.769999999999982</v>
      </c>
    </row>
    <row r="1032" spans="1:7" x14ac:dyDescent="0.25">
      <c r="A1032" s="17" t="s">
        <v>482</v>
      </c>
      <c r="B1032" t="s">
        <v>188</v>
      </c>
      <c r="C1032" t="s">
        <v>210</v>
      </c>
      <c r="D1032" t="s">
        <v>362</v>
      </c>
      <c r="E1032" s="178">
        <v>15507.109999999995</v>
      </c>
      <c r="F1032" s="178">
        <v>17761.28</v>
      </c>
      <c r="G1032" s="178">
        <v>2254.1700000000037</v>
      </c>
    </row>
    <row r="1033" spans="1:7" x14ac:dyDescent="0.25">
      <c r="A1033" s="17" t="s">
        <v>482</v>
      </c>
      <c r="B1033" t="s">
        <v>188</v>
      </c>
      <c r="C1033" t="s">
        <v>210</v>
      </c>
      <c r="D1033" t="s">
        <v>372</v>
      </c>
      <c r="E1033" s="178">
        <v>4486.1499999999978</v>
      </c>
      <c r="F1033" s="178">
        <v>7000.8</v>
      </c>
      <c r="G1033" s="178">
        <v>2514.6500000000024</v>
      </c>
    </row>
    <row r="1034" spans="1:7" x14ac:dyDescent="0.25">
      <c r="A1034" s="17" t="s">
        <v>482</v>
      </c>
      <c r="B1034" t="s">
        <v>193</v>
      </c>
      <c r="C1034" t="s">
        <v>376</v>
      </c>
      <c r="D1034" t="s">
        <v>352</v>
      </c>
      <c r="E1034" s="178">
        <v>3114.76</v>
      </c>
      <c r="F1034" s="178">
        <v>6854.38</v>
      </c>
      <c r="G1034" s="178">
        <v>3739.62</v>
      </c>
    </row>
    <row r="1035" spans="1:7" x14ac:dyDescent="0.25">
      <c r="A1035" s="17" t="s">
        <v>482</v>
      </c>
      <c r="B1035" t="s">
        <v>193</v>
      </c>
      <c r="C1035" t="s">
        <v>376</v>
      </c>
      <c r="D1035" t="s">
        <v>423</v>
      </c>
      <c r="E1035" s="178">
        <v>14700.039999999999</v>
      </c>
      <c r="F1035" s="178">
        <v>36339.07</v>
      </c>
      <c r="G1035" s="178">
        <v>21639.03</v>
      </c>
    </row>
    <row r="1036" spans="1:7" x14ac:dyDescent="0.25">
      <c r="A1036" s="17" t="s">
        <v>482</v>
      </c>
      <c r="B1036" t="s">
        <v>394</v>
      </c>
      <c r="C1036" t="s">
        <v>395</v>
      </c>
      <c r="D1036" t="s">
        <v>396</v>
      </c>
      <c r="E1036" s="178">
        <v>0</v>
      </c>
      <c r="F1036" s="178">
        <v>0</v>
      </c>
      <c r="G1036" s="178">
        <v>0</v>
      </c>
    </row>
    <row r="1037" spans="1:7" x14ac:dyDescent="0.25">
      <c r="A1037" s="17" t="s">
        <v>482</v>
      </c>
      <c r="B1037" t="s">
        <v>394</v>
      </c>
      <c r="C1037" t="s">
        <v>395</v>
      </c>
      <c r="D1037" t="s">
        <v>424</v>
      </c>
      <c r="E1037" s="178">
        <v>0</v>
      </c>
      <c r="F1037" s="178">
        <v>0</v>
      </c>
      <c r="G1037" s="178">
        <v>0</v>
      </c>
    </row>
    <row r="1038" spans="1:7" x14ac:dyDescent="0.25">
      <c r="A1038" t="s">
        <v>478</v>
      </c>
      <c r="B1038" t="s">
        <v>47</v>
      </c>
      <c r="C1038" t="s">
        <v>268</v>
      </c>
      <c r="D1038" t="s">
        <v>377</v>
      </c>
      <c r="E1038" s="178">
        <v>37029.540000000008</v>
      </c>
      <c r="F1038" s="178">
        <v>38188.67</v>
      </c>
      <c r="G1038" s="178">
        <v>1159.1299999999901</v>
      </c>
    </row>
    <row r="1039" spans="1:7" x14ac:dyDescent="0.25">
      <c r="A1039" t="s">
        <v>478</v>
      </c>
      <c r="B1039" t="s">
        <v>57</v>
      </c>
      <c r="C1039" t="s">
        <v>330</v>
      </c>
      <c r="D1039" t="s">
        <v>377</v>
      </c>
      <c r="E1039" s="178">
        <v>0</v>
      </c>
      <c r="F1039" s="178">
        <v>0</v>
      </c>
      <c r="G1039" s="178">
        <v>0</v>
      </c>
    </row>
    <row r="1040" spans="1:7" x14ac:dyDescent="0.25">
      <c r="A1040" t="s">
        <v>478</v>
      </c>
      <c r="B1040" t="s">
        <v>58</v>
      </c>
      <c r="C1040" t="s">
        <v>253</v>
      </c>
      <c r="D1040" t="s">
        <v>377</v>
      </c>
      <c r="E1040" s="178">
        <v>22799.64</v>
      </c>
      <c r="F1040" s="178">
        <v>125337.16</v>
      </c>
      <c r="G1040" s="178">
        <v>102537.52</v>
      </c>
    </row>
    <row r="1041" spans="1:7" x14ac:dyDescent="0.25">
      <c r="A1041" t="s">
        <v>478</v>
      </c>
      <c r="B1041" t="s">
        <v>151</v>
      </c>
      <c r="C1041" t="s">
        <v>330</v>
      </c>
      <c r="D1041" t="s">
        <v>377</v>
      </c>
      <c r="E1041" s="178">
        <v>0</v>
      </c>
      <c r="F1041" s="178">
        <v>0</v>
      </c>
      <c r="G1041" s="178">
        <v>0</v>
      </c>
    </row>
    <row r="1042" spans="1:7" x14ac:dyDescent="0.25">
      <c r="A1042" t="s">
        <v>478</v>
      </c>
      <c r="B1042" t="s">
        <v>155</v>
      </c>
      <c r="C1042" t="s">
        <v>329</v>
      </c>
      <c r="D1042" t="s">
        <v>377</v>
      </c>
      <c r="E1042" s="178">
        <v>290272.07999999984</v>
      </c>
      <c r="F1042" s="178">
        <v>620810.63</v>
      </c>
      <c r="G1042" s="178">
        <v>330538.55000000016</v>
      </c>
    </row>
    <row r="1043" spans="1:7" x14ac:dyDescent="0.25">
      <c r="A1043" t="s">
        <v>471</v>
      </c>
      <c r="B1043" t="s">
        <v>52</v>
      </c>
      <c r="C1043" t="s">
        <v>414</v>
      </c>
      <c r="D1043" t="s">
        <v>416</v>
      </c>
      <c r="E1043" s="178">
        <v>2372.2400000000002</v>
      </c>
      <c r="F1043" s="178">
        <v>2528.0700000000002</v>
      </c>
      <c r="G1043" s="178">
        <v>155.82999999999993</v>
      </c>
    </row>
    <row r="1044" spans="1:7" x14ac:dyDescent="0.25">
      <c r="A1044" t="s">
        <v>471</v>
      </c>
      <c r="B1044" t="s">
        <v>55</v>
      </c>
      <c r="C1044" t="s">
        <v>288</v>
      </c>
      <c r="D1044" t="s">
        <v>416</v>
      </c>
      <c r="E1044" s="178">
        <v>2054.1400000000012</v>
      </c>
      <c r="F1044" s="178">
        <v>2917</v>
      </c>
      <c r="G1044" s="178">
        <v>862.85999999999876</v>
      </c>
    </row>
    <row r="1045" spans="1:7" x14ac:dyDescent="0.25">
      <c r="A1045" t="s">
        <v>471</v>
      </c>
      <c r="B1045" t="s">
        <v>56</v>
      </c>
      <c r="C1045" t="s">
        <v>289</v>
      </c>
      <c r="D1045" t="s">
        <v>416</v>
      </c>
      <c r="E1045" s="178">
        <v>1186.6000000000004</v>
      </c>
      <c r="F1045" s="178">
        <v>64.819999999999993</v>
      </c>
      <c r="G1045" s="178">
        <v>-1121.7800000000004</v>
      </c>
    </row>
    <row r="1046" spans="1:7" x14ac:dyDescent="0.25">
      <c r="A1046" t="s">
        <v>471</v>
      </c>
      <c r="B1046" t="s">
        <v>62</v>
      </c>
      <c r="C1046" t="s">
        <v>229</v>
      </c>
      <c r="D1046" t="s">
        <v>227</v>
      </c>
      <c r="E1046" s="178">
        <v>7573.8099999999968</v>
      </c>
      <c r="F1046" s="178">
        <v>20613.46</v>
      </c>
      <c r="G1046" s="178">
        <v>13039.650000000001</v>
      </c>
    </row>
    <row r="1047" spans="1:7" x14ac:dyDescent="0.25">
      <c r="A1047" t="s">
        <v>471</v>
      </c>
      <c r="B1047" t="s">
        <v>62</v>
      </c>
      <c r="C1047" t="s">
        <v>229</v>
      </c>
      <c r="D1047" t="s">
        <v>349</v>
      </c>
      <c r="E1047" s="178">
        <v>457.49999999999994</v>
      </c>
      <c r="F1047" s="178">
        <v>777.87</v>
      </c>
      <c r="G1047" s="178">
        <v>320.37000000000006</v>
      </c>
    </row>
    <row r="1048" spans="1:7" x14ac:dyDescent="0.25">
      <c r="A1048" t="s">
        <v>471</v>
      </c>
      <c r="B1048" t="s">
        <v>64</v>
      </c>
      <c r="C1048" t="s">
        <v>229</v>
      </c>
      <c r="D1048" t="s">
        <v>227</v>
      </c>
      <c r="E1048" s="178">
        <v>3004.8800000000015</v>
      </c>
      <c r="F1048" s="178">
        <v>5963.64</v>
      </c>
      <c r="G1048" s="178">
        <v>2958.7599999999989</v>
      </c>
    </row>
    <row r="1049" spans="1:7" x14ac:dyDescent="0.25">
      <c r="A1049" t="s">
        <v>471</v>
      </c>
      <c r="B1049" t="s">
        <v>64</v>
      </c>
      <c r="C1049" t="s">
        <v>229</v>
      </c>
      <c r="D1049" t="s">
        <v>349</v>
      </c>
      <c r="E1049" s="178">
        <v>177.45000000000005</v>
      </c>
      <c r="F1049" s="178">
        <v>324.11</v>
      </c>
      <c r="G1049" s="178">
        <v>146.65999999999997</v>
      </c>
    </row>
    <row r="1050" spans="1:7" x14ac:dyDescent="0.25">
      <c r="A1050" t="s">
        <v>471</v>
      </c>
      <c r="B1050" t="s">
        <v>69</v>
      </c>
      <c r="C1050" t="s">
        <v>418</v>
      </c>
      <c r="D1050" t="s">
        <v>416</v>
      </c>
      <c r="E1050" s="178">
        <v>40.68</v>
      </c>
      <c r="F1050" s="178">
        <v>194.47</v>
      </c>
      <c r="G1050" s="178">
        <v>153.79</v>
      </c>
    </row>
    <row r="1051" spans="1:7" x14ac:dyDescent="0.25">
      <c r="A1051" t="s">
        <v>471</v>
      </c>
      <c r="B1051" t="s">
        <v>73</v>
      </c>
      <c r="C1051" t="s">
        <v>275</v>
      </c>
      <c r="D1051" t="s">
        <v>227</v>
      </c>
      <c r="E1051" s="178">
        <v>94327.309999999954</v>
      </c>
      <c r="F1051" s="178">
        <v>76166.09</v>
      </c>
      <c r="G1051" s="178">
        <v>-18161.219999999958</v>
      </c>
    </row>
    <row r="1052" spans="1:7" x14ac:dyDescent="0.25">
      <c r="A1052" t="s">
        <v>471</v>
      </c>
      <c r="B1052" t="s">
        <v>73</v>
      </c>
      <c r="C1052" t="s">
        <v>275</v>
      </c>
      <c r="D1052" t="s">
        <v>349</v>
      </c>
      <c r="E1052" s="178">
        <v>5818.0899999999992</v>
      </c>
      <c r="F1052" s="178">
        <v>4667.2</v>
      </c>
      <c r="G1052" s="178">
        <v>-1150.8899999999994</v>
      </c>
    </row>
    <row r="1053" spans="1:7" x14ac:dyDescent="0.25">
      <c r="A1053" t="s">
        <v>471</v>
      </c>
      <c r="B1053" t="s">
        <v>82</v>
      </c>
      <c r="C1053" t="s">
        <v>316</v>
      </c>
      <c r="D1053" t="s">
        <v>416</v>
      </c>
      <c r="E1053" s="178">
        <v>17619.30999999999</v>
      </c>
      <c r="F1053" s="178">
        <v>16863.939999999999</v>
      </c>
      <c r="G1053" s="178">
        <v>-755.36999999999171</v>
      </c>
    </row>
    <row r="1054" spans="1:7" x14ac:dyDescent="0.25">
      <c r="A1054" t="s">
        <v>471</v>
      </c>
      <c r="B1054" t="s">
        <v>85</v>
      </c>
      <c r="C1054" t="s">
        <v>342</v>
      </c>
      <c r="D1054" t="s">
        <v>227</v>
      </c>
      <c r="E1054" s="178">
        <v>4760.090000000002</v>
      </c>
      <c r="F1054" s="178">
        <v>1361.27</v>
      </c>
      <c r="G1054" s="178">
        <v>-3398.820000000002</v>
      </c>
    </row>
    <row r="1055" spans="1:7" x14ac:dyDescent="0.25">
      <c r="A1055" t="s">
        <v>471</v>
      </c>
      <c r="B1055" t="s">
        <v>85</v>
      </c>
      <c r="C1055" t="s">
        <v>342</v>
      </c>
      <c r="D1055" t="s">
        <v>349</v>
      </c>
      <c r="E1055" s="178">
        <v>284.26000000000016</v>
      </c>
      <c r="F1055" s="178">
        <v>259.29000000000002</v>
      </c>
      <c r="G1055" s="178">
        <v>-24.970000000000141</v>
      </c>
    </row>
    <row r="1056" spans="1:7" x14ac:dyDescent="0.25">
      <c r="A1056" t="s">
        <v>471</v>
      </c>
      <c r="B1056" t="s">
        <v>87</v>
      </c>
      <c r="C1056" t="s">
        <v>230</v>
      </c>
      <c r="D1056" t="s">
        <v>227</v>
      </c>
      <c r="E1056" s="178">
        <v>0</v>
      </c>
      <c r="F1056" s="178">
        <v>0</v>
      </c>
      <c r="G1056" s="178">
        <v>0</v>
      </c>
    </row>
    <row r="1057" spans="1:7" x14ac:dyDescent="0.25">
      <c r="A1057" t="s">
        <v>471</v>
      </c>
      <c r="B1057" t="s">
        <v>87</v>
      </c>
      <c r="C1057" t="s">
        <v>230</v>
      </c>
      <c r="D1057" t="s">
        <v>349</v>
      </c>
      <c r="E1057" s="178">
        <v>3092.09</v>
      </c>
      <c r="F1057" s="178">
        <v>2981.82</v>
      </c>
      <c r="G1057" s="178">
        <v>-110.26999999999998</v>
      </c>
    </row>
    <row r="1058" spans="1:7" x14ac:dyDescent="0.25">
      <c r="A1058" t="s">
        <v>471</v>
      </c>
      <c r="B1058" t="s">
        <v>112</v>
      </c>
      <c r="C1058" t="s">
        <v>317</v>
      </c>
      <c r="D1058" t="s">
        <v>416</v>
      </c>
      <c r="E1058" s="178">
        <v>280.89</v>
      </c>
      <c r="F1058" s="178">
        <v>0</v>
      </c>
      <c r="G1058" s="178">
        <v>-280.89</v>
      </c>
    </row>
    <row r="1059" spans="1:7" x14ac:dyDescent="0.25">
      <c r="A1059" t="s">
        <v>471</v>
      </c>
      <c r="B1059" t="s">
        <v>121</v>
      </c>
      <c r="C1059" t="s">
        <v>297</v>
      </c>
      <c r="D1059" t="s">
        <v>416</v>
      </c>
      <c r="E1059" s="178">
        <v>7735.8900000000012</v>
      </c>
      <c r="F1059" s="178">
        <v>777.87</v>
      </c>
      <c r="G1059" s="178">
        <v>-6958.0200000000013</v>
      </c>
    </row>
    <row r="1060" spans="1:7" x14ac:dyDescent="0.25">
      <c r="A1060" t="s">
        <v>471</v>
      </c>
      <c r="B1060" t="s">
        <v>126</v>
      </c>
      <c r="C1060" t="s">
        <v>409</v>
      </c>
      <c r="D1060" t="s">
        <v>416</v>
      </c>
      <c r="E1060" s="178">
        <v>664.36999999999978</v>
      </c>
      <c r="F1060" s="178">
        <v>259.29000000000002</v>
      </c>
      <c r="G1060" s="178">
        <v>-405.07999999999976</v>
      </c>
    </row>
    <row r="1061" spans="1:7" x14ac:dyDescent="0.25">
      <c r="A1061" t="s">
        <v>471</v>
      </c>
      <c r="B1061" t="s">
        <v>127</v>
      </c>
      <c r="C1061" t="s">
        <v>404</v>
      </c>
      <c r="D1061" t="s">
        <v>416</v>
      </c>
      <c r="E1061" s="178">
        <v>270.71999999999997</v>
      </c>
      <c r="F1061" s="178">
        <v>648.22</v>
      </c>
      <c r="G1061" s="178">
        <v>377.50000000000006</v>
      </c>
    </row>
    <row r="1062" spans="1:7" x14ac:dyDescent="0.25">
      <c r="A1062" t="s">
        <v>471</v>
      </c>
      <c r="B1062" t="s">
        <v>129</v>
      </c>
      <c r="C1062" t="s">
        <v>311</v>
      </c>
      <c r="D1062" t="s">
        <v>227</v>
      </c>
      <c r="E1062" s="178">
        <v>2792.400000000001</v>
      </c>
      <c r="F1062" s="178">
        <v>2917</v>
      </c>
      <c r="G1062" s="178">
        <v>124.599999999999</v>
      </c>
    </row>
    <row r="1063" spans="1:7" x14ac:dyDescent="0.25">
      <c r="A1063" t="s">
        <v>471</v>
      </c>
      <c r="B1063" t="s">
        <v>129</v>
      </c>
      <c r="C1063" t="s">
        <v>311</v>
      </c>
      <c r="D1063" t="s">
        <v>349</v>
      </c>
      <c r="E1063" s="178">
        <v>164.64000000000001</v>
      </c>
      <c r="F1063" s="178">
        <v>0</v>
      </c>
      <c r="G1063" s="178">
        <v>-164.64000000000001</v>
      </c>
    </row>
    <row r="1064" spans="1:7" x14ac:dyDescent="0.25">
      <c r="A1064" t="s">
        <v>471</v>
      </c>
      <c r="B1064" t="s">
        <v>130</v>
      </c>
      <c r="C1064" t="s">
        <v>334</v>
      </c>
      <c r="D1064" t="s">
        <v>416</v>
      </c>
      <c r="E1064" s="178">
        <v>3664.8900000000021</v>
      </c>
      <c r="F1064" s="178">
        <v>11967.96</v>
      </c>
      <c r="G1064" s="178">
        <v>8303.0699999999961</v>
      </c>
    </row>
    <row r="1065" spans="1:7" x14ac:dyDescent="0.25">
      <c r="A1065" t="s">
        <v>471</v>
      </c>
      <c r="B1065" t="s">
        <v>133</v>
      </c>
      <c r="C1065" t="s">
        <v>374</v>
      </c>
      <c r="D1065" t="s">
        <v>416</v>
      </c>
      <c r="E1065" s="178">
        <v>3553.1600000000021</v>
      </c>
      <c r="F1065" s="178">
        <v>5639.53</v>
      </c>
      <c r="G1065" s="178">
        <v>2086.3699999999976</v>
      </c>
    </row>
    <row r="1066" spans="1:7" x14ac:dyDescent="0.25">
      <c r="A1066" t="s">
        <v>471</v>
      </c>
      <c r="B1066" t="s">
        <v>135</v>
      </c>
      <c r="C1066" t="s">
        <v>313</v>
      </c>
      <c r="D1066" t="s">
        <v>416</v>
      </c>
      <c r="E1066" s="178">
        <v>2532.3900000000008</v>
      </c>
      <c r="F1066" s="178">
        <v>2203.96</v>
      </c>
      <c r="G1066" s="178">
        <v>-328.43000000000075</v>
      </c>
    </row>
    <row r="1067" spans="1:7" x14ac:dyDescent="0.25">
      <c r="A1067" t="s">
        <v>471</v>
      </c>
      <c r="B1067" t="s">
        <v>137</v>
      </c>
      <c r="C1067" t="s">
        <v>315</v>
      </c>
      <c r="D1067" t="s">
        <v>416</v>
      </c>
      <c r="E1067" s="178">
        <v>1866.8100000000009</v>
      </c>
      <c r="F1067" s="178">
        <v>2009.49</v>
      </c>
      <c r="G1067" s="178">
        <v>142.67999999999915</v>
      </c>
    </row>
    <row r="1068" spans="1:7" x14ac:dyDescent="0.25">
      <c r="A1068" t="s">
        <v>471</v>
      </c>
      <c r="B1068" t="s">
        <v>142</v>
      </c>
      <c r="C1068" t="s">
        <v>371</v>
      </c>
      <c r="D1068" t="s">
        <v>416</v>
      </c>
      <c r="E1068" s="178">
        <v>1409.9800000000007</v>
      </c>
      <c r="F1068" s="178">
        <v>64.819999999999993</v>
      </c>
      <c r="G1068" s="178">
        <v>-1345.1600000000008</v>
      </c>
    </row>
    <row r="1069" spans="1:7" x14ac:dyDescent="0.25">
      <c r="A1069" t="s">
        <v>471</v>
      </c>
      <c r="B1069" t="s">
        <v>143</v>
      </c>
      <c r="C1069" t="s">
        <v>406</v>
      </c>
      <c r="D1069" t="s">
        <v>416</v>
      </c>
      <c r="E1069" s="178">
        <v>40.68</v>
      </c>
      <c r="F1069" s="178">
        <v>0</v>
      </c>
      <c r="G1069" s="178">
        <v>-40.68</v>
      </c>
    </row>
    <row r="1070" spans="1:7" x14ac:dyDescent="0.25">
      <c r="A1070" t="s">
        <v>471</v>
      </c>
      <c r="B1070" t="s">
        <v>144</v>
      </c>
      <c r="C1070" t="s">
        <v>226</v>
      </c>
      <c r="D1070" t="s">
        <v>227</v>
      </c>
      <c r="E1070" s="178">
        <v>8368.0400000000009</v>
      </c>
      <c r="F1070" s="178">
        <v>9269.58</v>
      </c>
      <c r="G1070" s="178">
        <v>901.53999999999905</v>
      </c>
    </row>
    <row r="1071" spans="1:7" x14ac:dyDescent="0.25">
      <c r="A1071" t="s">
        <v>471</v>
      </c>
      <c r="B1071" t="s">
        <v>144</v>
      </c>
      <c r="C1071" t="s">
        <v>226</v>
      </c>
      <c r="D1071" t="s">
        <v>349</v>
      </c>
      <c r="E1071" s="178">
        <v>505.89999999999986</v>
      </c>
      <c r="F1071" s="178">
        <v>1490.91</v>
      </c>
      <c r="G1071" s="178">
        <v>985.01000000000022</v>
      </c>
    </row>
    <row r="1072" spans="1:7" x14ac:dyDescent="0.25">
      <c r="A1072" t="s">
        <v>471</v>
      </c>
      <c r="B1072" t="s">
        <v>145</v>
      </c>
      <c r="C1072" t="s">
        <v>361</v>
      </c>
      <c r="D1072" t="s">
        <v>416</v>
      </c>
      <c r="E1072" s="178">
        <v>541.43999999999994</v>
      </c>
      <c r="F1072" s="178">
        <v>453.76</v>
      </c>
      <c r="G1072" s="178">
        <v>-87.67999999999995</v>
      </c>
    </row>
    <row r="1073" spans="1:7" x14ac:dyDescent="0.25">
      <c r="A1073" t="s">
        <v>471</v>
      </c>
      <c r="B1073" t="s">
        <v>148</v>
      </c>
      <c r="C1073" t="s">
        <v>407</v>
      </c>
      <c r="D1073" t="s">
        <v>416</v>
      </c>
      <c r="E1073" s="178">
        <v>1421.2700000000007</v>
      </c>
      <c r="F1073" s="178">
        <v>2268.7800000000002</v>
      </c>
      <c r="G1073" s="178">
        <v>847.50999999999954</v>
      </c>
    </row>
    <row r="1074" spans="1:7" x14ac:dyDescent="0.25">
      <c r="A1074" t="s">
        <v>471</v>
      </c>
      <c r="B1074" t="s">
        <v>149</v>
      </c>
      <c r="C1074" t="s">
        <v>408</v>
      </c>
      <c r="D1074" t="s">
        <v>416</v>
      </c>
      <c r="E1074" s="178">
        <v>885.6099999999999</v>
      </c>
      <c r="F1074" s="178">
        <v>129.63999999999999</v>
      </c>
      <c r="G1074" s="178">
        <v>-755.96999999999991</v>
      </c>
    </row>
    <row r="1075" spans="1:7" x14ac:dyDescent="0.25">
      <c r="A1075" t="s">
        <v>471</v>
      </c>
      <c r="B1075" t="s">
        <v>150</v>
      </c>
      <c r="C1075" t="s">
        <v>374</v>
      </c>
      <c r="D1075" t="s">
        <v>416</v>
      </c>
      <c r="E1075" s="178">
        <v>4659.84</v>
      </c>
      <c r="F1075" s="178">
        <v>3565.22</v>
      </c>
      <c r="G1075" s="178">
        <v>-1094.6200000000003</v>
      </c>
    </row>
    <row r="1076" spans="1:7" x14ac:dyDescent="0.25">
      <c r="A1076" t="s">
        <v>471</v>
      </c>
      <c r="B1076" t="s">
        <v>152</v>
      </c>
      <c r="C1076" t="s">
        <v>228</v>
      </c>
      <c r="D1076" t="s">
        <v>227</v>
      </c>
      <c r="E1076" s="178">
        <v>14541.71000000001</v>
      </c>
      <c r="F1076" s="178">
        <v>16594.490000000002</v>
      </c>
      <c r="G1076" s="178">
        <v>2052.7799999999916</v>
      </c>
    </row>
    <row r="1077" spans="1:7" x14ac:dyDescent="0.25">
      <c r="A1077" t="s">
        <v>471</v>
      </c>
      <c r="B1077" t="s">
        <v>152</v>
      </c>
      <c r="C1077" t="s">
        <v>228</v>
      </c>
      <c r="D1077" t="s">
        <v>349</v>
      </c>
      <c r="E1077" s="178">
        <v>887.76000000000033</v>
      </c>
      <c r="F1077" s="178">
        <v>1231.6199999999999</v>
      </c>
      <c r="G1077" s="178">
        <v>343.85999999999956</v>
      </c>
    </row>
    <row r="1078" spans="1:7" x14ac:dyDescent="0.25">
      <c r="A1078" t="s">
        <v>471</v>
      </c>
      <c r="B1078" t="s">
        <v>159</v>
      </c>
      <c r="C1078" t="s">
        <v>373</v>
      </c>
      <c r="D1078" t="s">
        <v>416</v>
      </c>
      <c r="E1078" s="178">
        <v>67.680000000000007</v>
      </c>
      <c r="F1078" s="178">
        <v>64.819999999999993</v>
      </c>
      <c r="G1078" s="178">
        <v>-2.8600000000000136</v>
      </c>
    </row>
    <row r="1079" spans="1:7" x14ac:dyDescent="0.25">
      <c r="A1079" t="s">
        <v>471</v>
      </c>
      <c r="B1079" t="s">
        <v>160</v>
      </c>
      <c r="C1079" t="s">
        <v>374</v>
      </c>
      <c r="D1079" t="s">
        <v>416</v>
      </c>
      <c r="E1079" s="178">
        <v>536.91999999999996</v>
      </c>
      <c r="F1079" s="178">
        <v>0</v>
      </c>
      <c r="G1079" s="178">
        <v>-536.91999999999996</v>
      </c>
    </row>
    <row r="1080" spans="1:7" x14ac:dyDescent="0.25">
      <c r="A1080" t="s">
        <v>471</v>
      </c>
      <c r="B1080" t="s">
        <v>164</v>
      </c>
      <c r="C1080" t="s">
        <v>295</v>
      </c>
      <c r="D1080" t="s">
        <v>416</v>
      </c>
      <c r="E1080" s="178">
        <v>1766.4600000000009</v>
      </c>
      <c r="F1080" s="178">
        <v>2787.35</v>
      </c>
      <c r="G1080" s="178">
        <v>1020.889999999999</v>
      </c>
    </row>
    <row r="1081" spans="1:7" x14ac:dyDescent="0.25">
      <c r="A1081" t="s">
        <v>471</v>
      </c>
      <c r="B1081" t="s">
        <v>167</v>
      </c>
      <c r="C1081" t="s">
        <v>367</v>
      </c>
      <c r="D1081" t="s">
        <v>227</v>
      </c>
      <c r="E1081" s="178">
        <v>3881.329999999999</v>
      </c>
      <c r="F1081" s="178">
        <v>2722.53</v>
      </c>
      <c r="G1081" s="178">
        <v>-1158.7999999999988</v>
      </c>
    </row>
    <row r="1082" spans="1:7" x14ac:dyDescent="0.25">
      <c r="A1082" t="s">
        <v>471</v>
      </c>
      <c r="B1082" t="s">
        <v>167</v>
      </c>
      <c r="C1082" t="s">
        <v>367</v>
      </c>
      <c r="D1082" t="s">
        <v>349</v>
      </c>
      <c r="E1082" s="178">
        <v>230.09000000000009</v>
      </c>
      <c r="F1082" s="178">
        <v>518.58000000000004</v>
      </c>
      <c r="G1082" s="178">
        <v>288.48999999999995</v>
      </c>
    </row>
    <row r="1083" spans="1:7" x14ac:dyDescent="0.25">
      <c r="A1083" t="s">
        <v>471</v>
      </c>
      <c r="B1083" t="s">
        <v>173</v>
      </c>
      <c r="C1083" t="s">
        <v>353</v>
      </c>
      <c r="D1083" t="s">
        <v>416</v>
      </c>
      <c r="E1083" s="178">
        <v>878.83</v>
      </c>
      <c r="F1083" s="178">
        <v>842.69</v>
      </c>
      <c r="G1083" s="178">
        <v>-36.139999999999986</v>
      </c>
    </row>
    <row r="1084" spans="1:7" x14ac:dyDescent="0.25">
      <c r="A1084" t="s">
        <v>471</v>
      </c>
      <c r="B1084" t="s">
        <v>174</v>
      </c>
      <c r="C1084" t="s">
        <v>417</v>
      </c>
      <c r="D1084" t="s">
        <v>416</v>
      </c>
      <c r="E1084" s="178">
        <v>5534.0700000000015</v>
      </c>
      <c r="F1084" s="178">
        <v>4678.38</v>
      </c>
      <c r="G1084" s="178">
        <v>-855.69000000000142</v>
      </c>
    </row>
    <row r="1085" spans="1:7" x14ac:dyDescent="0.25">
      <c r="A1085" t="s">
        <v>471</v>
      </c>
      <c r="B1085" t="s">
        <v>176</v>
      </c>
      <c r="C1085" t="s">
        <v>312</v>
      </c>
      <c r="D1085" t="s">
        <v>227</v>
      </c>
      <c r="E1085" s="178">
        <v>1034.95</v>
      </c>
      <c r="F1085" s="178">
        <v>972.33</v>
      </c>
      <c r="G1085" s="178">
        <v>-62.620000000000005</v>
      </c>
    </row>
    <row r="1086" spans="1:7" x14ac:dyDescent="0.25">
      <c r="A1086" t="s">
        <v>471</v>
      </c>
      <c r="B1086" t="s">
        <v>176</v>
      </c>
      <c r="C1086" t="s">
        <v>312</v>
      </c>
      <c r="D1086" t="s">
        <v>349</v>
      </c>
      <c r="E1086" s="178">
        <v>53.940000000000019</v>
      </c>
      <c r="F1086" s="178">
        <v>453.76</v>
      </c>
      <c r="G1086" s="178">
        <v>399.82</v>
      </c>
    </row>
    <row r="1087" spans="1:7" x14ac:dyDescent="0.25">
      <c r="A1087" t="s">
        <v>471</v>
      </c>
      <c r="B1087" t="s">
        <v>179</v>
      </c>
      <c r="C1087" t="s">
        <v>333</v>
      </c>
      <c r="D1087" t="s">
        <v>416</v>
      </c>
      <c r="E1087" s="178">
        <v>122.93000000000002</v>
      </c>
      <c r="F1087" s="178">
        <v>64.819999999999993</v>
      </c>
      <c r="G1087" s="178">
        <v>-58.110000000000028</v>
      </c>
    </row>
    <row r="1088" spans="1:7" x14ac:dyDescent="0.25">
      <c r="A1088" t="s">
        <v>471</v>
      </c>
      <c r="B1088" t="s">
        <v>184</v>
      </c>
      <c r="C1088" t="s">
        <v>223</v>
      </c>
      <c r="D1088" t="s">
        <v>227</v>
      </c>
      <c r="E1088" s="178">
        <v>19973.12000000001</v>
      </c>
      <c r="F1088" s="178">
        <v>22817.42</v>
      </c>
      <c r="G1088" s="178">
        <v>2844.2999999999884</v>
      </c>
    </row>
    <row r="1089" spans="1:7" x14ac:dyDescent="0.25">
      <c r="A1089" t="s">
        <v>471</v>
      </c>
      <c r="B1089" t="s">
        <v>184</v>
      </c>
      <c r="C1089" t="s">
        <v>223</v>
      </c>
      <c r="D1089" t="s">
        <v>349</v>
      </c>
      <c r="E1089" s="178">
        <v>1222.9099999999994</v>
      </c>
      <c r="F1089" s="178">
        <v>1620.56</v>
      </c>
      <c r="G1089" s="178">
        <v>397.65000000000055</v>
      </c>
    </row>
    <row r="1090" spans="1:7" x14ac:dyDescent="0.25">
      <c r="A1090" t="s">
        <v>471</v>
      </c>
      <c r="B1090" t="s">
        <v>188</v>
      </c>
      <c r="C1090" t="s">
        <v>210</v>
      </c>
      <c r="D1090" t="s">
        <v>416</v>
      </c>
      <c r="E1090" s="178">
        <v>4415.0200000000013</v>
      </c>
      <c r="F1090" s="178">
        <v>3435.58</v>
      </c>
      <c r="G1090" s="178">
        <v>-979.44000000000142</v>
      </c>
    </row>
    <row r="1091" spans="1:7" x14ac:dyDescent="0.25">
      <c r="A1091" t="s">
        <v>479</v>
      </c>
      <c r="B1091" t="s">
        <v>52</v>
      </c>
      <c r="C1091" t="s">
        <v>414</v>
      </c>
      <c r="D1091" t="s">
        <v>296</v>
      </c>
      <c r="E1091" s="178">
        <v>55492.939999999951</v>
      </c>
      <c r="F1091" s="178">
        <v>26706.75</v>
      </c>
      <c r="G1091" s="178">
        <v>-28786.189999999951</v>
      </c>
    </row>
    <row r="1092" spans="1:7" x14ac:dyDescent="0.25">
      <c r="A1092" t="s">
        <v>479</v>
      </c>
      <c r="B1092" t="s">
        <v>55</v>
      </c>
      <c r="C1092" t="s">
        <v>288</v>
      </c>
      <c r="D1092" t="s">
        <v>296</v>
      </c>
      <c r="E1092" s="178">
        <v>0</v>
      </c>
      <c r="F1092" s="178">
        <v>1879.84</v>
      </c>
      <c r="G1092" s="178">
        <v>1879.84</v>
      </c>
    </row>
    <row r="1093" spans="1:7" x14ac:dyDescent="0.25">
      <c r="A1093" t="s">
        <v>479</v>
      </c>
      <c r="B1093" t="s">
        <v>56</v>
      </c>
      <c r="C1093" t="s">
        <v>289</v>
      </c>
      <c r="D1093" t="s">
        <v>296</v>
      </c>
      <c r="E1093" s="178">
        <v>27988.209999999988</v>
      </c>
      <c r="F1093" s="178">
        <v>2722.53</v>
      </c>
      <c r="G1093" s="178">
        <v>-25265.679999999989</v>
      </c>
    </row>
    <row r="1094" spans="1:7" x14ac:dyDescent="0.25">
      <c r="A1094" t="s">
        <v>479</v>
      </c>
      <c r="B1094" t="s">
        <v>69</v>
      </c>
      <c r="C1094" t="s">
        <v>418</v>
      </c>
      <c r="D1094" t="s">
        <v>296</v>
      </c>
      <c r="E1094" s="178">
        <v>0</v>
      </c>
      <c r="F1094" s="178">
        <v>0</v>
      </c>
      <c r="G1094" s="178">
        <v>0</v>
      </c>
    </row>
    <row r="1095" spans="1:7" x14ac:dyDescent="0.25">
      <c r="A1095" t="s">
        <v>479</v>
      </c>
      <c r="B1095" t="s">
        <v>82</v>
      </c>
      <c r="C1095" t="s">
        <v>316</v>
      </c>
      <c r="D1095" t="s">
        <v>296</v>
      </c>
      <c r="E1095" s="178">
        <v>405352.86999999994</v>
      </c>
      <c r="F1095" s="178">
        <v>151993.07</v>
      </c>
      <c r="G1095" s="178">
        <v>-253359.79999999993</v>
      </c>
    </row>
    <row r="1096" spans="1:7" x14ac:dyDescent="0.25">
      <c r="A1096" t="s">
        <v>479</v>
      </c>
      <c r="B1096" t="s">
        <v>112</v>
      </c>
      <c r="C1096" t="s">
        <v>317</v>
      </c>
      <c r="D1096" t="s">
        <v>296</v>
      </c>
      <c r="E1096" s="178">
        <v>7063.9199999999983</v>
      </c>
      <c r="F1096" s="178">
        <v>64.819999999999993</v>
      </c>
      <c r="G1096" s="178">
        <v>-6999.0999999999985</v>
      </c>
    </row>
    <row r="1097" spans="1:7" x14ac:dyDescent="0.25">
      <c r="A1097" t="s">
        <v>479</v>
      </c>
      <c r="B1097" t="s">
        <v>121</v>
      </c>
      <c r="C1097" t="s">
        <v>297</v>
      </c>
      <c r="D1097" t="s">
        <v>296</v>
      </c>
      <c r="E1097" s="178">
        <v>178433.75999999998</v>
      </c>
      <c r="F1097" s="178">
        <v>38050.639999999999</v>
      </c>
      <c r="G1097" s="178">
        <v>-140383.12</v>
      </c>
    </row>
    <row r="1098" spans="1:7" x14ac:dyDescent="0.25">
      <c r="A1098" t="s">
        <v>479</v>
      </c>
      <c r="B1098" t="s">
        <v>127</v>
      </c>
      <c r="C1098" t="s">
        <v>404</v>
      </c>
      <c r="D1098" t="s">
        <v>296</v>
      </c>
      <c r="E1098" s="178">
        <v>6954.4400000000005</v>
      </c>
      <c r="F1098" s="178">
        <v>2917</v>
      </c>
      <c r="G1098" s="178">
        <v>-4037.4400000000005</v>
      </c>
    </row>
    <row r="1099" spans="1:7" x14ac:dyDescent="0.25">
      <c r="A1099" t="s">
        <v>479</v>
      </c>
      <c r="B1099" t="s">
        <v>130</v>
      </c>
      <c r="C1099" t="s">
        <v>334</v>
      </c>
      <c r="D1099" t="s">
        <v>296</v>
      </c>
      <c r="E1099" s="178">
        <v>85083.289999999964</v>
      </c>
      <c r="F1099" s="178">
        <v>90630.080000000002</v>
      </c>
      <c r="G1099" s="178">
        <v>5546.7900000000373</v>
      </c>
    </row>
    <row r="1100" spans="1:7" x14ac:dyDescent="0.25">
      <c r="A1100" t="s">
        <v>479</v>
      </c>
      <c r="B1100" t="s">
        <v>133</v>
      </c>
      <c r="C1100" t="s">
        <v>374</v>
      </c>
      <c r="D1100" t="s">
        <v>296</v>
      </c>
      <c r="E1100" s="178">
        <v>82545.639999999941</v>
      </c>
      <c r="F1100" s="178">
        <v>22817.42</v>
      </c>
      <c r="G1100" s="178">
        <v>-59728.219999999943</v>
      </c>
    </row>
    <row r="1101" spans="1:7" x14ac:dyDescent="0.25">
      <c r="A1101" t="s">
        <v>479</v>
      </c>
      <c r="B1101" t="s">
        <v>135</v>
      </c>
      <c r="C1101" t="s">
        <v>313</v>
      </c>
      <c r="D1101" t="s">
        <v>296</v>
      </c>
      <c r="E1101" s="178">
        <v>59064.79</v>
      </c>
      <c r="F1101" s="178">
        <v>25086.19</v>
      </c>
      <c r="G1101" s="178">
        <v>-33978.600000000006</v>
      </c>
    </row>
    <row r="1102" spans="1:7" x14ac:dyDescent="0.25">
      <c r="A1102" t="s">
        <v>479</v>
      </c>
      <c r="B1102" t="s">
        <v>142</v>
      </c>
      <c r="C1102" t="s">
        <v>371</v>
      </c>
      <c r="D1102" t="s">
        <v>296</v>
      </c>
      <c r="E1102" s="178">
        <v>33389.060000000019</v>
      </c>
      <c r="F1102" s="178">
        <v>13742.31</v>
      </c>
      <c r="G1102" s="178">
        <v>-19646.750000000022</v>
      </c>
    </row>
    <row r="1103" spans="1:7" x14ac:dyDescent="0.25">
      <c r="A1103" t="s">
        <v>479</v>
      </c>
      <c r="B1103" t="s">
        <v>143</v>
      </c>
      <c r="C1103" t="s">
        <v>406</v>
      </c>
      <c r="D1103" t="s">
        <v>296</v>
      </c>
      <c r="E1103" s="178">
        <v>0</v>
      </c>
      <c r="F1103" s="178">
        <v>0</v>
      </c>
      <c r="G1103" s="178">
        <v>0</v>
      </c>
    </row>
    <row r="1104" spans="1:7" x14ac:dyDescent="0.25">
      <c r="A1104" t="s">
        <v>479</v>
      </c>
      <c r="B1104" t="s">
        <v>148</v>
      </c>
      <c r="C1104" t="s">
        <v>407</v>
      </c>
      <c r="D1104" t="s">
        <v>296</v>
      </c>
      <c r="E1104" s="178">
        <v>33681.499999999993</v>
      </c>
      <c r="F1104" s="178">
        <v>14714.64</v>
      </c>
      <c r="G1104" s="178">
        <v>-18966.859999999993</v>
      </c>
    </row>
    <row r="1105" spans="1:7" x14ac:dyDescent="0.25">
      <c r="A1105" t="s">
        <v>479</v>
      </c>
      <c r="B1105" t="s">
        <v>149</v>
      </c>
      <c r="C1105" t="s">
        <v>408</v>
      </c>
      <c r="D1105" t="s">
        <v>296</v>
      </c>
      <c r="E1105" s="178">
        <v>21320.02</v>
      </c>
      <c r="F1105" s="178">
        <v>10695.66</v>
      </c>
      <c r="G1105" s="178">
        <v>-10624.36</v>
      </c>
    </row>
    <row r="1106" spans="1:7" x14ac:dyDescent="0.25">
      <c r="A1106" t="s">
        <v>479</v>
      </c>
      <c r="B1106" t="s">
        <v>150</v>
      </c>
      <c r="C1106" t="s">
        <v>374</v>
      </c>
      <c r="D1106" t="s">
        <v>296</v>
      </c>
      <c r="E1106" s="178">
        <v>108038.37000000005</v>
      </c>
      <c r="F1106" s="178">
        <v>10630.84</v>
      </c>
      <c r="G1106" s="178">
        <v>-97407.530000000057</v>
      </c>
    </row>
    <row r="1107" spans="1:7" x14ac:dyDescent="0.25">
      <c r="A1107" t="s">
        <v>479</v>
      </c>
      <c r="B1107" t="s">
        <v>159</v>
      </c>
      <c r="C1107" t="s">
        <v>373</v>
      </c>
      <c r="D1107" t="s">
        <v>296</v>
      </c>
      <c r="E1107" s="178">
        <v>2041.6900000000003</v>
      </c>
      <c r="F1107" s="178">
        <v>583.4</v>
      </c>
      <c r="G1107" s="178">
        <v>-1458.2900000000004</v>
      </c>
    </row>
    <row r="1108" spans="1:7" x14ac:dyDescent="0.25">
      <c r="A1108" t="s">
        <v>479</v>
      </c>
      <c r="B1108" t="s">
        <v>160</v>
      </c>
      <c r="C1108" t="s">
        <v>374</v>
      </c>
      <c r="D1108" t="s">
        <v>296</v>
      </c>
      <c r="E1108" s="178">
        <v>13059.260000000009</v>
      </c>
      <c r="F1108" s="178">
        <v>583.4</v>
      </c>
      <c r="G1108" s="178">
        <v>-12475.86000000001</v>
      </c>
    </row>
    <row r="1109" spans="1:7" x14ac:dyDescent="0.25">
      <c r="A1109" t="s">
        <v>479</v>
      </c>
      <c r="B1109" t="s">
        <v>164</v>
      </c>
      <c r="C1109" t="s">
        <v>295</v>
      </c>
      <c r="D1109" t="s">
        <v>296</v>
      </c>
      <c r="E1109" s="178">
        <v>41629.470000000008</v>
      </c>
      <c r="F1109" s="178">
        <v>69359.759999999995</v>
      </c>
      <c r="G1109" s="178">
        <v>27730.289999999986</v>
      </c>
    </row>
    <row r="1110" spans="1:7" x14ac:dyDescent="0.25">
      <c r="A1110" t="s">
        <v>479</v>
      </c>
      <c r="B1110" t="s">
        <v>173</v>
      </c>
      <c r="C1110" t="s">
        <v>353</v>
      </c>
      <c r="D1110" t="s">
        <v>296</v>
      </c>
      <c r="E1110" s="178">
        <v>21174.61</v>
      </c>
      <c r="F1110" s="178">
        <v>14585</v>
      </c>
      <c r="G1110" s="178">
        <v>-6589.6100000000006</v>
      </c>
    </row>
    <row r="1111" spans="1:7" x14ac:dyDescent="0.25">
      <c r="A1111" t="s">
        <v>479</v>
      </c>
      <c r="B1111" t="s">
        <v>179</v>
      </c>
      <c r="C1111" t="s">
        <v>333</v>
      </c>
      <c r="D1111" t="s">
        <v>296</v>
      </c>
      <c r="E1111" s="178">
        <v>3321.5899999999997</v>
      </c>
      <c r="F1111" s="178">
        <v>2139.13</v>
      </c>
      <c r="G1111" s="178">
        <v>-1182.4599999999996</v>
      </c>
    </row>
    <row r="1112" spans="1:7" x14ac:dyDescent="0.25">
      <c r="A1112" t="s">
        <v>479</v>
      </c>
      <c r="B1112" t="s">
        <v>188</v>
      </c>
      <c r="C1112" t="s">
        <v>210</v>
      </c>
      <c r="D1112" t="s">
        <v>296</v>
      </c>
      <c r="E1112" s="178">
        <v>102324.67000000006</v>
      </c>
      <c r="F1112" s="178">
        <v>42717.83</v>
      </c>
      <c r="G1112" s="178">
        <v>-59606.840000000055</v>
      </c>
    </row>
    <row r="1113" spans="1:7" x14ac:dyDescent="0.25">
      <c r="A1113" t="s">
        <v>284</v>
      </c>
      <c r="B1113" t="s">
        <v>156</v>
      </c>
      <c r="C1113" t="s">
        <v>282</v>
      </c>
      <c r="D1113" t="s">
        <v>392</v>
      </c>
      <c r="E1113" s="178">
        <v>11393.78</v>
      </c>
      <c r="F1113" s="178">
        <v>0</v>
      </c>
      <c r="G1113" s="178">
        <v>-11393.78</v>
      </c>
    </row>
    <row r="1114" spans="1:7" x14ac:dyDescent="0.25">
      <c r="A1114" s="17" t="s">
        <v>16</v>
      </c>
      <c r="B1114" s="17"/>
      <c r="C1114" s="17"/>
      <c r="D1114" s="17"/>
      <c r="E1114" s="178">
        <v>25172788.969999995</v>
      </c>
      <c r="F1114" s="178">
        <v>25172788.919999994</v>
      </c>
      <c r="G1114" s="178">
        <v>-4.9999998826024239E-2</v>
      </c>
    </row>
    <row r="1115" spans="1:7" x14ac:dyDescent="0.25">
      <c r="A1115"/>
      <c r="B1115"/>
      <c r="D1115"/>
    </row>
    <row r="1116" spans="1:7" x14ac:dyDescent="0.25">
      <c r="A1116"/>
      <c r="B1116"/>
      <c r="D1116"/>
    </row>
    <row r="1117" spans="1:7" x14ac:dyDescent="0.25">
      <c r="A1117"/>
      <c r="B1117"/>
      <c r="D1117"/>
    </row>
    <row r="1118" spans="1:7" x14ac:dyDescent="0.25">
      <c r="A1118"/>
      <c r="B1118"/>
      <c r="D1118"/>
    </row>
    <row r="1119" spans="1:7" x14ac:dyDescent="0.25">
      <c r="A1119"/>
      <c r="B1119"/>
      <c r="D1119"/>
    </row>
    <row r="1120" spans="1:7" x14ac:dyDescent="0.25">
      <c r="A1120"/>
      <c r="B1120"/>
      <c r="D1120"/>
    </row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spans="1:4" x14ac:dyDescent="0.25">
      <c r="A1329"/>
      <c r="B1329"/>
      <c r="D1329"/>
    </row>
    <row r="1330" spans="1:4" x14ac:dyDescent="0.25">
      <c r="A1330"/>
      <c r="B1330"/>
      <c r="D1330"/>
    </row>
    <row r="1331" spans="1:4" x14ac:dyDescent="0.25">
      <c r="A1331"/>
      <c r="B1331"/>
      <c r="D1331"/>
    </row>
    <row r="1332" spans="1:4" x14ac:dyDescent="0.25">
      <c r="A1332"/>
      <c r="B1332"/>
    </row>
    <row r="1333" spans="1:4" x14ac:dyDescent="0.25">
      <c r="A1333"/>
      <c r="B1333"/>
    </row>
    <row r="1334" spans="1:4" x14ac:dyDescent="0.25">
      <c r="A1334"/>
      <c r="B1334"/>
    </row>
    <row r="1335" spans="1:4" x14ac:dyDescent="0.25">
      <c r="A1335"/>
      <c r="B1335"/>
    </row>
    <row r="1336" spans="1:4" x14ac:dyDescent="0.25">
      <c r="A1336"/>
      <c r="B1336"/>
    </row>
    <row r="1337" spans="1:4" x14ac:dyDescent="0.25">
      <c r="A1337"/>
      <c r="B1337"/>
    </row>
    <row r="1338" spans="1:4" x14ac:dyDescent="0.25">
      <c r="A1338"/>
      <c r="B1338"/>
    </row>
    <row r="1339" spans="1:4" x14ac:dyDescent="0.25">
      <c r="A1339"/>
      <c r="B1339"/>
    </row>
    <row r="1340" spans="1:4" x14ac:dyDescent="0.25">
      <c r="A1340"/>
      <c r="B1340"/>
    </row>
    <row r="1341" spans="1:4" x14ac:dyDescent="0.25">
      <c r="A1341"/>
      <c r="B1341"/>
    </row>
    <row r="1342" spans="1:4" x14ac:dyDescent="0.25">
      <c r="A1342"/>
      <c r="B1342"/>
    </row>
    <row r="1343" spans="1:4" x14ac:dyDescent="0.25">
      <c r="A1343"/>
      <c r="B1343"/>
    </row>
    <row r="1344" spans="1:4" x14ac:dyDescent="0.25">
      <c r="A1344"/>
      <c r="B1344"/>
    </row>
    <row r="1345" spans="1:2" x14ac:dyDescent="0.25">
      <c r="A1345"/>
      <c r="B1345"/>
    </row>
    <row r="1346" spans="1:2" x14ac:dyDescent="0.25">
      <c r="A1346"/>
      <c r="B1346"/>
    </row>
    <row r="1347" spans="1:2" x14ac:dyDescent="0.25">
      <c r="A1347"/>
      <c r="B1347"/>
    </row>
    <row r="1348" spans="1:2" x14ac:dyDescent="0.25">
      <c r="A1348"/>
      <c r="B1348"/>
    </row>
    <row r="1349" spans="1:2" x14ac:dyDescent="0.25">
      <c r="A1349"/>
      <c r="B1349"/>
    </row>
    <row r="1350" spans="1:2" x14ac:dyDescent="0.25">
      <c r="A1350"/>
      <c r="B1350"/>
    </row>
    <row r="1351" spans="1:2" x14ac:dyDescent="0.25">
      <c r="A1351"/>
      <c r="B1351"/>
    </row>
    <row r="1352" spans="1:2" x14ac:dyDescent="0.25">
      <c r="A1352"/>
      <c r="B1352"/>
    </row>
    <row r="1353" spans="1:2" x14ac:dyDescent="0.25">
      <c r="A1353"/>
      <c r="B1353"/>
    </row>
    <row r="1354" spans="1:2" x14ac:dyDescent="0.25">
      <c r="A1354"/>
      <c r="B1354"/>
    </row>
    <row r="1355" spans="1:2" x14ac:dyDescent="0.25">
      <c r="A1355"/>
      <c r="B1355"/>
    </row>
    <row r="1356" spans="1:2" x14ac:dyDescent="0.25">
      <c r="A1356"/>
      <c r="B1356"/>
    </row>
    <row r="1357" spans="1:2" x14ac:dyDescent="0.25">
      <c r="A1357"/>
      <c r="B1357"/>
    </row>
    <row r="1358" spans="1:2" x14ac:dyDescent="0.25">
      <c r="A1358"/>
      <c r="B1358"/>
    </row>
    <row r="1359" spans="1:2" x14ac:dyDescent="0.25">
      <c r="A1359"/>
      <c r="B1359"/>
    </row>
    <row r="1360" spans="1:2" x14ac:dyDescent="0.25">
      <c r="A1360"/>
      <c r="B1360"/>
    </row>
    <row r="1361" spans="1:2" x14ac:dyDescent="0.25">
      <c r="A1361"/>
      <c r="B1361"/>
    </row>
    <row r="1362" spans="1:2" x14ac:dyDescent="0.25">
      <c r="A1362"/>
      <c r="B1362"/>
    </row>
    <row r="1363" spans="1:2" x14ac:dyDescent="0.25">
      <c r="A1363"/>
      <c r="B1363"/>
    </row>
    <row r="1364" spans="1:2" x14ac:dyDescent="0.25">
      <c r="A1364"/>
      <c r="B1364"/>
    </row>
    <row r="1365" spans="1:2" x14ac:dyDescent="0.25">
      <c r="A1365"/>
      <c r="B1365"/>
    </row>
    <row r="1366" spans="1:2" x14ac:dyDescent="0.25">
      <c r="A1366"/>
      <c r="B1366"/>
    </row>
    <row r="1367" spans="1:2" x14ac:dyDescent="0.25">
      <c r="A1367"/>
      <c r="B1367"/>
    </row>
    <row r="1368" spans="1:2" x14ac:dyDescent="0.25">
      <c r="A1368"/>
      <c r="B1368"/>
    </row>
    <row r="1369" spans="1:2" x14ac:dyDescent="0.25">
      <c r="A1369"/>
      <c r="B1369"/>
    </row>
    <row r="1370" spans="1:2" x14ac:dyDescent="0.25">
      <c r="A1370"/>
      <c r="B1370"/>
    </row>
    <row r="1371" spans="1:2" x14ac:dyDescent="0.25">
      <c r="A1371"/>
      <c r="B1371"/>
    </row>
    <row r="1372" spans="1:2" x14ac:dyDescent="0.25">
      <c r="A1372"/>
      <c r="B1372"/>
    </row>
    <row r="1373" spans="1:2" x14ac:dyDescent="0.25">
      <c r="A1373"/>
      <c r="B1373"/>
    </row>
    <row r="1374" spans="1:2" x14ac:dyDescent="0.25">
      <c r="A1374"/>
      <c r="B1374"/>
    </row>
    <row r="1375" spans="1:2" x14ac:dyDescent="0.25">
      <c r="A1375"/>
      <c r="B1375"/>
    </row>
    <row r="1376" spans="1:2" x14ac:dyDescent="0.25">
      <c r="A1376"/>
      <c r="B1376"/>
    </row>
    <row r="1377" spans="1:2" x14ac:dyDescent="0.25">
      <c r="A1377"/>
      <c r="B1377"/>
    </row>
    <row r="1378" spans="1:2" x14ac:dyDescent="0.25">
      <c r="A1378"/>
      <c r="B1378"/>
    </row>
    <row r="1379" spans="1:2" x14ac:dyDescent="0.25">
      <c r="A1379"/>
      <c r="B1379"/>
    </row>
    <row r="1380" spans="1:2" x14ac:dyDescent="0.25">
      <c r="A1380"/>
      <c r="B1380"/>
    </row>
    <row r="1381" spans="1:2" x14ac:dyDescent="0.25">
      <c r="A1381"/>
      <c r="B1381"/>
    </row>
    <row r="1382" spans="1:2" x14ac:dyDescent="0.25">
      <c r="A1382"/>
      <c r="B1382"/>
    </row>
    <row r="1383" spans="1:2" x14ac:dyDescent="0.25">
      <c r="A1383"/>
      <c r="B1383"/>
    </row>
    <row r="1384" spans="1:2" x14ac:dyDescent="0.25">
      <c r="A1384"/>
      <c r="B1384"/>
    </row>
    <row r="1385" spans="1:2" x14ac:dyDescent="0.25">
      <c r="A1385"/>
      <c r="B1385"/>
    </row>
    <row r="1386" spans="1:2" x14ac:dyDescent="0.25">
      <c r="A1386"/>
      <c r="B1386"/>
    </row>
    <row r="1387" spans="1:2" x14ac:dyDescent="0.25">
      <c r="A1387"/>
      <c r="B1387"/>
    </row>
    <row r="1388" spans="1:2" x14ac:dyDescent="0.25">
      <c r="A1388"/>
      <c r="B1388"/>
    </row>
    <row r="1389" spans="1:2" x14ac:dyDescent="0.25">
      <c r="A1389"/>
      <c r="B1389"/>
    </row>
    <row r="1390" spans="1:2" x14ac:dyDescent="0.25">
      <c r="A1390"/>
      <c r="B1390"/>
    </row>
    <row r="1391" spans="1:2" x14ac:dyDescent="0.25">
      <c r="A1391"/>
      <c r="B1391"/>
    </row>
    <row r="1392" spans="1:2" x14ac:dyDescent="0.25">
      <c r="A1392"/>
      <c r="B1392"/>
    </row>
    <row r="1393" spans="1:2" x14ac:dyDescent="0.25">
      <c r="A1393"/>
      <c r="B1393"/>
    </row>
    <row r="1394" spans="1:2" x14ac:dyDescent="0.25">
      <c r="A1394"/>
      <c r="B1394"/>
    </row>
    <row r="1395" spans="1:2" x14ac:dyDescent="0.25">
      <c r="A1395"/>
      <c r="B1395"/>
    </row>
    <row r="1396" spans="1:2" x14ac:dyDescent="0.25">
      <c r="A1396"/>
      <c r="B1396"/>
    </row>
    <row r="1397" spans="1:2" x14ac:dyDescent="0.25">
      <c r="A1397"/>
      <c r="B1397"/>
    </row>
    <row r="1398" spans="1:2" x14ac:dyDescent="0.25">
      <c r="A1398"/>
      <c r="B1398"/>
    </row>
    <row r="1399" spans="1:2" x14ac:dyDescent="0.25">
      <c r="A1399"/>
      <c r="B1399"/>
    </row>
    <row r="1400" spans="1:2" x14ac:dyDescent="0.25">
      <c r="A1400"/>
      <c r="B1400"/>
    </row>
    <row r="1401" spans="1:2" x14ac:dyDescent="0.25">
      <c r="A1401"/>
      <c r="B1401"/>
    </row>
    <row r="1402" spans="1:2" x14ac:dyDescent="0.25">
      <c r="A1402"/>
      <c r="B1402"/>
    </row>
    <row r="1403" spans="1:2" x14ac:dyDescent="0.25">
      <c r="A1403"/>
      <c r="B1403"/>
    </row>
    <row r="1404" spans="1:2" x14ac:dyDescent="0.25">
      <c r="A1404"/>
      <c r="B1404"/>
    </row>
    <row r="1405" spans="1:2" x14ac:dyDescent="0.25">
      <c r="A1405"/>
      <c r="B1405"/>
    </row>
    <row r="1406" spans="1:2" x14ac:dyDescent="0.25">
      <c r="A1406"/>
      <c r="B1406"/>
    </row>
    <row r="1407" spans="1:2" x14ac:dyDescent="0.25">
      <c r="A1407"/>
      <c r="B1407"/>
    </row>
    <row r="1408" spans="1:2" x14ac:dyDescent="0.25">
      <c r="A1408"/>
      <c r="B1408"/>
    </row>
    <row r="1409" spans="1:2" x14ac:dyDescent="0.25">
      <c r="A1409"/>
      <c r="B1409"/>
    </row>
    <row r="1410" spans="1:2" x14ac:dyDescent="0.25">
      <c r="A1410"/>
      <c r="B1410"/>
    </row>
    <row r="1411" spans="1:2" x14ac:dyDescent="0.25">
      <c r="A1411"/>
      <c r="B1411"/>
    </row>
    <row r="1412" spans="1:2" x14ac:dyDescent="0.25">
      <c r="A1412"/>
      <c r="B1412"/>
    </row>
    <row r="1413" spans="1:2" x14ac:dyDescent="0.25">
      <c r="A1413"/>
      <c r="B1413"/>
    </row>
    <row r="1414" spans="1:2" x14ac:dyDescent="0.25">
      <c r="A1414"/>
      <c r="B1414"/>
    </row>
    <row r="1415" spans="1:2" x14ac:dyDescent="0.25">
      <c r="A1415"/>
      <c r="B1415"/>
    </row>
    <row r="1416" spans="1:2" x14ac:dyDescent="0.25">
      <c r="A1416"/>
      <c r="B1416"/>
    </row>
    <row r="1417" spans="1:2" x14ac:dyDescent="0.25">
      <c r="A1417"/>
      <c r="B1417"/>
    </row>
    <row r="1418" spans="1:2" x14ac:dyDescent="0.25">
      <c r="A1418"/>
      <c r="B1418"/>
    </row>
    <row r="1419" spans="1:2" x14ac:dyDescent="0.25">
      <c r="A1419"/>
      <c r="B1419"/>
    </row>
    <row r="1420" spans="1:2" x14ac:dyDescent="0.25">
      <c r="A1420"/>
      <c r="B1420"/>
    </row>
    <row r="1421" spans="1:2" x14ac:dyDescent="0.25">
      <c r="A1421"/>
      <c r="B1421"/>
    </row>
    <row r="1422" spans="1:2" x14ac:dyDescent="0.25">
      <c r="A1422"/>
      <c r="B1422"/>
    </row>
    <row r="1423" spans="1:2" x14ac:dyDescent="0.25">
      <c r="A1423"/>
      <c r="B1423"/>
    </row>
    <row r="1424" spans="1:2" x14ac:dyDescent="0.25">
      <c r="A1424"/>
      <c r="B1424"/>
    </row>
    <row r="1425" spans="1:2" x14ac:dyDescent="0.25">
      <c r="A1425"/>
      <c r="B1425"/>
    </row>
    <row r="1426" spans="1:2" x14ac:dyDescent="0.25">
      <c r="A1426"/>
      <c r="B1426"/>
    </row>
    <row r="1427" spans="1:2" x14ac:dyDescent="0.25">
      <c r="A1427"/>
      <c r="B1427"/>
    </row>
    <row r="1428" spans="1:2" x14ac:dyDescent="0.25">
      <c r="A1428"/>
      <c r="B1428"/>
    </row>
    <row r="1429" spans="1:2" x14ac:dyDescent="0.25">
      <c r="A1429"/>
      <c r="B1429"/>
    </row>
    <row r="1430" spans="1:2" x14ac:dyDescent="0.25">
      <c r="A1430"/>
      <c r="B1430"/>
    </row>
    <row r="1431" spans="1:2" x14ac:dyDescent="0.25">
      <c r="A1431"/>
      <c r="B1431"/>
    </row>
    <row r="1432" spans="1:2" x14ac:dyDescent="0.25">
      <c r="A1432"/>
      <c r="B1432"/>
    </row>
    <row r="1433" spans="1:2" x14ac:dyDescent="0.25">
      <c r="A1433"/>
      <c r="B1433"/>
    </row>
    <row r="1434" spans="1:2" x14ac:dyDescent="0.25">
      <c r="A1434"/>
      <c r="B1434"/>
    </row>
    <row r="1435" spans="1:2" x14ac:dyDescent="0.25">
      <c r="A1435"/>
      <c r="B1435"/>
    </row>
    <row r="1436" spans="1:2" x14ac:dyDescent="0.25">
      <c r="A1436"/>
      <c r="B1436"/>
    </row>
    <row r="1437" spans="1:2" x14ac:dyDescent="0.25">
      <c r="A1437"/>
      <c r="B1437"/>
    </row>
    <row r="1438" spans="1:2" x14ac:dyDescent="0.25">
      <c r="A1438"/>
      <c r="B1438"/>
    </row>
    <row r="1439" spans="1:2" x14ac:dyDescent="0.25">
      <c r="A1439"/>
      <c r="B1439"/>
    </row>
    <row r="1440" spans="1:2" x14ac:dyDescent="0.25">
      <c r="A1440"/>
      <c r="B1440"/>
    </row>
    <row r="1441" spans="1:2" x14ac:dyDescent="0.25">
      <c r="A1441"/>
      <c r="B1441"/>
    </row>
    <row r="1442" spans="1:2" x14ac:dyDescent="0.25">
      <c r="A1442"/>
      <c r="B1442"/>
    </row>
    <row r="1443" spans="1:2" x14ac:dyDescent="0.25">
      <c r="A1443"/>
      <c r="B1443"/>
    </row>
    <row r="1444" spans="1:2" x14ac:dyDescent="0.25">
      <c r="A1444"/>
      <c r="B1444"/>
    </row>
    <row r="1445" spans="1:2" x14ac:dyDescent="0.25">
      <c r="A1445"/>
      <c r="B1445"/>
    </row>
    <row r="1446" spans="1:2" x14ac:dyDescent="0.25">
      <c r="A1446"/>
      <c r="B1446"/>
    </row>
    <row r="1447" spans="1:2" x14ac:dyDescent="0.25">
      <c r="A1447"/>
      <c r="B1447"/>
    </row>
    <row r="1448" spans="1:2" x14ac:dyDescent="0.25">
      <c r="A1448"/>
      <c r="B1448"/>
    </row>
    <row r="1449" spans="1:2" x14ac:dyDescent="0.25">
      <c r="A1449"/>
      <c r="B1449"/>
    </row>
    <row r="1450" spans="1:2" x14ac:dyDescent="0.25">
      <c r="A1450"/>
      <c r="B1450"/>
    </row>
    <row r="1451" spans="1:2" x14ac:dyDescent="0.25">
      <c r="A1451"/>
      <c r="B1451"/>
    </row>
    <row r="1452" spans="1:2" x14ac:dyDescent="0.25">
      <c r="A1452"/>
      <c r="B1452"/>
    </row>
    <row r="1453" spans="1:2" x14ac:dyDescent="0.25">
      <c r="A1453"/>
      <c r="B1453"/>
    </row>
    <row r="1454" spans="1:2" x14ac:dyDescent="0.25">
      <c r="A1454"/>
      <c r="B1454"/>
    </row>
    <row r="1455" spans="1:2" x14ac:dyDescent="0.25">
      <c r="A1455"/>
      <c r="B1455"/>
    </row>
    <row r="1456" spans="1:2" x14ac:dyDescent="0.25">
      <c r="A1456"/>
      <c r="B1456"/>
    </row>
    <row r="1457" spans="1:2" x14ac:dyDescent="0.25">
      <c r="A1457"/>
      <c r="B1457"/>
    </row>
    <row r="1458" spans="1:2" x14ac:dyDescent="0.25">
      <c r="A1458"/>
      <c r="B1458"/>
    </row>
    <row r="1459" spans="1:2" x14ac:dyDescent="0.25">
      <c r="A1459"/>
      <c r="B1459"/>
    </row>
    <row r="1460" spans="1:2" x14ac:dyDescent="0.25">
      <c r="A1460"/>
      <c r="B1460"/>
    </row>
    <row r="1461" spans="1:2" x14ac:dyDescent="0.25">
      <c r="A1461"/>
      <c r="B1461"/>
    </row>
    <row r="1462" spans="1:2" x14ac:dyDescent="0.25">
      <c r="A1462"/>
      <c r="B1462"/>
    </row>
    <row r="1463" spans="1:2" x14ac:dyDescent="0.25">
      <c r="A1463"/>
      <c r="B1463"/>
    </row>
    <row r="1464" spans="1:2" x14ac:dyDescent="0.25">
      <c r="A1464"/>
      <c r="B1464"/>
    </row>
    <row r="1465" spans="1:2" x14ac:dyDescent="0.25">
      <c r="A1465"/>
      <c r="B1465"/>
    </row>
    <row r="1466" spans="1:2" x14ac:dyDescent="0.25">
      <c r="A1466"/>
      <c r="B1466"/>
    </row>
    <row r="1467" spans="1:2" x14ac:dyDescent="0.25">
      <c r="A1467"/>
      <c r="B1467"/>
    </row>
    <row r="1468" spans="1:2" x14ac:dyDescent="0.25">
      <c r="A1468"/>
      <c r="B1468"/>
    </row>
    <row r="1469" spans="1:2" x14ac:dyDescent="0.25">
      <c r="A1469"/>
      <c r="B1469"/>
    </row>
    <row r="1470" spans="1:2" x14ac:dyDescent="0.25">
      <c r="A1470"/>
      <c r="B1470"/>
    </row>
    <row r="1471" spans="1:2" x14ac:dyDescent="0.25">
      <c r="A1471"/>
      <c r="B1471"/>
    </row>
    <row r="1472" spans="1:2" x14ac:dyDescent="0.25">
      <c r="A1472"/>
      <c r="B1472"/>
    </row>
    <row r="1473" spans="1:2" x14ac:dyDescent="0.25">
      <c r="A1473"/>
      <c r="B1473"/>
    </row>
    <row r="1474" spans="1:2" x14ac:dyDescent="0.25">
      <c r="A1474"/>
      <c r="B1474"/>
    </row>
    <row r="1475" spans="1:2" x14ac:dyDescent="0.25">
      <c r="A1475"/>
      <c r="B1475"/>
    </row>
    <row r="1476" spans="1:2" x14ac:dyDescent="0.25">
      <c r="A1476"/>
      <c r="B1476"/>
    </row>
    <row r="1477" spans="1:2" x14ac:dyDescent="0.25">
      <c r="A1477"/>
      <c r="B1477"/>
    </row>
    <row r="1478" spans="1:2" x14ac:dyDescent="0.25">
      <c r="A1478"/>
      <c r="B1478"/>
    </row>
    <row r="1479" spans="1:2" x14ac:dyDescent="0.25">
      <c r="A1479"/>
      <c r="B1479"/>
    </row>
    <row r="1480" spans="1:2" x14ac:dyDescent="0.25">
      <c r="A1480"/>
      <c r="B1480"/>
    </row>
    <row r="1481" spans="1:2" x14ac:dyDescent="0.25">
      <c r="A1481"/>
      <c r="B1481"/>
    </row>
    <row r="1482" spans="1:2" x14ac:dyDescent="0.25">
      <c r="A1482"/>
      <c r="B1482"/>
    </row>
    <row r="1483" spans="1:2" x14ac:dyDescent="0.25">
      <c r="A1483"/>
      <c r="B1483"/>
    </row>
    <row r="1484" spans="1:2" x14ac:dyDescent="0.25">
      <c r="A1484"/>
      <c r="B1484"/>
    </row>
    <row r="1485" spans="1:2" x14ac:dyDescent="0.25">
      <c r="A1485"/>
      <c r="B1485"/>
    </row>
    <row r="1486" spans="1:2" x14ac:dyDescent="0.25">
      <c r="A1486"/>
      <c r="B1486"/>
    </row>
    <row r="1487" spans="1:2" x14ac:dyDescent="0.25">
      <c r="A1487"/>
      <c r="B1487"/>
    </row>
    <row r="1488" spans="1:2" x14ac:dyDescent="0.25">
      <c r="A1488"/>
      <c r="B1488"/>
    </row>
    <row r="1489" spans="1:2" x14ac:dyDescent="0.25">
      <c r="A1489"/>
      <c r="B1489"/>
    </row>
    <row r="1490" spans="1:2" x14ac:dyDescent="0.25">
      <c r="A1490"/>
      <c r="B1490"/>
    </row>
    <row r="1491" spans="1:2" x14ac:dyDescent="0.25">
      <c r="A1491"/>
      <c r="B1491"/>
    </row>
    <row r="1492" spans="1:2" x14ac:dyDescent="0.25">
      <c r="A1492"/>
      <c r="B1492"/>
    </row>
    <row r="1493" spans="1:2" x14ac:dyDescent="0.25">
      <c r="A1493"/>
      <c r="B1493"/>
    </row>
    <row r="1494" spans="1:2" x14ac:dyDescent="0.25">
      <c r="A1494"/>
      <c r="B1494"/>
    </row>
    <row r="1495" spans="1:2" x14ac:dyDescent="0.25">
      <c r="A1495"/>
      <c r="B1495"/>
    </row>
    <row r="1496" spans="1:2" x14ac:dyDescent="0.25">
      <c r="A1496"/>
      <c r="B1496"/>
    </row>
    <row r="1497" spans="1:2" x14ac:dyDescent="0.25">
      <c r="A1497"/>
      <c r="B1497"/>
    </row>
    <row r="1498" spans="1:2" x14ac:dyDescent="0.25">
      <c r="A1498"/>
      <c r="B1498"/>
    </row>
    <row r="1499" spans="1:2" x14ac:dyDescent="0.25">
      <c r="A1499"/>
      <c r="B1499"/>
    </row>
    <row r="1500" spans="1:2" x14ac:dyDescent="0.25">
      <c r="A1500"/>
      <c r="B1500"/>
    </row>
    <row r="1501" spans="1:2" x14ac:dyDescent="0.25">
      <c r="A1501"/>
      <c r="B1501"/>
    </row>
    <row r="1502" spans="1:2" x14ac:dyDescent="0.25">
      <c r="A1502"/>
      <c r="B1502"/>
    </row>
    <row r="1503" spans="1:2" x14ac:dyDescent="0.25">
      <c r="A1503"/>
      <c r="B1503"/>
    </row>
    <row r="1504" spans="1:2" x14ac:dyDescent="0.25">
      <c r="A1504"/>
      <c r="B1504"/>
    </row>
    <row r="1505" spans="1:2" x14ac:dyDescent="0.25">
      <c r="A1505"/>
      <c r="B1505"/>
    </row>
    <row r="1506" spans="1:2" x14ac:dyDescent="0.25">
      <c r="A1506"/>
      <c r="B1506"/>
    </row>
    <row r="1507" spans="1:2" x14ac:dyDescent="0.25">
      <c r="A1507"/>
      <c r="B1507"/>
    </row>
    <row r="1508" spans="1:2" x14ac:dyDescent="0.25">
      <c r="A1508"/>
      <c r="B1508"/>
    </row>
    <row r="1509" spans="1:2" x14ac:dyDescent="0.25">
      <c r="A1509"/>
      <c r="B1509"/>
    </row>
    <row r="1510" spans="1:2" x14ac:dyDescent="0.25">
      <c r="A1510"/>
      <c r="B1510"/>
    </row>
    <row r="1511" spans="1:2" x14ac:dyDescent="0.25">
      <c r="A1511"/>
      <c r="B1511"/>
    </row>
    <row r="1512" spans="1:2" x14ac:dyDescent="0.25">
      <c r="A1512"/>
      <c r="B1512"/>
    </row>
    <row r="1513" spans="1:2" x14ac:dyDescent="0.25">
      <c r="A1513"/>
      <c r="B1513"/>
    </row>
    <row r="1514" spans="1:2" x14ac:dyDescent="0.25">
      <c r="A1514"/>
      <c r="B1514"/>
    </row>
    <row r="1515" spans="1:2" x14ac:dyDescent="0.25">
      <c r="A1515"/>
      <c r="B1515"/>
    </row>
    <row r="1516" spans="1:2" x14ac:dyDescent="0.25">
      <c r="A1516"/>
      <c r="B1516"/>
    </row>
    <row r="1517" spans="1:2" x14ac:dyDescent="0.25">
      <c r="A1517"/>
      <c r="B1517"/>
    </row>
    <row r="1518" spans="1:2" x14ac:dyDescent="0.25">
      <c r="A1518"/>
      <c r="B1518"/>
    </row>
    <row r="1519" spans="1:2" x14ac:dyDescent="0.25">
      <c r="A1519"/>
      <c r="B1519"/>
    </row>
    <row r="1520" spans="1:2" x14ac:dyDescent="0.25">
      <c r="A1520"/>
      <c r="B1520"/>
    </row>
    <row r="1521" spans="1:2" x14ac:dyDescent="0.25">
      <c r="A1521"/>
      <c r="B1521"/>
    </row>
    <row r="1522" spans="1:2" x14ac:dyDescent="0.25">
      <c r="A1522"/>
      <c r="B1522"/>
    </row>
    <row r="1523" spans="1:2" x14ac:dyDescent="0.25">
      <c r="A1523"/>
      <c r="B1523"/>
    </row>
    <row r="1524" spans="1:2" x14ac:dyDescent="0.25">
      <c r="A1524"/>
      <c r="B1524"/>
    </row>
    <row r="1525" spans="1:2" x14ac:dyDescent="0.25">
      <c r="A1525"/>
      <c r="B1525"/>
    </row>
    <row r="1526" spans="1:2" x14ac:dyDescent="0.25">
      <c r="A1526"/>
      <c r="B1526"/>
    </row>
    <row r="1527" spans="1:2" x14ac:dyDescent="0.25">
      <c r="A1527"/>
      <c r="B1527"/>
    </row>
    <row r="1528" spans="1:2" x14ac:dyDescent="0.25">
      <c r="A1528"/>
      <c r="B1528"/>
    </row>
    <row r="1529" spans="1:2" x14ac:dyDescent="0.25">
      <c r="A1529"/>
      <c r="B1529"/>
    </row>
    <row r="1530" spans="1:2" x14ac:dyDescent="0.25">
      <c r="A1530"/>
      <c r="B1530"/>
    </row>
    <row r="1531" spans="1:2" x14ac:dyDescent="0.25">
      <c r="A1531"/>
      <c r="B1531"/>
    </row>
    <row r="1532" spans="1:2" x14ac:dyDescent="0.25">
      <c r="A1532"/>
      <c r="B1532"/>
    </row>
    <row r="1533" spans="1:2" x14ac:dyDescent="0.25">
      <c r="A1533"/>
      <c r="B1533"/>
    </row>
    <row r="1534" spans="1:2" x14ac:dyDescent="0.25">
      <c r="A1534"/>
      <c r="B1534"/>
    </row>
    <row r="1535" spans="1:2" x14ac:dyDescent="0.25">
      <c r="A1535"/>
      <c r="B1535"/>
    </row>
    <row r="1536" spans="1:2" x14ac:dyDescent="0.25">
      <c r="A1536"/>
      <c r="B1536"/>
    </row>
    <row r="1537" spans="1:2" x14ac:dyDescent="0.25">
      <c r="A1537"/>
      <c r="B1537"/>
    </row>
    <row r="1538" spans="1:2" x14ac:dyDescent="0.25">
      <c r="A1538"/>
      <c r="B1538"/>
    </row>
    <row r="1539" spans="1:2" x14ac:dyDescent="0.25">
      <c r="A1539"/>
      <c r="B1539"/>
    </row>
    <row r="1540" spans="1:2" x14ac:dyDescent="0.25">
      <c r="A1540"/>
      <c r="B1540"/>
    </row>
    <row r="1541" spans="1:2" x14ac:dyDescent="0.25">
      <c r="A1541"/>
      <c r="B1541"/>
    </row>
    <row r="1542" spans="1:2" x14ac:dyDescent="0.25">
      <c r="A1542"/>
      <c r="B1542"/>
    </row>
    <row r="1543" spans="1:2" x14ac:dyDescent="0.25">
      <c r="A1543"/>
      <c r="B1543"/>
    </row>
    <row r="1544" spans="1:2" x14ac:dyDescent="0.25">
      <c r="A1544"/>
      <c r="B1544"/>
    </row>
    <row r="1545" spans="1:2" x14ac:dyDescent="0.25">
      <c r="A1545"/>
      <c r="B1545"/>
    </row>
    <row r="1546" spans="1:2" x14ac:dyDescent="0.25">
      <c r="A1546"/>
      <c r="B1546"/>
    </row>
    <row r="1547" spans="1:2" x14ac:dyDescent="0.25">
      <c r="A1547"/>
      <c r="B1547"/>
    </row>
    <row r="1548" spans="1:2" x14ac:dyDescent="0.25">
      <c r="A1548"/>
      <c r="B1548"/>
    </row>
    <row r="1549" spans="1:2" x14ac:dyDescent="0.25">
      <c r="A1549"/>
      <c r="B1549"/>
    </row>
    <row r="1550" spans="1:2" x14ac:dyDescent="0.25">
      <c r="A1550"/>
      <c r="B1550"/>
    </row>
    <row r="1551" spans="1:2" x14ac:dyDescent="0.25">
      <c r="A1551"/>
      <c r="B1551"/>
    </row>
    <row r="1552" spans="1:2" x14ac:dyDescent="0.25">
      <c r="A1552"/>
      <c r="B1552"/>
    </row>
    <row r="1553" spans="1:2" x14ac:dyDescent="0.25">
      <c r="A1553"/>
      <c r="B1553"/>
    </row>
    <row r="1554" spans="1:2" x14ac:dyDescent="0.25">
      <c r="A1554"/>
      <c r="B1554"/>
    </row>
    <row r="1555" spans="1:2" x14ac:dyDescent="0.25">
      <c r="A1555"/>
      <c r="B1555"/>
    </row>
    <row r="1556" spans="1:2" x14ac:dyDescent="0.25">
      <c r="A1556"/>
      <c r="B1556"/>
    </row>
    <row r="1557" spans="1:2" x14ac:dyDescent="0.25">
      <c r="A1557"/>
      <c r="B1557"/>
    </row>
    <row r="1558" spans="1:2" x14ac:dyDescent="0.25">
      <c r="A1558"/>
      <c r="B1558"/>
    </row>
    <row r="1559" spans="1:2" x14ac:dyDescent="0.25">
      <c r="A1559"/>
      <c r="B1559"/>
    </row>
    <row r="1560" spans="1:2" x14ac:dyDescent="0.25">
      <c r="A1560"/>
      <c r="B1560"/>
    </row>
    <row r="1561" spans="1:2" x14ac:dyDescent="0.25">
      <c r="A1561"/>
      <c r="B1561"/>
    </row>
    <row r="1562" spans="1:2" x14ac:dyDescent="0.25">
      <c r="A1562"/>
      <c r="B1562"/>
    </row>
    <row r="1563" spans="1:2" x14ac:dyDescent="0.25">
      <c r="A1563"/>
      <c r="B1563"/>
    </row>
    <row r="1564" spans="1:2" x14ac:dyDescent="0.25">
      <c r="A1564"/>
      <c r="B1564"/>
    </row>
    <row r="1565" spans="1:2" x14ac:dyDescent="0.25">
      <c r="A1565"/>
      <c r="B1565"/>
    </row>
    <row r="1566" spans="1:2" x14ac:dyDescent="0.25">
      <c r="A1566"/>
      <c r="B1566"/>
    </row>
    <row r="1567" spans="1:2" x14ac:dyDescent="0.25">
      <c r="A1567"/>
      <c r="B1567"/>
    </row>
    <row r="1568" spans="1:2" x14ac:dyDescent="0.25">
      <c r="A1568"/>
      <c r="B1568"/>
    </row>
    <row r="1569" spans="1:2" x14ac:dyDescent="0.25">
      <c r="A1569"/>
      <c r="B1569"/>
    </row>
    <row r="1570" spans="1:2" x14ac:dyDescent="0.25">
      <c r="A1570"/>
      <c r="B1570"/>
    </row>
    <row r="1571" spans="1:2" x14ac:dyDescent="0.25">
      <c r="A1571"/>
      <c r="B1571"/>
    </row>
    <row r="1572" spans="1:2" x14ac:dyDescent="0.25">
      <c r="A1572"/>
      <c r="B1572"/>
    </row>
    <row r="1573" spans="1:2" x14ac:dyDescent="0.25">
      <c r="A1573"/>
      <c r="B1573"/>
    </row>
    <row r="1574" spans="1:2" x14ac:dyDescent="0.25">
      <c r="A1574"/>
      <c r="B1574"/>
    </row>
    <row r="1575" spans="1:2" x14ac:dyDescent="0.25">
      <c r="A1575"/>
      <c r="B1575"/>
    </row>
    <row r="1576" spans="1:2" x14ac:dyDescent="0.25">
      <c r="A1576"/>
      <c r="B1576"/>
    </row>
    <row r="1577" spans="1:2" x14ac:dyDescent="0.25">
      <c r="A1577"/>
      <c r="B1577"/>
    </row>
    <row r="1578" spans="1:2" x14ac:dyDescent="0.25">
      <c r="A1578"/>
      <c r="B1578"/>
    </row>
    <row r="1579" spans="1:2" x14ac:dyDescent="0.25">
      <c r="A1579"/>
      <c r="B1579"/>
    </row>
    <row r="1580" spans="1:2" x14ac:dyDescent="0.25">
      <c r="A1580"/>
      <c r="B1580"/>
    </row>
    <row r="1581" spans="1:2" x14ac:dyDescent="0.25">
      <c r="A1581"/>
      <c r="B1581"/>
    </row>
    <row r="1582" spans="1:2" x14ac:dyDescent="0.25">
      <c r="A1582"/>
      <c r="B1582"/>
    </row>
    <row r="1583" spans="1:2" x14ac:dyDescent="0.25">
      <c r="A1583"/>
      <c r="B1583"/>
    </row>
    <row r="1584" spans="1:2" x14ac:dyDescent="0.25">
      <c r="A1584"/>
      <c r="B1584"/>
    </row>
    <row r="1585" spans="1:2" x14ac:dyDescent="0.25">
      <c r="A1585"/>
      <c r="B1585"/>
    </row>
    <row r="1586" spans="1:2" x14ac:dyDescent="0.25">
      <c r="A1586"/>
      <c r="B1586"/>
    </row>
    <row r="1587" spans="1:2" x14ac:dyDescent="0.25">
      <c r="A1587"/>
      <c r="B1587"/>
    </row>
    <row r="1588" spans="1:2" x14ac:dyDescent="0.25">
      <c r="A1588"/>
      <c r="B1588"/>
    </row>
    <row r="1589" spans="1:2" x14ac:dyDescent="0.25">
      <c r="A1589"/>
      <c r="B1589"/>
    </row>
    <row r="1590" spans="1:2" x14ac:dyDescent="0.25">
      <c r="A1590"/>
      <c r="B1590"/>
    </row>
    <row r="1591" spans="1:2" x14ac:dyDescent="0.25">
      <c r="A1591"/>
      <c r="B1591"/>
    </row>
    <row r="1592" spans="1:2" x14ac:dyDescent="0.25">
      <c r="A1592"/>
      <c r="B1592"/>
    </row>
    <row r="1593" spans="1:2" x14ac:dyDescent="0.25">
      <c r="A1593"/>
      <c r="B1593"/>
    </row>
    <row r="1594" spans="1:2" x14ac:dyDescent="0.25">
      <c r="A1594"/>
      <c r="B1594"/>
    </row>
    <row r="1595" spans="1:2" x14ac:dyDescent="0.25">
      <c r="A1595"/>
      <c r="B1595"/>
    </row>
    <row r="1596" spans="1:2" x14ac:dyDescent="0.25">
      <c r="A1596"/>
      <c r="B1596"/>
    </row>
    <row r="1597" spans="1:2" x14ac:dyDescent="0.25">
      <c r="A1597"/>
      <c r="B1597"/>
    </row>
    <row r="1598" spans="1:2" x14ac:dyDescent="0.25">
      <c r="A1598"/>
      <c r="B1598"/>
    </row>
    <row r="1599" spans="1:2" x14ac:dyDescent="0.25">
      <c r="A1599"/>
      <c r="B1599"/>
    </row>
    <row r="1600" spans="1:2" x14ac:dyDescent="0.25">
      <c r="A1600"/>
      <c r="B1600"/>
    </row>
    <row r="1601" spans="1:2" x14ac:dyDescent="0.25">
      <c r="A1601"/>
      <c r="B1601"/>
    </row>
    <row r="1602" spans="1:2" x14ac:dyDescent="0.25">
      <c r="A1602"/>
      <c r="B1602"/>
    </row>
    <row r="1603" spans="1:2" x14ac:dyDescent="0.25">
      <c r="A1603"/>
      <c r="B1603"/>
    </row>
    <row r="1604" spans="1:2" x14ac:dyDescent="0.25">
      <c r="A1604"/>
      <c r="B1604"/>
    </row>
    <row r="1605" spans="1:2" x14ac:dyDescent="0.25">
      <c r="A1605"/>
      <c r="B1605"/>
    </row>
    <row r="1606" spans="1:2" x14ac:dyDescent="0.25">
      <c r="A1606"/>
      <c r="B1606"/>
    </row>
    <row r="1607" spans="1:2" x14ac:dyDescent="0.25">
      <c r="A1607"/>
      <c r="B1607"/>
    </row>
    <row r="1608" spans="1:2" x14ac:dyDescent="0.25">
      <c r="A1608"/>
      <c r="B1608"/>
    </row>
    <row r="1609" spans="1:2" x14ac:dyDescent="0.25">
      <c r="A1609"/>
      <c r="B1609"/>
    </row>
    <row r="1610" spans="1:2" x14ac:dyDescent="0.25">
      <c r="A1610"/>
      <c r="B1610"/>
    </row>
    <row r="1611" spans="1:2" x14ac:dyDescent="0.25">
      <c r="A1611"/>
      <c r="B1611"/>
    </row>
    <row r="1612" spans="1:2" x14ac:dyDescent="0.25">
      <c r="A1612"/>
      <c r="B1612"/>
    </row>
    <row r="1613" spans="1:2" x14ac:dyDescent="0.25">
      <c r="A1613"/>
      <c r="B1613"/>
    </row>
    <row r="1614" spans="1:2" x14ac:dyDescent="0.25">
      <c r="A1614"/>
      <c r="B1614"/>
    </row>
    <row r="1615" spans="1:2" x14ac:dyDescent="0.25">
      <c r="A1615"/>
      <c r="B1615"/>
    </row>
    <row r="1616" spans="1:2" x14ac:dyDescent="0.25">
      <c r="A1616"/>
      <c r="B1616"/>
    </row>
    <row r="1617" spans="1:2" x14ac:dyDescent="0.25">
      <c r="A1617"/>
      <c r="B1617"/>
    </row>
    <row r="1618" spans="1:2" x14ac:dyDescent="0.25">
      <c r="A1618"/>
      <c r="B1618"/>
    </row>
    <row r="1619" spans="1:2" x14ac:dyDescent="0.25">
      <c r="A1619"/>
      <c r="B1619"/>
    </row>
    <row r="1620" spans="1:2" x14ac:dyDescent="0.25">
      <c r="A1620"/>
      <c r="B1620"/>
    </row>
    <row r="1621" spans="1:2" x14ac:dyDescent="0.25">
      <c r="A1621"/>
      <c r="B1621"/>
    </row>
    <row r="1622" spans="1:2" x14ac:dyDescent="0.25">
      <c r="A1622"/>
      <c r="B1622"/>
    </row>
    <row r="1623" spans="1:2" x14ac:dyDescent="0.25">
      <c r="A1623"/>
      <c r="B1623"/>
    </row>
    <row r="1624" spans="1:2" x14ac:dyDescent="0.25">
      <c r="A1624"/>
      <c r="B1624"/>
    </row>
    <row r="1625" spans="1:2" x14ac:dyDescent="0.25">
      <c r="A1625"/>
      <c r="B1625"/>
    </row>
    <row r="1626" spans="1:2" x14ac:dyDescent="0.25">
      <c r="A1626"/>
      <c r="B1626"/>
    </row>
    <row r="1627" spans="1:2" x14ac:dyDescent="0.25">
      <c r="A1627"/>
      <c r="B1627"/>
    </row>
    <row r="1628" spans="1:2" x14ac:dyDescent="0.25">
      <c r="A1628"/>
      <c r="B1628"/>
    </row>
    <row r="1629" spans="1:2" x14ac:dyDescent="0.25">
      <c r="A1629"/>
      <c r="B1629"/>
    </row>
    <row r="1630" spans="1:2" x14ac:dyDescent="0.25">
      <c r="A1630"/>
      <c r="B1630"/>
    </row>
    <row r="1631" spans="1:2" x14ac:dyDescent="0.25">
      <c r="A1631"/>
      <c r="B1631"/>
    </row>
    <row r="1632" spans="1:2" x14ac:dyDescent="0.25">
      <c r="A1632"/>
      <c r="B1632"/>
    </row>
    <row r="1633" spans="1:2" x14ac:dyDescent="0.25">
      <c r="A1633"/>
      <c r="B1633"/>
    </row>
    <row r="1634" spans="1:2" x14ac:dyDescent="0.25">
      <c r="A1634"/>
      <c r="B1634"/>
    </row>
    <row r="1635" spans="1:2" x14ac:dyDescent="0.25">
      <c r="A1635"/>
      <c r="B1635"/>
    </row>
    <row r="1636" spans="1:2" x14ac:dyDescent="0.25">
      <c r="A1636"/>
      <c r="B1636"/>
    </row>
    <row r="1637" spans="1:2" x14ac:dyDescent="0.25">
      <c r="A1637"/>
      <c r="B1637"/>
    </row>
    <row r="1638" spans="1:2" x14ac:dyDescent="0.25">
      <c r="A1638"/>
      <c r="B1638"/>
    </row>
    <row r="1639" spans="1:2" x14ac:dyDescent="0.25">
      <c r="A1639"/>
      <c r="B1639"/>
    </row>
    <row r="1640" spans="1:2" x14ac:dyDescent="0.25">
      <c r="A1640"/>
      <c r="B1640"/>
    </row>
    <row r="1641" spans="1:2" x14ac:dyDescent="0.25">
      <c r="A1641"/>
      <c r="B1641"/>
    </row>
    <row r="1642" spans="1:2" x14ac:dyDescent="0.25">
      <c r="A1642"/>
      <c r="B1642"/>
    </row>
    <row r="1643" spans="1:2" x14ac:dyDescent="0.25">
      <c r="A1643"/>
      <c r="B1643"/>
    </row>
    <row r="1644" spans="1:2" x14ac:dyDescent="0.25">
      <c r="A1644"/>
      <c r="B1644"/>
    </row>
    <row r="1645" spans="1:2" x14ac:dyDescent="0.25">
      <c r="A1645"/>
      <c r="B1645"/>
    </row>
    <row r="1646" spans="1:2" x14ac:dyDescent="0.25">
      <c r="A1646"/>
      <c r="B1646"/>
    </row>
    <row r="1647" spans="1:2" x14ac:dyDescent="0.25">
      <c r="A1647"/>
      <c r="B1647"/>
    </row>
    <row r="1648" spans="1:2" x14ac:dyDescent="0.25">
      <c r="A1648"/>
      <c r="B1648"/>
    </row>
    <row r="1649" spans="1:2" x14ac:dyDescent="0.25">
      <c r="A1649"/>
      <c r="B1649"/>
    </row>
    <row r="1650" spans="1:2" x14ac:dyDescent="0.25">
      <c r="A1650"/>
      <c r="B1650"/>
    </row>
    <row r="1651" spans="1:2" x14ac:dyDescent="0.25">
      <c r="A1651"/>
      <c r="B1651"/>
    </row>
    <row r="1652" spans="1:2" x14ac:dyDescent="0.25">
      <c r="A1652"/>
      <c r="B1652"/>
    </row>
    <row r="1653" spans="1:2" x14ac:dyDescent="0.25">
      <c r="A1653"/>
      <c r="B1653"/>
    </row>
    <row r="1654" spans="1:2" x14ac:dyDescent="0.25">
      <c r="A1654"/>
      <c r="B1654"/>
    </row>
    <row r="1655" spans="1:2" x14ac:dyDescent="0.25">
      <c r="A1655"/>
      <c r="B1655"/>
    </row>
    <row r="1656" spans="1:2" x14ac:dyDescent="0.25">
      <c r="A1656"/>
      <c r="B1656"/>
    </row>
    <row r="1657" spans="1:2" x14ac:dyDescent="0.25">
      <c r="A1657"/>
      <c r="B1657"/>
    </row>
    <row r="1658" spans="1:2" x14ac:dyDescent="0.25">
      <c r="A1658"/>
      <c r="B1658"/>
    </row>
    <row r="1659" spans="1:2" x14ac:dyDescent="0.25">
      <c r="A1659"/>
      <c r="B1659"/>
    </row>
    <row r="1660" spans="1:2" x14ac:dyDescent="0.25">
      <c r="A1660"/>
      <c r="B1660"/>
    </row>
    <row r="1661" spans="1:2" x14ac:dyDescent="0.25">
      <c r="A1661"/>
      <c r="B1661"/>
    </row>
    <row r="1662" spans="1:2" x14ac:dyDescent="0.25">
      <c r="A1662"/>
      <c r="B1662"/>
    </row>
    <row r="1663" spans="1:2" x14ac:dyDescent="0.25">
      <c r="A1663"/>
      <c r="B1663"/>
    </row>
    <row r="1664" spans="1:2" x14ac:dyDescent="0.25">
      <c r="A1664"/>
      <c r="B1664"/>
    </row>
    <row r="1665" spans="1:2" x14ac:dyDescent="0.25">
      <c r="A1665"/>
      <c r="B1665"/>
    </row>
    <row r="1666" spans="1:2" x14ac:dyDescent="0.25">
      <c r="A1666"/>
      <c r="B1666"/>
    </row>
    <row r="1667" spans="1:2" x14ac:dyDescent="0.25">
      <c r="A1667"/>
      <c r="B1667"/>
    </row>
    <row r="1668" spans="1:2" x14ac:dyDescent="0.25">
      <c r="A1668"/>
      <c r="B1668"/>
    </row>
    <row r="1669" spans="1:2" x14ac:dyDescent="0.25">
      <c r="A1669"/>
      <c r="B1669"/>
    </row>
    <row r="1670" spans="1:2" x14ac:dyDescent="0.25">
      <c r="A1670"/>
      <c r="B1670"/>
    </row>
    <row r="1671" spans="1:2" x14ac:dyDescent="0.25">
      <c r="A1671"/>
      <c r="B1671"/>
    </row>
    <row r="1672" spans="1:2" x14ac:dyDescent="0.25">
      <c r="A1672"/>
      <c r="B1672"/>
    </row>
    <row r="1673" spans="1:2" x14ac:dyDescent="0.25">
      <c r="A1673"/>
      <c r="B1673"/>
    </row>
    <row r="1674" spans="1:2" x14ac:dyDescent="0.25">
      <c r="A1674"/>
      <c r="B1674"/>
    </row>
    <row r="1675" spans="1:2" x14ac:dyDescent="0.25">
      <c r="A1675"/>
      <c r="B1675"/>
    </row>
    <row r="1676" spans="1:2" x14ac:dyDescent="0.25">
      <c r="A1676"/>
      <c r="B1676"/>
    </row>
    <row r="1677" spans="1:2" x14ac:dyDescent="0.25">
      <c r="A1677"/>
      <c r="B1677"/>
    </row>
    <row r="1678" spans="1:2" x14ac:dyDescent="0.25">
      <c r="A1678"/>
      <c r="B1678"/>
    </row>
    <row r="1679" spans="1:2" x14ac:dyDescent="0.25">
      <c r="A1679"/>
      <c r="B1679"/>
    </row>
    <row r="1680" spans="1:2" x14ac:dyDescent="0.25">
      <c r="A1680"/>
      <c r="B1680"/>
    </row>
    <row r="1681" spans="1:2" x14ac:dyDescent="0.25">
      <c r="A1681"/>
      <c r="B1681"/>
    </row>
    <row r="1682" spans="1:2" x14ac:dyDescent="0.25">
      <c r="A1682"/>
      <c r="B1682"/>
    </row>
    <row r="1683" spans="1:2" x14ac:dyDescent="0.25">
      <c r="A1683"/>
      <c r="B1683"/>
    </row>
    <row r="1684" spans="1:2" x14ac:dyDescent="0.25">
      <c r="A1684"/>
      <c r="B1684"/>
    </row>
    <row r="1685" spans="1:2" x14ac:dyDescent="0.25">
      <c r="A1685"/>
      <c r="B1685"/>
    </row>
    <row r="1686" spans="1:2" x14ac:dyDescent="0.25">
      <c r="A1686"/>
      <c r="B1686"/>
    </row>
    <row r="1687" spans="1:2" x14ac:dyDescent="0.25">
      <c r="A1687"/>
      <c r="B1687"/>
    </row>
    <row r="1688" spans="1:2" x14ac:dyDescent="0.25">
      <c r="A1688"/>
      <c r="B1688"/>
    </row>
    <row r="1689" spans="1:2" x14ac:dyDescent="0.25">
      <c r="A1689"/>
      <c r="B1689"/>
    </row>
    <row r="1690" spans="1:2" x14ac:dyDescent="0.25">
      <c r="A1690"/>
      <c r="B1690"/>
    </row>
    <row r="1691" spans="1:2" x14ac:dyDescent="0.25">
      <c r="A1691"/>
      <c r="B1691"/>
    </row>
    <row r="1692" spans="1:2" x14ac:dyDescent="0.25">
      <c r="A1692"/>
      <c r="B1692"/>
    </row>
    <row r="1693" spans="1:2" x14ac:dyDescent="0.25">
      <c r="A1693"/>
      <c r="B1693"/>
    </row>
    <row r="1694" spans="1:2" x14ac:dyDescent="0.25">
      <c r="A1694"/>
      <c r="B1694"/>
    </row>
    <row r="1695" spans="1:2" x14ac:dyDescent="0.25">
      <c r="A1695"/>
      <c r="B1695"/>
    </row>
    <row r="1696" spans="1:2" x14ac:dyDescent="0.25">
      <c r="A1696"/>
      <c r="B1696"/>
    </row>
    <row r="1697" spans="1:2" x14ac:dyDescent="0.25">
      <c r="A1697"/>
      <c r="B1697"/>
    </row>
    <row r="1698" spans="1:2" x14ac:dyDescent="0.25">
      <c r="A1698"/>
      <c r="B1698"/>
    </row>
    <row r="1699" spans="1:2" x14ac:dyDescent="0.25">
      <c r="A1699"/>
      <c r="B1699"/>
    </row>
    <row r="1700" spans="1:2" x14ac:dyDescent="0.25">
      <c r="A1700"/>
      <c r="B1700"/>
    </row>
    <row r="1701" spans="1:2" x14ac:dyDescent="0.25">
      <c r="A1701"/>
      <c r="B1701"/>
    </row>
    <row r="1702" spans="1:2" x14ac:dyDescent="0.25">
      <c r="A1702"/>
      <c r="B1702"/>
    </row>
    <row r="1703" spans="1:2" x14ac:dyDescent="0.25">
      <c r="A1703"/>
      <c r="B1703"/>
    </row>
    <row r="1704" spans="1:2" x14ac:dyDescent="0.25">
      <c r="A1704"/>
      <c r="B1704"/>
    </row>
    <row r="1705" spans="1:2" x14ac:dyDescent="0.25">
      <c r="A1705"/>
      <c r="B1705"/>
    </row>
    <row r="1706" spans="1:2" x14ac:dyDescent="0.25">
      <c r="A1706"/>
      <c r="B1706"/>
    </row>
    <row r="1707" spans="1:2" x14ac:dyDescent="0.25">
      <c r="A1707"/>
      <c r="B1707"/>
    </row>
    <row r="1708" spans="1:2" x14ac:dyDescent="0.25">
      <c r="A1708"/>
      <c r="B1708"/>
    </row>
    <row r="1709" spans="1:2" x14ac:dyDescent="0.25">
      <c r="A1709"/>
      <c r="B1709"/>
    </row>
    <row r="1710" spans="1:2" x14ac:dyDescent="0.25">
      <c r="A1710"/>
      <c r="B1710"/>
    </row>
    <row r="1711" spans="1:2" x14ac:dyDescent="0.25">
      <c r="A1711"/>
      <c r="B1711"/>
    </row>
    <row r="1712" spans="1:2" x14ac:dyDescent="0.25">
      <c r="A1712"/>
      <c r="B1712"/>
    </row>
    <row r="1713" spans="1:2" x14ac:dyDescent="0.25">
      <c r="A1713"/>
      <c r="B1713"/>
    </row>
    <row r="1714" spans="1:2" x14ac:dyDescent="0.25">
      <c r="A1714"/>
      <c r="B1714"/>
    </row>
    <row r="1715" spans="1:2" x14ac:dyDescent="0.25">
      <c r="A1715"/>
      <c r="B1715"/>
    </row>
    <row r="1716" spans="1:2" x14ac:dyDescent="0.25">
      <c r="A1716"/>
      <c r="B1716"/>
    </row>
    <row r="1717" spans="1:2" x14ac:dyDescent="0.25">
      <c r="A1717"/>
      <c r="B1717"/>
    </row>
    <row r="1718" spans="1:2" x14ac:dyDescent="0.25">
      <c r="A1718"/>
      <c r="B1718"/>
    </row>
    <row r="1719" spans="1:2" x14ac:dyDescent="0.25">
      <c r="A1719"/>
      <c r="B1719"/>
    </row>
    <row r="1720" spans="1:2" x14ac:dyDescent="0.25">
      <c r="A1720"/>
      <c r="B1720"/>
    </row>
    <row r="1721" spans="1:2" x14ac:dyDescent="0.25">
      <c r="A1721"/>
      <c r="B1721"/>
    </row>
    <row r="1722" spans="1:2" x14ac:dyDescent="0.25">
      <c r="A1722"/>
      <c r="B1722"/>
    </row>
    <row r="1723" spans="1:2" x14ac:dyDescent="0.25">
      <c r="A1723"/>
      <c r="B1723"/>
    </row>
    <row r="1724" spans="1:2" x14ac:dyDescent="0.25">
      <c r="A1724"/>
      <c r="B1724"/>
    </row>
    <row r="1725" spans="1:2" x14ac:dyDescent="0.25">
      <c r="A1725"/>
      <c r="B1725"/>
    </row>
    <row r="1726" spans="1:2" x14ac:dyDescent="0.25">
      <c r="A1726"/>
      <c r="B1726"/>
    </row>
    <row r="1727" spans="1:2" x14ac:dyDescent="0.25">
      <c r="A1727"/>
      <c r="B1727"/>
    </row>
    <row r="1728" spans="1:2" x14ac:dyDescent="0.25">
      <c r="A1728"/>
      <c r="B1728"/>
    </row>
    <row r="1729" spans="1:2" x14ac:dyDescent="0.25">
      <c r="A1729"/>
      <c r="B1729"/>
    </row>
    <row r="1730" spans="1:2" x14ac:dyDescent="0.25">
      <c r="A1730"/>
      <c r="B1730"/>
    </row>
    <row r="1731" spans="1:2" x14ac:dyDescent="0.25">
      <c r="A1731"/>
      <c r="B1731"/>
    </row>
    <row r="1732" spans="1:2" x14ac:dyDescent="0.25">
      <c r="A1732"/>
      <c r="B1732"/>
    </row>
    <row r="1733" spans="1:2" x14ac:dyDescent="0.25">
      <c r="A1733"/>
      <c r="B1733"/>
    </row>
    <row r="1734" spans="1:2" x14ac:dyDescent="0.25">
      <c r="A1734"/>
      <c r="B1734"/>
    </row>
    <row r="1735" spans="1:2" x14ac:dyDescent="0.25">
      <c r="A1735"/>
      <c r="B1735"/>
    </row>
    <row r="1736" spans="1:2" x14ac:dyDescent="0.25">
      <c r="A1736"/>
      <c r="B1736"/>
    </row>
    <row r="1737" spans="1:2" x14ac:dyDescent="0.25">
      <c r="A1737"/>
      <c r="B1737"/>
    </row>
    <row r="1738" spans="1:2" x14ac:dyDescent="0.25">
      <c r="A1738"/>
      <c r="B1738"/>
    </row>
    <row r="1739" spans="1:2" x14ac:dyDescent="0.25">
      <c r="A1739"/>
      <c r="B1739"/>
    </row>
    <row r="1740" spans="1:2" x14ac:dyDescent="0.25">
      <c r="A1740"/>
      <c r="B1740"/>
    </row>
    <row r="1741" spans="1:2" x14ac:dyDescent="0.25">
      <c r="A1741"/>
      <c r="B1741"/>
    </row>
    <row r="1742" spans="1:2" x14ac:dyDescent="0.25">
      <c r="A1742"/>
      <c r="B1742"/>
    </row>
    <row r="1743" spans="1:2" x14ac:dyDescent="0.25">
      <c r="A1743"/>
      <c r="B1743"/>
    </row>
    <row r="1744" spans="1:2" x14ac:dyDescent="0.25">
      <c r="A1744"/>
      <c r="B1744"/>
    </row>
    <row r="1745" spans="1:2" x14ac:dyDescent="0.25">
      <c r="A1745"/>
      <c r="B1745"/>
    </row>
    <row r="1746" spans="1:2" x14ac:dyDescent="0.25">
      <c r="A1746"/>
      <c r="B1746"/>
    </row>
    <row r="1747" spans="1:2" x14ac:dyDescent="0.25">
      <c r="A1747"/>
      <c r="B1747"/>
    </row>
    <row r="1748" spans="1:2" x14ac:dyDescent="0.25">
      <c r="A1748"/>
      <c r="B1748"/>
    </row>
    <row r="1749" spans="1:2" x14ac:dyDescent="0.25">
      <c r="A1749"/>
      <c r="B1749"/>
    </row>
    <row r="1750" spans="1:2" x14ac:dyDescent="0.25">
      <c r="A1750"/>
      <c r="B1750"/>
    </row>
    <row r="1751" spans="1:2" x14ac:dyDescent="0.25">
      <c r="A1751"/>
      <c r="B1751"/>
    </row>
    <row r="1752" spans="1:2" x14ac:dyDescent="0.25">
      <c r="A1752"/>
      <c r="B1752"/>
    </row>
    <row r="1753" spans="1:2" x14ac:dyDescent="0.25">
      <c r="A1753"/>
      <c r="B1753"/>
    </row>
    <row r="1754" spans="1:2" x14ac:dyDescent="0.25">
      <c r="A1754"/>
      <c r="B1754"/>
    </row>
    <row r="1755" spans="1:2" x14ac:dyDescent="0.25">
      <c r="A1755"/>
      <c r="B1755"/>
    </row>
    <row r="1756" spans="1:2" x14ac:dyDescent="0.25">
      <c r="A1756"/>
      <c r="B1756"/>
    </row>
    <row r="1757" spans="1:2" x14ac:dyDescent="0.25">
      <c r="A1757"/>
      <c r="B1757"/>
    </row>
    <row r="1758" spans="1:2" x14ac:dyDescent="0.25">
      <c r="A1758"/>
      <c r="B1758"/>
    </row>
    <row r="1759" spans="1:2" x14ac:dyDescent="0.25">
      <c r="A1759"/>
      <c r="B1759"/>
    </row>
    <row r="1760" spans="1:2" x14ac:dyDescent="0.25">
      <c r="A1760"/>
      <c r="B1760"/>
    </row>
    <row r="1761" spans="1:2" x14ac:dyDescent="0.25">
      <c r="A1761"/>
      <c r="B1761"/>
    </row>
    <row r="1762" spans="1:2" x14ac:dyDescent="0.25">
      <c r="A1762"/>
      <c r="B1762"/>
    </row>
    <row r="1763" spans="1:2" x14ac:dyDescent="0.25">
      <c r="A1763"/>
      <c r="B1763"/>
    </row>
    <row r="1764" spans="1:2" x14ac:dyDescent="0.25">
      <c r="A1764"/>
      <c r="B1764"/>
    </row>
    <row r="1765" spans="1:2" x14ac:dyDescent="0.25">
      <c r="A1765"/>
      <c r="B1765"/>
    </row>
    <row r="1766" spans="1:2" x14ac:dyDescent="0.25">
      <c r="A1766"/>
      <c r="B1766"/>
    </row>
    <row r="1767" spans="1:2" x14ac:dyDescent="0.25">
      <c r="A1767"/>
      <c r="B1767"/>
    </row>
    <row r="1768" spans="1:2" x14ac:dyDescent="0.25">
      <c r="A1768"/>
      <c r="B1768"/>
    </row>
    <row r="1769" spans="1:2" x14ac:dyDescent="0.25">
      <c r="A1769"/>
      <c r="B1769"/>
    </row>
    <row r="1770" spans="1:2" x14ac:dyDescent="0.25">
      <c r="A1770"/>
      <c r="B1770"/>
    </row>
    <row r="1771" spans="1:2" x14ac:dyDescent="0.25">
      <c r="A1771"/>
      <c r="B1771"/>
    </row>
    <row r="1772" spans="1:2" x14ac:dyDescent="0.25">
      <c r="A1772"/>
      <c r="B1772"/>
    </row>
    <row r="1773" spans="1:2" x14ac:dyDescent="0.25">
      <c r="A1773"/>
      <c r="B1773"/>
    </row>
    <row r="1774" spans="1:2" x14ac:dyDescent="0.25">
      <c r="A1774"/>
      <c r="B1774"/>
    </row>
    <row r="1775" spans="1:2" x14ac:dyDescent="0.25">
      <c r="A1775"/>
      <c r="B1775"/>
    </row>
    <row r="1776" spans="1:2" x14ac:dyDescent="0.25">
      <c r="A1776"/>
      <c r="B1776"/>
    </row>
    <row r="1777" spans="1:2" x14ac:dyDescent="0.25">
      <c r="A1777"/>
      <c r="B1777"/>
    </row>
    <row r="1778" spans="1:2" x14ac:dyDescent="0.25">
      <c r="A1778"/>
      <c r="B1778"/>
    </row>
    <row r="1779" spans="1:2" x14ac:dyDescent="0.25">
      <c r="A1779"/>
      <c r="B1779"/>
    </row>
    <row r="1780" spans="1:2" x14ac:dyDescent="0.25">
      <c r="A1780"/>
      <c r="B1780"/>
    </row>
    <row r="1781" spans="1:2" x14ac:dyDescent="0.25">
      <c r="A1781"/>
      <c r="B1781"/>
    </row>
    <row r="1782" spans="1:2" x14ac:dyDescent="0.25">
      <c r="A1782"/>
      <c r="B1782"/>
    </row>
    <row r="1783" spans="1:2" x14ac:dyDescent="0.25">
      <c r="A1783"/>
      <c r="B1783"/>
    </row>
    <row r="1784" spans="1:2" x14ac:dyDescent="0.25">
      <c r="A1784"/>
      <c r="B1784"/>
    </row>
    <row r="1785" spans="1:2" x14ac:dyDescent="0.25">
      <c r="A1785"/>
      <c r="B1785"/>
    </row>
    <row r="1786" spans="1:2" x14ac:dyDescent="0.25">
      <c r="A1786"/>
      <c r="B1786"/>
    </row>
    <row r="1787" spans="1:2" x14ac:dyDescent="0.25">
      <c r="A1787"/>
      <c r="B1787"/>
    </row>
    <row r="1788" spans="1:2" x14ac:dyDescent="0.25">
      <c r="A1788"/>
      <c r="B1788"/>
    </row>
    <row r="1789" spans="1:2" x14ac:dyDescent="0.25">
      <c r="A1789"/>
      <c r="B1789"/>
    </row>
    <row r="1790" spans="1:2" x14ac:dyDescent="0.25">
      <c r="A1790"/>
      <c r="B1790"/>
    </row>
    <row r="1791" spans="1:2" x14ac:dyDescent="0.25">
      <c r="A1791"/>
      <c r="B1791"/>
    </row>
    <row r="1792" spans="1:2" x14ac:dyDescent="0.25">
      <c r="A1792"/>
      <c r="B1792"/>
    </row>
    <row r="1793" spans="1:2" x14ac:dyDescent="0.25">
      <c r="A1793"/>
      <c r="B1793"/>
    </row>
    <row r="1794" spans="1:2" x14ac:dyDescent="0.25">
      <c r="A1794"/>
      <c r="B1794"/>
    </row>
    <row r="1795" spans="1:2" x14ac:dyDescent="0.25">
      <c r="A1795"/>
      <c r="B1795"/>
    </row>
    <row r="1796" spans="1:2" x14ac:dyDescent="0.25">
      <c r="A1796"/>
      <c r="B1796"/>
    </row>
    <row r="1797" spans="1:2" x14ac:dyDescent="0.25">
      <c r="A1797"/>
      <c r="B1797"/>
    </row>
    <row r="1798" spans="1:2" x14ac:dyDescent="0.25">
      <c r="A1798"/>
      <c r="B1798"/>
    </row>
    <row r="1799" spans="1:2" x14ac:dyDescent="0.25">
      <c r="A1799"/>
      <c r="B1799"/>
    </row>
    <row r="1800" spans="1:2" x14ac:dyDescent="0.25">
      <c r="A1800"/>
      <c r="B1800"/>
    </row>
    <row r="1801" spans="1:2" x14ac:dyDescent="0.25">
      <c r="A1801"/>
      <c r="B1801"/>
    </row>
    <row r="1802" spans="1:2" x14ac:dyDescent="0.25">
      <c r="A1802"/>
      <c r="B1802"/>
    </row>
    <row r="1803" spans="1:2" x14ac:dyDescent="0.25">
      <c r="A1803"/>
      <c r="B1803"/>
    </row>
    <row r="1804" spans="1:2" x14ac:dyDescent="0.25">
      <c r="A1804"/>
      <c r="B1804"/>
    </row>
    <row r="1805" spans="1:2" x14ac:dyDescent="0.25">
      <c r="A1805"/>
      <c r="B1805"/>
    </row>
    <row r="1806" spans="1:2" x14ac:dyDescent="0.25">
      <c r="A1806"/>
      <c r="B1806"/>
    </row>
    <row r="1807" spans="1:2" x14ac:dyDescent="0.25">
      <c r="A1807"/>
      <c r="B1807"/>
    </row>
    <row r="1808" spans="1:2" x14ac:dyDescent="0.25">
      <c r="A1808"/>
      <c r="B1808"/>
    </row>
    <row r="1809" spans="1:2" x14ac:dyDescent="0.25">
      <c r="A1809"/>
      <c r="B1809"/>
    </row>
    <row r="1810" spans="1:2" x14ac:dyDescent="0.25">
      <c r="A1810"/>
      <c r="B1810"/>
    </row>
    <row r="1811" spans="1:2" x14ac:dyDescent="0.25">
      <c r="A1811"/>
      <c r="B1811"/>
    </row>
    <row r="1812" spans="1:2" x14ac:dyDescent="0.25">
      <c r="A1812"/>
      <c r="B1812"/>
    </row>
    <row r="1813" spans="1:2" x14ac:dyDescent="0.25">
      <c r="A1813"/>
      <c r="B1813"/>
    </row>
    <row r="1814" spans="1:2" x14ac:dyDescent="0.25">
      <c r="A1814"/>
      <c r="B1814"/>
    </row>
    <row r="1815" spans="1:2" x14ac:dyDescent="0.25">
      <c r="A1815"/>
      <c r="B1815"/>
    </row>
    <row r="1816" spans="1:2" x14ac:dyDescent="0.25">
      <c r="A1816"/>
      <c r="B1816"/>
    </row>
    <row r="1817" spans="1:2" x14ac:dyDescent="0.25">
      <c r="A1817"/>
      <c r="B1817"/>
    </row>
    <row r="1818" spans="1:2" x14ac:dyDescent="0.25">
      <c r="A1818"/>
      <c r="B1818"/>
    </row>
    <row r="1819" spans="1:2" x14ac:dyDescent="0.25">
      <c r="A1819"/>
      <c r="B1819"/>
    </row>
    <row r="1820" spans="1:2" x14ac:dyDescent="0.25">
      <c r="A1820"/>
      <c r="B1820"/>
    </row>
    <row r="1821" spans="1:2" x14ac:dyDescent="0.25">
      <c r="A1821"/>
      <c r="B1821"/>
    </row>
    <row r="1822" spans="1:2" x14ac:dyDescent="0.25">
      <c r="A1822"/>
      <c r="B1822"/>
    </row>
    <row r="1823" spans="1:2" x14ac:dyDescent="0.25">
      <c r="A1823"/>
      <c r="B1823"/>
    </row>
    <row r="1824" spans="1:2" x14ac:dyDescent="0.25">
      <c r="A1824"/>
      <c r="B1824"/>
    </row>
    <row r="1825" spans="1:2" x14ac:dyDescent="0.25">
      <c r="A1825"/>
      <c r="B1825"/>
    </row>
    <row r="1826" spans="1:2" x14ac:dyDescent="0.25">
      <c r="A1826"/>
      <c r="B1826"/>
    </row>
    <row r="1827" spans="1:2" x14ac:dyDescent="0.25">
      <c r="A1827"/>
      <c r="B1827"/>
    </row>
    <row r="1828" spans="1:2" x14ac:dyDescent="0.25">
      <c r="A1828"/>
      <c r="B1828"/>
    </row>
    <row r="1829" spans="1:2" x14ac:dyDescent="0.25">
      <c r="A1829"/>
      <c r="B1829"/>
    </row>
    <row r="1830" spans="1:2" x14ac:dyDescent="0.25">
      <c r="A1830"/>
      <c r="B1830"/>
    </row>
    <row r="1831" spans="1:2" x14ac:dyDescent="0.25">
      <c r="A1831"/>
      <c r="B1831"/>
    </row>
    <row r="1832" spans="1:2" x14ac:dyDescent="0.25">
      <c r="A1832"/>
      <c r="B1832"/>
    </row>
    <row r="1833" spans="1:2" x14ac:dyDescent="0.25">
      <c r="A1833"/>
      <c r="B1833"/>
    </row>
    <row r="1834" spans="1:2" x14ac:dyDescent="0.25">
      <c r="A1834"/>
      <c r="B1834"/>
    </row>
    <row r="1835" spans="1:2" x14ac:dyDescent="0.25">
      <c r="A1835"/>
      <c r="B1835"/>
    </row>
    <row r="1836" spans="1:2" x14ac:dyDescent="0.25">
      <c r="A1836"/>
      <c r="B1836"/>
    </row>
    <row r="1837" spans="1:2" x14ac:dyDescent="0.25">
      <c r="A1837"/>
      <c r="B1837"/>
    </row>
    <row r="1838" spans="1:2" x14ac:dyDescent="0.25">
      <c r="A1838"/>
      <c r="B1838"/>
    </row>
    <row r="1839" spans="1:2" x14ac:dyDescent="0.25">
      <c r="A1839"/>
      <c r="B1839"/>
    </row>
    <row r="1840" spans="1:2" x14ac:dyDescent="0.25">
      <c r="A1840"/>
      <c r="B1840"/>
    </row>
    <row r="1841" spans="1:2" x14ac:dyDescent="0.25">
      <c r="A1841"/>
      <c r="B1841"/>
    </row>
    <row r="1842" spans="1:2" x14ac:dyDescent="0.25">
      <c r="A1842"/>
      <c r="B1842"/>
    </row>
    <row r="1843" spans="1:2" x14ac:dyDescent="0.25">
      <c r="A1843"/>
      <c r="B1843"/>
    </row>
    <row r="1844" spans="1:2" x14ac:dyDescent="0.25">
      <c r="A1844"/>
      <c r="B1844"/>
    </row>
    <row r="1845" spans="1:2" x14ac:dyDescent="0.25">
      <c r="A1845"/>
      <c r="B1845"/>
    </row>
    <row r="1846" spans="1:2" x14ac:dyDescent="0.25">
      <c r="A1846"/>
      <c r="B1846"/>
    </row>
    <row r="1847" spans="1:2" x14ac:dyDescent="0.25">
      <c r="A1847"/>
      <c r="B1847"/>
    </row>
    <row r="1848" spans="1:2" x14ac:dyDescent="0.25">
      <c r="A1848"/>
      <c r="B1848"/>
    </row>
    <row r="1849" spans="1:2" x14ac:dyDescent="0.25">
      <c r="A1849"/>
      <c r="B1849"/>
    </row>
    <row r="1850" spans="1:2" x14ac:dyDescent="0.25">
      <c r="A1850"/>
      <c r="B1850"/>
    </row>
    <row r="1851" spans="1:2" x14ac:dyDescent="0.25">
      <c r="A1851"/>
      <c r="B1851"/>
    </row>
    <row r="1852" spans="1:2" x14ac:dyDescent="0.25">
      <c r="A1852"/>
      <c r="B1852"/>
    </row>
    <row r="1853" spans="1:2" x14ac:dyDescent="0.25">
      <c r="A1853"/>
      <c r="B1853"/>
    </row>
    <row r="1854" spans="1:2" x14ac:dyDescent="0.25">
      <c r="A1854"/>
      <c r="B1854"/>
    </row>
    <row r="1855" spans="1:2" x14ac:dyDescent="0.25">
      <c r="A1855"/>
      <c r="B1855"/>
    </row>
    <row r="1856" spans="1:2" x14ac:dyDescent="0.25">
      <c r="A1856"/>
      <c r="B1856"/>
    </row>
    <row r="1857" spans="1:2" x14ac:dyDescent="0.25">
      <c r="A1857"/>
      <c r="B1857"/>
    </row>
    <row r="1858" spans="1:2" x14ac:dyDescent="0.25">
      <c r="A1858"/>
      <c r="B1858"/>
    </row>
    <row r="1859" spans="1:2" x14ac:dyDescent="0.25">
      <c r="A1859"/>
      <c r="B1859"/>
    </row>
    <row r="1860" spans="1:2" x14ac:dyDescent="0.25">
      <c r="A1860"/>
      <c r="B1860"/>
    </row>
    <row r="1861" spans="1:2" x14ac:dyDescent="0.25">
      <c r="A1861"/>
      <c r="B1861"/>
    </row>
    <row r="1862" spans="1:2" x14ac:dyDescent="0.25">
      <c r="A1862"/>
      <c r="B1862"/>
    </row>
    <row r="1863" spans="1:2" x14ac:dyDescent="0.25">
      <c r="A1863"/>
      <c r="B1863"/>
    </row>
    <row r="1864" spans="1:2" x14ac:dyDescent="0.25">
      <c r="A1864"/>
      <c r="B1864"/>
    </row>
    <row r="1865" spans="1:2" x14ac:dyDescent="0.25">
      <c r="A1865"/>
      <c r="B1865"/>
    </row>
    <row r="1866" spans="1:2" x14ac:dyDescent="0.25">
      <c r="A1866"/>
      <c r="B1866"/>
    </row>
    <row r="1867" spans="1:2" x14ac:dyDescent="0.25">
      <c r="A1867"/>
      <c r="B1867"/>
    </row>
    <row r="1868" spans="1:2" x14ac:dyDescent="0.25">
      <c r="A1868"/>
      <c r="B1868"/>
    </row>
    <row r="1869" spans="1:2" x14ac:dyDescent="0.25">
      <c r="A1869"/>
      <c r="B1869"/>
    </row>
    <row r="1870" spans="1:2" x14ac:dyDescent="0.25">
      <c r="A1870"/>
      <c r="B1870"/>
    </row>
    <row r="1871" spans="1:2" x14ac:dyDescent="0.25">
      <c r="A1871"/>
      <c r="B1871"/>
    </row>
    <row r="1872" spans="1:2" x14ac:dyDescent="0.25">
      <c r="A1872"/>
      <c r="B1872"/>
    </row>
    <row r="1873" spans="1:2" x14ac:dyDescent="0.25">
      <c r="A1873"/>
      <c r="B1873"/>
    </row>
    <row r="1874" spans="1:2" x14ac:dyDescent="0.25">
      <c r="A1874"/>
      <c r="B1874"/>
    </row>
    <row r="1875" spans="1:2" x14ac:dyDescent="0.25">
      <c r="A1875"/>
      <c r="B1875"/>
    </row>
    <row r="1876" spans="1:2" x14ac:dyDescent="0.25">
      <c r="A1876"/>
      <c r="B1876"/>
    </row>
    <row r="1877" spans="1:2" x14ac:dyDescent="0.25">
      <c r="A1877"/>
      <c r="B1877"/>
    </row>
    <row r="1878" spans="1:2" x14ac:dyDescent="0.25">
      <c r="A1878"/>
      <c r="B1878"/>
    </row>
    <row r="1879" spans="1:2" x14ac:dyDescent="0.25">
      <c r="A1879"/>
      <c r="B1879"/>
    </row>
    <row r="1880" spans="1:2" x14ac:dyDescent="0.25">
      <c r="A1880"/>
      <c r="B1880"/>
    </row>
    <row r="1881" spans="1:2" x14ac:dyDescent="0.25">
      <c r="A1881"/>
      <c r="B1881"/>
    </row>
    <row r="1882" spans="1:2" x14ac:dyDescent="0.25">
      <c r="A1882"/>
      <c r="B1882"/>
    </row>
    <row r="1883" spans="1:2" x14ac:dyDescent="0.25">
      <c r="A1883"/>
      <c r="B1883"/>
    </row>
    <row r="1884" spans="1:2" x14ac:dyDescent="0.25">
      <c r="A1884"/>
      <c r="B1884"/>
    </row>
    <row r="1885" spans="1:2" x14ac:dyDescent="0.25">
      <c r="A1885"/>
      <c r="B1885"/>
    </row>
    <row r="1886" spans="1:2" x14ac:dyDescent="0.25">
      <c r="A1886"/>
      <c r="B1886"/>
    </row>
    <row r="1887" spans="1:2" x14ac:dyDescent="0.25">
      <c r="A1887"/>
      <c r="B1887"/>
    </row>
    <row r="1888" spans="1:2" x14ac:dyDescent="0.25">
      <c r="A1888"/>
      <c r="B1888"/>
    </row>
    <row r="1889" spans="1:2" x14ac:dyDescent="0.25">
      <c r="A1889"/>
      <c r="B1889"/>
    </row>
    <row r="1890" spans="1:2" x14ac:dyDescent="0.25">
      <c r="A1890"/>
      <c r="B1890"/>
    </row>
    <row r="1891" spans="1:2" x14ac:dyDescent="0.25">
      <c r="A1891"/>
      <c r="B1891"/>
    </row>
    <row r="1892" spans="1:2" x14ac:dyDescent="0.25">
      <c r="A1892"/>
      <c r="B1892"/>
    </row>
    <row r="1893" spans="1:2" x14ac:dyDescent="0.25">
      <c r="A1893"/>
      <c r="B1893"/>
    </row>
    <row r="1894" spans="1:2" x14ac:dyDescent="0.25">
      <c r="A1894"/>
      <c r="B1894"/>
    </row>
    <row r="1895" spans="1:2" x14ac:dyDescent="0.25">
      <c r="A1895"/>
      <c r="B1895"/>
    </row>
    <row r="1896" spans="1:2" x14ac:dyDescent="0.25">
      <c r="A1896"/>
      <c r="B1896"/>
    </row>
    <row r="1897" spans="1:2" x14ac:dyDescent="0.25">
      <c r="A1897"/>
      <c r="B1897"/>
    </row>
    <row r="1898" spans="1:2" x14ac:dyDescent="0.25">
      <c r="A1898"/>
      <c r="B1898"/>
    </row>
    <row r="1899" spans="1:2" x14ac:dyDescent="0.25">
      <c r="A1899"/>
      <c r="B1899"/>
    </row>
    <row r="1900" spans="1:2" x14ac:dyDescent="0.25">
      <c r="A1900"/>
      <c r="B1900"/>
    </row>
    <row r="1901" spans="1:2" x14ac:dyDescent="0.25">
      <c r="A1901"/>
      <c r="B1901"/>
    </row>
    <row r="1902" spans="1:2" x14ac:dyDescent="0.25">
      <c r="A1902"/>
      <c r="B1902"/>
    </row>
    <row r="1903" spans="1:2" x14ac:dyDescent="0.25">
      <c r="A1903"/>
      <c r="B1903"/>
    </row>
    <row r="1904" spans="1:2" x14ac:dyDescent="0.25">
      <c r="A1904"/>
      <c r="B1904"/>
    </row>
    <row r="1905" spans="1:2" x14ac:dyDescent="0.25">
      <c r="A1905"/>
      <c r="B1905"/>
    </row>
    <row r="1906" spans="1:2" x14ac:dyDescent="0.25">
      <c r="A1906"/>
      <c r="B1906"/>
    </row>
    <row r="1907" spans="1:2" x14ac:dyDescent="0.25">
      <c r="A1907"/>
      <c r="B1907"/>
    </row>
    <row r="1908" spans="1:2" x14ac:dyDescent="0.25">
      <c r="A1908"/>
      <c r="B1908"/>
    </row>
    <row r="1909" spans="1:2" x14ac:dyDescent="0.25">
      <c r="A1909"/>
      <c r="B1909"/>
    </row>
    <row r="1910" spans="1:2" x14ac:dyDescent="0.25">
      <c r="A1910"/>
      <c r="B1910"/>
    </row>
    <row r="1911" spans="1:2" x14ac:dyDescent="0.25">
      <c r="A1911"/>
      <c r="B1911"/>
    </row>
    <row r="1912" spans="1:2" x14ac:dyDescent="0.25">
      <c r="A1912"/>
      <c r="B1912"/>
    </row>
    <row r="1913" spans="1:2" x14ac:dyDescent="0.25">
      <c r="A1913"/>
      <c r="B1913"/>
    </row>
    <row r="1914" spans="1:2" x14ac:dyDescent="0.25">
      <c r="A1914"/>
      <c r="B1914"/>
    </row>
    <row r="1915" spans="1:2" x14ac:dyDescent="0.25">
      <c r="A1915"/>
      <c r="B1915"/>
    </row>
    <row r="1916" spans="1:2" x14ac:dyDescent="0.25">
      <c r="A1916"/>
      <c r="B1916"/>
    </row>
    <row r="1917" spans="1:2" x14ac:dyDescent="0.25">
      <c r="A1917"/>
      <c r="B1917"/>
    </row>
    <row r="1918" spans="1:2" x14ac:dyDescent="0.25">
      <c r="A1918"/>
      <c r="B1918"/>
    </row>
    <row r="1919" spans="1:2" x14ac:dyDescent="0.25">
      <c r="A1919"/>
      <c r="B1919"/>
    </row>
    <row r="1920" spans="1:2" x14ac:dyDescent="0.25">
      <c r="A1920"/>
      <c r="B1920"/>
    </row>
    <row r="1921" spans="1:2" x14ac:dyDescent="0.25">
      <c r="A1921"/>
      <c r="B1921"/>
    </row>
    <row r="1922" spans="1:2" x14ac:dyDescent="0.25">
      <c r="A1922"/>
      <c r="B1922"/>
    </row>
    <row r="1923" spans="1:2" x14ac:dyDescent="0.25">
      <c r="A1923"/>
      <c r="B1923"/>
    </row>
    <row r="1924" spans="1:2" x14ac:dyDescent="0.25">
      <c r="A1924"/>
      <c r="B1924"/>
    </row>
    <row r="1925" spans="1:2" x14ac:dyDescent="0.25">
      <c r="A1925"/>
      <c r="B1925"/>
    </row>
    <row r="1926" spans="1:2" x14ac:dyDescent="0.25">
      <c r="A1926"/>
      <c r="B1926"/>
    </row>
    <row r="1927" spans="1:2" x14ac:dyDescent="0.25">
      <c r="A1927"/>
      <c r="B1927"/>
    </row>
    <row r="1928" spans="1:2" x14ac:dyDescent="0.25">
      <c r="A1928"/>
      <c r="B1928"/>
    </row>
    <row r="1929" spans="1:2" x14ac:dyDescent="0.25">
      <c r="A1929"/>
      <c r="B1929"/>
    </row>
    <row r="1930" spans="1:2" x14ac:dyDescent="0.25">
      <c r="A1930"/>
      <c r="B1930"/>
    </row>
    <row r="1931" spans="1:2" x14ac:dyDescent="0.25">
      <c r="A1931"/>
      <c r="B1931"/>
    </row>
    <row r="1932" spans="1:2" x14ac:dyDescent="0.25">
      <c r="A1932"/>
      <c r="B1932"/>
    </row>
    <row r="1933" spans="1:2" x14ac:dyDescent="0.25">
      <c r="A1933"/>
      <c r="B1933"/>
    </row>
    <row r="1934" spans="1:2" x14ac:dyDescent="0.25">
      <c r="A1934"/>
      <c r="B1934"/>
    </row>
    <row r="1935" spans="1:2" x14ac:dyDescent="0.25">
      <c r="A1935"/>
      <c r="B1935"/>
    </row>
    <row r="1936" spans="1:2" x14ac:dyDescent="0.25">
      <c r="A1936"/>
      <c r="B1936"/>
    </row>
    <row r="1937" spans="1:2" x14ac:dyDescent="0.25">
      <c r="A1937"/>
      <c r="B1937"/>
    </row>
    <row r="1938" spans="1:2" x14ac:dyDescent="0.25">
      <c r="A1938"/>
      <c r="B1938"/>
    </row>
    <row r="1939" spans="1:2" x14ac:dyDescent="0.25">
      <c r="A1939"/>
      <c r="B1939"/>
    </row>
    <row r="1940" spans="1:2" x14ac:dyDescent="0.25">
      <c r="A1940"/>
      <c r="B1940"/>
    </row>
    <row r="1941" spans="1:2" x14ac:dyDescent="0.25">
      <c r="A1941"/>
      <c r="B1941"/>
    </row>
    <row r="1942" spans="1:2" x14ac:dyDescent="0.25">
      <c r="A1942"/>
      <c r="B1942"/>
    </row>
    <row r="1943" spans="1:2" x14ac:dyDescent="0.25">
      <c r="A1943"/>
      <c r="B1943"/>
    </row>
    <row r="1944" spans="1:2" x14ac:dyDescent="0.25">
      <c r="A1944"/>
      <c r="B1944"/>
    </row>
    <row r="1945" spans="1:2" x14ac:dyDescent="0.25">
      <c r="A1945"/>
      <c r="B1945"/>
    </row>
    <row r="1946" spans="1:2" x14ac:dyDescent="0.25">
      <c r="A1946"/>
      <c r="B1946"/>
    </row>
    <row r="1947" spans="1:2" x14ac:dyDescent="0.25">
      <c r="A1947"/>
      <c r="B1947"/>
    </row>
    <row r="1948" spans="1:2" x14ac:dyDescent="0.25">
      <c r="A1948"/>
      <c r="B1948"/>
    </row>
    <row r="1949" spans="1:2" x14ac:dyDescent="0.25">
      <c r="A1949"/>
      <c r="B1949"/>
    </row>
    <row r="1950" spans="1:2" x14ac:dyDescent="0.25">
      <c r="A1950"/>
      <c r="B1950"/>
    </row>
    <row r="1951" spans="1:2" x14ac:dyDescent="0.25">
      <c r="A1951"/>
      <c r="B1951"/>
    </row>
    <row r="1952" spans="1:2" x14ac:dyDescent="0.25">
      <c r="A1952"/>
      <c r="B1952"/>
    </row>
    <row r="1953" spans="1:2" x14ac:dyDescent="0.25">
      <c r="A1953"/>
      <c r="B1953"/>
    </row>
    <row r="1954" spans="1:2" x14ac:dyDescent="0.25">
      <c r="A1954"/>
      <c r="B1954"/>
    </row>
    <row r="1955" spans="1:2" x14ac:dyDescent="0.25">
      <c r="A1955"/>
      <c r="B1955"/>
    </row>
    <row r="1956" spans="1:2" x14ac:dyDescent="0.25">
      <c r="A1956"/>
      <c r="B1956"/>
    </row>
    <row r="1957" spans="1:2" x14ac:dyDescent="0.25">
      <c r="A1957"/>
      <c r="B1957"/>
    </row>
    <row r="1958" spans="1:2" x14ac:dyDescent="0.25">
      <c r="A1958"/>
      <c r="B1958"/>
    </row>
    <row r="1959" spans="1:2" x14ac:dyDescent="0.25">
      <c r="A1959"/>
      <c r="B1959"/>
    </row>
    <row r="1960" spans="1:2" x14ac:dyDescent="0.25">
      <c r="A1960"/>
      <c r="B1960"/>
    </row>
    <row r="1961" spans="1:2" x14ac:dyDescent="0.25">
      <c r="A1961"/>
      <c r="B1961"/>
    </row>
    <row r="1962" spans="1:2" x14ac:dyDescent="0.25">
      <c r="A1962"/>
      <c r="B1962"/>
    </row>
    <row r="1963" spans="1:2" x14ac:dyDescent="0.25">
      <c r="A1963"/>
      <c r="B1963"/>
    </row>
    <row r="1964" spans="1:2" x14ac:dyDescent="0.25">
      <c r="A1964"/>
      <c r="B1964"/>
    </row>
    <row r="1965" spans="1:2" x14ac:dyDescent="0.25">
      <c r="A1965"/>
      <c r="B1965"/>
    </row>
    <row r="1966" spans="1:2" x14ac:dyDescent="0.25">
      <c r="A1966"/>
      <c r="B1966"/>
    </row>
    <row r="1967" spans="1:2" x14ac:dyDescent="0.25">
      <c r="A1967"/>
      <c r="B1967"/>
    </row>
    <row r="1968" spans="1:2" x14ac:dyDescent="0.25">
      <c r="A1968"/>
      <c r="B1968"/>
    </row>
    <row r="1969" spans="1:2" x14ac:dyDescent="0.25">
      <c r="A1969"/>
      <c r="B1969"/>
    </row>
    <row r="1970" spans="1:2" x14ac:dyDescent="0.25">
      <c r="A1970"/>
      <c r="B1970"/>
    </row>
    <row r="1971" spans="1:2" x14ac:dyDescent="0.25">
      <c r="A1971"/>
      <c r="B1971"/>
    </row>
    <row r="1972" spans="1:2" x14ac:dyDescent="0.25">
      <c r="A1972"/>
      <c r="B1972"/>
    </row>
    <row r="1973" spans="1:2" x14ac:dyDescent="0.25">
      <c r="A1973"/>
      <c r="B1973"/>
    </row>
    <row r="1974" spans="1:2" x14ac:dyDescent="0.25">
      <c r="A1974"/>
      <c r="B1974"/>
    </row>
    <row r="1975" spans="1:2" x14ac:dyDescent="0.25">
      <c r="A1975"/>
      <c r="B1975"/>
    </row>
    <row r="1976" spans="1:2" x14ac:dyDescent="0.25">
      <c r="A1976"/>
      <c r="B1976"/>
    </row>
    <row r="1977" spans="1:2" x14ac:dyDescent="0.25">
      <c r="A1977"/>
      <c r="B1977"/>
    </row>
    <row r="1978" spans="1:2" x14ac:dyDescent="0.25">
      <c r="A1978"/>
      <c r="B1978"/>
    </row>
    <row r="1979" spans="1:2" x14ac:dyDescent="0.25">
      <c r="A1979"/>
      <c r="B1979"/>
    </row>
    <row r="1980" spans="1:2" x14ac:dyDescent="0.25">
      <c r="A1980"/>
      <c r="B1980"/>
    </row>
    <row r="1981" spans="1:2" x14ac:dyDescent="0.25">
      <c r="A1981"/>
      <c r="B1981"/>
    </row>
    <row r="1982" spans="1:2" x14ac:dyDescent="0.25">
      <c r="A1982"/>
      <c r="B1982"/>
    </row>
    <row r="1983" spans="1:2" x14ac:dyDescent="0.25">
      <c r="A1983"/>
      <c r="B1983"/>
    </row>
    <row r="1984" spans="1:2" x14ac:dyDescent="0.25">
      <c r="A1984"/>
      <c r="B1984"/>
    </row>
    <row r="1985" spans="1:2" x14ac:dyDescent="0.25">
      <c r="A1985"/>
      <c r="B1985"/>
    </row>
    <row r="1986" spans="1:2" x14ac:dyDescent="0.25">
      <c r="A1986"/>
      <c r="B1986"/>
    </row>
    <row r="1987" spans="1:2" x14ac:dyDescent="0.25">
      <c r="A1987"/>
      <c r="B1987"/>
    </row>
    <row r="1988" spans="1:2" x14ac:dyDescent="0.25">
      <c r="A1988"/>
      <c r="B1988"/>
    </row>
    <row r="1989" spans="1:2" x14ac:dyDescent="0.25">
      <c r="A1989"/>
      <c r="B1989"/>
    </row>
    <row r="1990" spans="1:2" x14ac:dyDescent="0.25">
      <c r="A1990"/>
      <c r="B1990"/>
    </row>
    <row r="1991" spans="1:2" x14ac:dyDescent="0.25">
      <c r="A1991"/>
      <c r="B1991"/>
    </row>
    <row r="1992" spans="1:2" x14ac:dyDescent="0.25">
      <c r="A1992"/>
      <c r="B1992"/>
    </row>
    <row r="1993" spans="1:2" x14ac:dyDescent="0.25">
      <c r="A1993"/>
      <c r="B1993"/>
    </row>
    <row r="1994" spans="1:2" x14ac:dyDescent="0.25">
      <c r="A1994"/>
      <c r="B1994"/>
    </row>
    <row r="1995" spans="1:2" x14ac:dyDescent="0.25">
      <c r="A1995"/>
      <c r="B1995"/>
    </row>
    <row r="1996" spans="1:2" x14ac:dyDescent="0.25">
      <c r="A1996"/>
      <c r="B1996"/>
    </row>
    <row r="1997" spans="1:2" x14ac:dyDescent="0.25">
      <c r="A1997"/>
      <c r="B1997"/>
    </row>
    <row r="1998" spans="1:2" x14ac:dyDescent="0.25">
      <c r="A1998"/>
      <c r="B1998"/>
    </row>
    <row r="1999" spans="1:2" x14ac:dyDescent="0.25">
      <c r="A1999"/>
      <c r="B1999"/>
    </row>
    <row r="2000" spans="1:2" x14ac:dyDescent="0.25">
      <c r="A2000"/>
      <c r="B2000"/>
    </row>
    <row r="2001" spans="1:2" x14ac:dyDescent="0.25">
      <c r="A2001"/>
      <c r="B2001"/>
    </row>
    <row r="2002" spans="1:2" x14ac:dyDescent="0.25">
      <c r="A2002"/>
      <c r="B2002"/>
    </row>
    <row r="2003" spans="1:2" x14ac:dyDescent="0.25">
      <c r="A2003"/>
      <c r="B2003"/>
    </row>
    <row r="2004" spans="1:2" x14ac:dyDescent="0.25">
      <c r="A2004"/>
      <c r="B2004"/>
    </row>
    <row r="2005" spans="1:2" x14ac:dyDescent="0.25">
      <c r="A2005"/>
      <c r="B2005"/>
    </row>
    <row r="2006" spans="1:2" x14ac:dyDescent="0.25">
      <c r="A2006"/>
      <c r="B2006"/>
    </row>
    <row r="2007" spans="1:2" x14ac:dyDescent="0.25">
      <c r="A2007"/>
      <c r="B2007"/>
    </row>
    <row r="2008" spans="1:2" x14ac:dyDescent="0.25">
      <c r="A2008"/>
      <c r="B2008"/>
    </row>
    <row r="2009" spans="1:2" x14ac:dyDescent="0.25">
      <c r="A2009"/>
      <c r="B2009"/>
    </row>
    <row r="2010" spans="1:2" x14ac:dyDescent="0.25">
      <c r="A2010"/>
      <c r="B2010"/>
    </row>
    <row r="2011" spans="1:2" x14ac:dyDescent="0.25">
      <c r="A2011"/>
      <c r="B2011"/>
    </row>
    <row r="2012" spans="1:2" x14ac:dyDescent="0.25">
      <c r="A2012"/>
      <c r="B2012"/>
    </row>
    <row r="2013" spans="1:2" x14ac:dyDescent="0.25">
      <c r="A2013"/>
      <c r="B2013"/>
    </row>
    <row r="2014" spans="1:2" x14ac:dyDescent="0.25">
      <c r="A2014"/>
      <c r="B2014"/>
    </row>
    <row r="2015" spans="1:2" x14ac:dyDescent="0.25">
      <c r="A2015"/>
      <c r="B2015"/>
    </row>
    <row r="2016" spans="1:2" x14ac:dyDescent="0.25">
      <c r="A2016"/>
      <c r="B2016"/>
    </row>
    <row r="2017" spans="1:2" x14ac:dyDescent="0.25">
      <c r="A2017"/>
      <c r="B2017"/>
    </row>
    <row r="2018" spans="1:2" x14ac:dyDescent="0.25">
      <c r="A2018"/>
      <c r="B2018"/>
    </row>
    <row r="2019" spans="1:2" x14ac:dyDescent="0.25">
      <c r="A2019"/>
      <c r="B2019"/>
    </row>
    <row r="2020" spans="1:2" x14ac:dyDescent="0.25">
      <c r="A2020"/>
      <c r="B2020"/>
    </row>
    <row r="2021" spans="1:2" x14ac:dyDescent="0.25">
      <c r="A2021"/>
      <c r="B2021"/>
    </row>
    <row r="2022" spans="1:2" x14ac:dyDescent="0.25">
      <c r="A2022"/>
      <c r="B2022"/>
    </row>
    <row r="2023" spans="1:2" x14ac:dyDescent="0.25">
      <c r="A2023"/>
      <c r="B2023"/>
    </row>
    <row r="2024" spans="1:2" x14ac:dyDescent="0.25">
      <c r="A2024"/>
      <c r="B2024"/>
    </row>
    <row r="2025" spans="1:2" x14ac:dyDescent="0.25">
      <c r="A2025"/>
      <c r="B2025"/>
    </row>
    <row r="2026" spans="1:2" x14ac:dyDescent="0.25">
      <c r="A2026"/>
      <c r="B2026"/>
    </row>
    <row r="2027" spans="1:2" x14ac:dyDescent="0.25">
      <c r="A2027"/>
      <c r="B2027"/>
    </row>
    <row r="2028" spans="1:2" x14ac:dyDescent="0.25">
      <c r="A2028"/>
      <c r="B2028"/>
    </row>
    <row r="2029" spans="1:2" x14ac:dyDescent="0.25">
      <c r="A2029"/>
      <c r="B2029"/>
    </row>
    <row r="2030" spans="1:2" x14ac:dyDescent="0.25">
      <c r="A2030"/>
      <c r="B2030"/>
    </row>
    <row r="2031" spans="1:2" x14ac:dyDescent="0.25">
      <c r="A2031"/>
      <c r="B2031"/>
    </row>
    <row r="2032" spans="1:2" x14ac:dyDescent="0.25">
      <c r="A2032"/>
      <c r="B2032"/>
    </row>
    <row r="2033" spans="1:2" x14ac:dyDescent="0.25">
      <c r="A2033"/>
      <c r="B2033"/>
    </row>
    <row r="2034" spans="1:2" x14ac:dyDescent="0.25">
      <c r="A2034"/>
      <c r="B2034"/>
    </row>
    <row r="2035" spans="1:2" x14ac:dyDescent="0.25">
      <c r="A2035"/>
      <c r="B2035"/>
    </row>
    <row r="2036" spans="1:2" x14ac:dyDescent="0.25">
      <c r="A2036"/>
      <c r="B2036"/>
    </row>
    <row r="2037" spans="1:2" x14ac:dyDescent="0.25">
      <c r="A2037"/>
      <c r="B2037"/>
    </row>
    <row r="2038" spans="1:2" x14ac:dyDescent="0.25">
      <c r="A2038"/>
      <c r="B2038"/>
    </row>
    <row r="2039" spans="1:2" x14ac:dyDescent="0.25">
      <c r="A2039"/>
      <c r="B2039"/>
    </row>
    <row r="2040" spans="1:2" x14ac:dyDescent="0.25">
      <c r="A2040"/>
      <c r="B2040"/>
    </row>
    <row r="2041" spans="1:2" x14ac:dyDescent="0.25">
      <c r="A2041"/>
      <c r="B2041"/>
    </row>
    <row r="2042" spans="1:2" x14ac:dyDescent="0.25">
      <c r="A2042"/>
      <c r="B2042"/>
    </row>
    <row r="2043" spans="1:2" x14ac:dyDescent="0.25">
      <c r="A2043"/>
      <c r="B2043"/>
    </row>
    <row r="2044" spans="1:2" x14ac:dyDescent="0.25">
      <c r="A2044"/>
      <c r="B2044"/>
    </row>
    <row r="2045" spans="1:2" x14ac:dyDescent="0.25">
      <c r="A2045"/>
      <c r="B2045"/>
    </row>
    <row r="2046" spans="1:2" x14ac:dyDescent="0.25">
      <c r="A2046"/>
      <c r="B2046"/>
    </row>
    <row r="2047" spans="1:2" x14ac:dyDescent="0.25">
      <c r="A2047"/>
      <c r="B2047"/>
    </row>
    <row r="2048" spans="1:2" x14ac:dyDescent="0.25">
      <c r="A2048"/>
      <c r="B2048"/>
    </row>
    <row r="2049" spans="1:2" x14ac:dyDescent="0.25">
      <c r="A2049"/>
      <c r="B2049"/>
    </row>
    <row r="2050" spans="1:2" x14ac:dyDescent="0.25">
      <c r="A2050"/>
      <c r="B2050"/>
    </row>
    <row r="2051" spans="1:2" x14ac:dyDescent="0.25">
      <c r="A2051"/>
      <c r="B2051"/>
    </row>
    <row r="2052" spans="1:2" x14ac:dyDescent="0.25">
      <c r="A2052"/>
      <c r="B2052"/>
    </row>
    <row r="2053" spans="1:2" x14ac:dyDescent="0.25">
      <c r="A2053"/>
      <c r="B2053"/>
    </row>
    <row r="2054" spans="1:2" x14ac:dyDescent="0.25">
      <c r="A2054"/>
      <c r="B2054"/>
    </row>
    <row r="2055" spans="1:2" x14ac:dyDescent="0.25">
      <c r="A2055"/>
      <c r="B2055"/>
    </row>
    <row r="2056" spans="1:2" x14ac:dyDescent="0.25">
      <c r="A2056"/>
      <c r="B2056"/>
    </row>
    <row r="2057" spans="1:2" x14ac:dyDescent="0.25">
      <c r="A2057"/>
      <c r="B2057"/>
    </row>
    <row r="2058" spans="1:2" x14ac:dyDescent="0.25">
      <c r="A2058"/>
      <c r="B2058"/>
    </row>
    <row r="2059" spans="1:2" x14ac:dyDescent="0.25">
      <c r="A2059"/>
      <c r="B2059"/>
    </row>
    <row r="2060" spans="1:2" x14ac:dyDescent="0.25">
      <c r="A2060"/>
      <c r="B2060"/>
    </row>
    <row r="2061" spans="1:2" x14ac:dyDescent="0.25">
      <c r="A2061"/>
      <c r="B2061"/>
    </row>
    <row r="2062" spans="1:2" x14ac:dyDescent="0.25">
      <c r="A2062"/>
      <c r="B2062"/>
    </row>
    <row r="2063" spans="1:2" x14ac:dyDescent="0.25">
      <c r="A2063"/>
      <c r="B2063"/>
    </row>
    <row r="2064" spans="1:2" x14ac:dyDescent="0.25">
      <c r="A2064"/>
      <c r="B2064"/>
    </row>
    <row r="2065" spans="1:2" x14ac:dyDescent="0.25">
      <c r="A2065"/>
      <c r="B2065"/>
    </row>
    <row r="2066" spans="1:2" x14ac:dyDescent="0.25">
      <c r="A2066"/>
      <c r="B2066"/>
    </row>
    <row r="2067" spans="1:2" x14ac:dyDescent="0.25">
      <c r="A2067"/>
      <c r="B2067"/>
    </row>
    <row r="2068" spans="1:2" x14ac:dyDescent="0.25">
      <c r="A2068"/>
      <c r="B2068"/>
    </row>
    <row r="2069" spans="1:2" x14ac:dyDescent="0.25">
      <c r="A2069"/>
      <c r="B2069"/>
    </row>
    <row r="2070" spans="1:2" x14ac:dyDescent="0.25">
      <c r="A2070"/>
      <c r="B2070"/>
    </row>
    <row r="2071" spans="1:2" x14ac:dyDescent="0.25">
      <c r="A2071"/>
      <c r="B2071"/>
    </row>
    <row r="2072" spans="1:2" x14ac:dyDescent="0.25">
      <c r="A2072"/>
      <c r="B2072"/>
    </row>
    <row r="2073" spans="1:2" x14ac:dyDescent="0.25">
      <c r="A2073"/>
      <c r="B2073"/>
    </row>
    <row r="2074" spans="1:2" x14ac:dyDescent="0.25">
      <c r="A2074"/>
      <c r="B2074"/>
    </row>
    <row r="2075" spans="1:2" x14ac:dyDescent="0.25">
      <c r="A2075"/>
      <c r="B2075"/>
    </row>
    <row r="2076" spans="1:2" x14ac:dyDescent="0.25">
      <c r="A2076"/>
      <c r="B2076"/>
    </row>
    <row r="2077" spans="1:2" x14ac:dyDescent="0.25">
      <c r="A2077"/>
      <c r="B2077"/>
    </row>
    <row r="2078" spans="1:2" x14ac:dyDescent="0.25">
      <c r="A2078"/>
      <c r="B2078"/>
    </row>
    <row r="2079" spans="1:2" x14ac:dyDescent="0.25">
      <c r="A2079"/>
      <c r="B2079"/>
    </row>
    <row r="2080" spans="1:2" x14ac:dyDescent="0.25">
      <c r="A2080"/>
      <c r="B2080"/>
    </row>
    <row r="2081" spans="1:2" x14ac:dyDescent="0.25">
      <c r="A2081"/>
      <c r="B2081"/>
    </row>
    <row r="2082" spans="1:2" x14ac:dyDescent="0.25">
      <c r="A2082"/>
      <c r="B2082"/>
    </row>
    <row r="2083" spans="1:2" x14ac:dyDescent="0.25">
      <c r="A2083"/>
      <c r="B2083"/>
    </row>
    <row r="2084" spans="1:2" x14ac:dyDescent="0.25">
      <c r="A2084"/>
      <c r="B2084"/>
    </row>
    <row r="2085" spans="1:2" x14ac:dyDescent="0.25">
      <c r="A2085"/>
      <c r="B2085"/>
    </row>
    <row r="2086" spans="1:2" x14ac:dyDescent="0.25">
      <c r="A2086"/>
      <c r="B2086"/>
    </row>
    <row r="2087" spans="1:2" x14ac:dyDescent="0.25">
      <c r="A2087"/>
      <c r="B2087"/>
    </row>
    <row r="2088" spans="1:2" x14ac:dyDescent="0.25">
      <c r="A2088"/>
      <c r="B2088"/>
    </row>
    <row r="2089" spans="1:2" x14ac:dyDescent="0.25">
      <c r="A2089"/>
      <c r="B2089"/>
    </row>
    <row r="2090" spans="1:2" x14ac:dyDescent="0.25">
      <c r="A2090"/>
      <c r="B2090"/>
    </row>
    <row r="2091" spans="1:2" x14ac:dyDescent="0.25">
      <c r="A2091"/>
      <c r="B2091"/>
    </row>
    <row r="2092" spans="1:2" x14ac:dyDescent="0.25">
      <c r="A2092"/>
      <c r="B2092"/>
    </row>
    <row r="2093" spans="1:2" x14ac:dyDescent="0.25">
      <c r="A2093"/>
      <c r="B2093"/>
    </row>
    <row r="2094" spans="1:2" x14ac:dyDescent="0.25">
      <c r="A2094"/>
      <c r="B2094"/>
    </row>
    <row r="2095" spans="1:2" x14ac:dyDescent="0.25">
      <c r="A2095"/>
      <c r="B2095"/>
    </row>
    <row r="2096" spans="1:2" x14ac:dyDescent="0.25">
      <c r="A2096"/>
      <c r="B2096"/>
    </row>
    <row r="2097" spans="1:2" x14ac:dyDescent="0.25">
      <c r="A2097"/>
      <c r="B2097"/>
    </row>
    <row r="2098" spans="1:2" x14ac:dyDescent="0.25">
      <c r="A2098"/>
      <c r="B2098"/>
    </row>
    <row r="2099" spans="1:2" x14ac:dyDescent="0.25">
      <c r="A2099"/>
      <c r="B2099"/>
    </row>
    <row r="2100" spans="1:2" x14ac:dyDescent="0.25">
      <c r="A2100"/>
      <c r="B2100"/>
    </row>
    <row r="2101" spans="1:2" x14ac:dyDescent="0.25">
      <c r="A2101"/>
      <c r="B2101"/>
    </row>
    <row r="2102" spans="1:2" x14ac:dyDescent="0.25">
      <c r="A2102"/>
      <c r="B2102"/>
    </row>
    <row r="2103" spans="1:2" x14ac:dyDescent="0.25">
      <c r="A2103"/>
      <c r="B2103"/>
    </row>
    <row r="2104" spans="1:2" x14ac:dyDescent="0.25">
      <c r="A2104"/>
      <c r="B2104"/>
    </row>
    <row r="2105" spans="1:2" x14ac:dyDescent="0.25">
      <c r="A2105"/>
      <c r="B2105"/>
    </row>
    <row r="2106" spans="1:2" x14ac:dyDescent="0.25">
      <c r="A2106"/>
      <c r="B2106"/>
    </row>
    <row r="2107" spans="1:2" x14ac:dyDescent="0.25">
      <c r="A2107"/>
      <c r="B2107"/>
    </row>
    <row r="2108" spans="1:2" x14ac:dyDescent="0.25">
      <c r="A2108"/>
      <c r="B2108"/>
    </row>
    <row r="2109" spans="1:2" x14ac:dyDescent="0.25">
      <c r="A2109"/>
      <c r="B2109"/>
    </row>
    <row r="2110" spans="1:2" x14ac:dyDescent="0.25">
      <c r="A2110"/>
      <c r="B2110"/>
    </row>
    <row r="2111" spans="1:2" x14ac:dyDescent="0.25">
      <c r="A2111"/>
      <c r="B2111"/>
    </row>
    <row r="2112" spans="1:2" x14ac:dyDescent="0.25">
      <c r="A2112"/>
      <c r="B2112"/>
    </row>
    <row r="2113" spans="1:2" x14ac:dyDescent="0.25">
      <c r="A2113"/>
      <c r="B2113"/>
    </row>
    <row r="2114" spans="1:2" x14ac:dyDescent="0.25">
      <c r="A2114"/>
      <c r="B2114"/>
    </row>
    <row r="2115" spans="1:2" x14ac:dyDescent="0.25">
      <c r="A2115"/>
      <c r="B2115"/>
    </row>
    <row r="2116" spans="1:2" x14ac:dyDescent="0.25">
      <c r="A2116"/>
      <c r="B2116"/>
    </row>
    <row r="2117" spans="1:2" x14ac:dyDescent="0.25">
      <c r="A2117"/>
      <c r="B2117"/>
    </row>
    <row r="2118" spans="1:2" x14ac:dyDescent="0.25">
      <c r="A2118"/>
      <c r="B2118"/>
    </row>
    <row r="2119" spans="1:2" x14ac:dyDescent="0.25">
      <c r="A2119"/>
      <c r="B2119"/>
    </row>
    <row r="2120" spans="1:2" x14ac:dyDescent="0.25">
      <c r="A2120"/>
      <c r="B2120"/>
    </row>
    <row r="2121" spans="1:2" x14ac:dyDescent="0.25">
      <c r="A2121"/>
      <c r="B2121"/>
    </row>
    <row r="2122" spans="1:2" x14ac:dyDescent="0.25">
      <c r="A2122"/>
      <c r="B2122"/>
    </row>
    <row r="2123" spans="1:2" x14ac:dyDescent="0.25">
      <c r="A2123"/>
      <c r="B2123"/>
    </row>
    <row r="2124" spans="1:2" x14ac:dyDescent="0.25">
      <c r="A2124"/>
      <c r="B2124"/>
    </row>
    <row r="2125" spans="1:2" x14ac:dyDescent="0.25">
      <c r="A2125"/>
      <c r="B2125"/>
    </row>
    <row r="2126" spans="1:2" x14ac:dyDescent="0.25">
      <c r="A2126"/>
      <c r="B2126"/>
    </row>
    <row r="2127" spans="1:2" x14ac:dyDescent="0.25">
      <c r="A2127"/>
      <c r="B2127"/>
    </row>
    <row r="2128" spans="1:2" x14ac:dyDescent="0.25">
      <c r="A2128"/>
      <c r="B2128"/>
    </row>
    <row r="2129" spans="1:2" x14ac:dyDescent="0.25">
      <c r="A2129"/>
      <c r="B2129"/>
    </row>
    <row r="2130" spans="1:2" x14ac:dyDescent="0.25">
      <c r="A2130"/>
      <c r="B2130"/>
    </row>
    <row r="2131" spans="1:2" x14ac:dyDescent="0.25">
      <c r="A2131"/>
      <c r="B2131"/>
    </row>
    <row r="2132" spans="1:2" x14ac:dyDescent="0.25">
      <c r="A2132"/>
      <c r="B2132"/>
    </row>
    <row r="2133" spans="1:2" x14ac:dyDescent="0.25">
      <c r="A2133"/>
      <c r="B2133"/>
    </row>
    <row r="2134" spans="1:2" x14ac:dyDescent="0.25">
      <c r="A2134"/>
      <c r="B2134"/>
    </row>
    <row r="2135" spans="1:2" x14ac:dyDescent="0.25">
      <c r="A2135"/>
      <c r="B2135"/>
    </row>
    <row r="2136" spans="1:2" x14ac:dyDescent="0.25">
      <c r="A2136"/>
      <c r="B2136"/>
    </row>
    <row r="2137" spans="1:2" x14ac:dyDescent="0.25">
      <c r="A2137"/>
      <c r="B2137"/>
    </row>
    <row r="2138" spans="1:2" x14ac:dyDescent="0.25">
      <c r="A2138"/>
      <c r="B2138"/>
    </row>
    <row r="2139" spans="1:2" x14ac:dyDescent="0.25">
      <c r="A2139"/>
      <c r="B2139"/>
    </row>
    <row r="2140" spans="1:2" x14ac:dyDescent="0.25">
      <c r="A2140"/>
      <c r="B2140"/>
    </row>
    <row r="2141" spans="1:2" x14ac:dyDescent="0.25">
      <c r="A2141"/>
      <c r="B2141"/>
    </row>
    <row r="2142" spans="1:2" x14ac:dyDescent="0.25">
      <c r="A2142"/>
      <c r="B2142"/>
    </row>
    <row r="2143" spans="1:2" x14ac:dyDescent="0.25">
      <c r="A2143"/>
      <c r="B2143"/>
    </row>
    <row r="2144" spans="1:2" x14ac:dyDescent="0.25">
      <c r="A2144"/>
      <c r="B2144"/>
    </row>
    <row r="2145" spans="1:2" x14ac:dyDescent="0.25">
      <c r="A2145"/>
      <c r="B2145"/>
    </row>
    <row r="2146" spans="1:2" x14ac:dyDescent="0.25">
      <c r="A2146"/>
      <c r="B2146"/>
    </row>
    <row r="2147" spans="1:2" x14ac:dyDescent="0.25">
      <c r="A2147"/>
      <c r="B2147"/>
    </row>
    <row r="2148" spans="1:2" x14ac:dyDescent="0.25">
      <c r="A2148"/>
      <c r="B2148"/>
    </row>
    <row r="2149" spans="1:2" x14ac:dyDescent="0.25">
      <c r="A2149"/>
      <c r="B2149"/>
    </row>
    <row r="2150" spans="1:2" x14ac:dyDescent="0.25">
      <c r="A2150"/>
      <c r="B2150"/>
    </row>
    <row r="2151" spans="1:2" x14ac:dyDescent="0.25">
      <c r="A2151"/>
      <c r="B2151"/>
    </row>
    <row r="2152" spans="1:2" x14ac:dyDescent="0.25">
      <c r="A2152"/>
      <c r="B2152"/>
    </row>
    <row r="2153" spans="1:2" x14ac:dyDescent="0.25">
      <c r="A2153"/>
      <c r="B2153"/>
    </row>
    <row r="2154" spans="1:2" x14ac:dyDescent="0.25">
      <c r="A2154"/>
      <c r="B2154"/>
    </row>
    <row r="2155" spans="1:2" x14ac:dyDescent="0.25">
      <c r="A2155"/>
      <c r="B2155"/>
    </row>
    <row r="2156" spans="1:2" x14ac:dyDescent="0.25">
      <c r="A2156"/>
      <c r="B2156"/>
    </row>
    <row r="2157" spans="1:2" x14ac:dyDescent="0.25">
      <c r="A2157"/>
      <c r="B2157"/>
    </row>
    <row r="2158" spans="1:2" x14ac:dyDescent="0.25">
      <c r="A2158"/>
      <c r="B2158"/>
    </row>
    <row r="2159" spans="1:2" x14ac:dyDescent="0.25">
      <c r="A2159"/>
      <c r="B2159"/>
    </row>
    <row r="2160" spans="1:2" x14ac:dyDescent="0.25">
      <c r="A2160"/>
      <c r="B2160"/>
    </row>
    <row r="2161" spans="1:2" x14ac:dyDescent="0.25">
      <c r="A2161"/>
      <c r="B2161"/>
    </row>
    <row r="2162" spans="1:2" x14ac:dyDescent="0.25">
      <c r="A2162"/>
      <c r="B2162"/>
    </row>
    <row r="2163" spans="1:2" x14ac:dyDescent="0.25">
      <c r="A2163"/>
      <c r="B2163"/>
    </row>
    <row r="2164" spans="1:2" x14ac:dyDescent="0.25">
      <c r="A2164"/>
      <c r="B2164"/>
    </row>
    <row r="2165" spans="1:2" x14ac:dyDescent="0.25">
      <c r="A2165"/>
      <c r="B2165"/>
    </row>
    <row r="2166" spans="1:2" x14ac:dyDescent="0.25">
      <c r="A2166"/>
      <c r="B2166"/>
    </row>
    <row r="2167" spans="1:2" x14ac:dyDescent="0.25">
      <c r="A2167"/>
      <c r="B2167"/>
    </row>
    <row r="2168" spans="1:2" x14ac:dyDescent="0.25">
      <c r="A2168"/>
      <c r="B2168"/>
    </row>
    <row r="2169" spans="1:2" x14ac:dyDescent="0.25">
      <c r="A2169"/>
      <c r="B2169"/>
    </row>
    <row r="2170" spans="1:2" x14ac:dyDescent="0.25">
      <c r="A2170"/>
      <c r="B2170"/>
    </row>
    <row r="2171" spans="1:2" x14ac:dyDescent="0.25">
      <c r="A2171"/>
      <c r="B2171"/>
    </row>
    <row r="2172" spans="1:2" x14ac:dyDescent="0.25">
      <c r="A2172"/>
      <c r="B2172"/>
    </row>
    <row r="2173" spans="1:2" x14ac:dyDescent="0.25">
      <c r="A2173"/>
      <c r="B2173"/>
    </row>
    <row r="2174" spans="1:2" x14ac:dyDescent="0.25">
      <c r="A2174"/>
      <c r="B2174"/>
    </row>
    <row r="2175" spans="1:2" x14ac:dyDescent="0.25">
      <c r="A2175"/>
      <c r="B2175"/>
    </row>
    <row r="2176" spans="1:2" x14ac:dyDescent="0.25">
      <c r="A2176"/>
      <c r="B2176"/>
    </row>
    <row r="2177" spans="1:2" x14ac:dyDescent="0.25">
      <c r="A2177"/>
      <c r="B2177"/>
    </row>
    <row r="2178" spans="1:2" x14ac:dyDescent="0.25">
      <c r="A2178"/>
      <c r="B2178"/>
    </row>
    <row r="2179" spans="1:2" x14ac:dyDescent="0.25">
      <c r="A2179"/>
      <c r="B2179"/>
    </row>
    <row r="2180" spans="1:2" x14ac:dyDescent="0.25">
      <c r="A2180"/>
      <c r="B2180"/>
    </row>
    <row r="2181" spans="1:2" x14ac:dyDescent="0.25">
      <c r="A2181"/>
      <c r="B2181"/>
    </row>
    <row r="2182" spans="1:2" x14ac:dyDescent="0.25">
      <c r="A2182"/>
      <c r="B2182"/>
    </row>
    <row r="2183" spans="1:2" x14ac:dyDescent="0.25">
      <c r="A2183"/>
      <c r="B2183"/>
    </row>
    <row r="2184" spans="1:2" x14ac:dyDescent="0.25">
      <c r="A2184"/>
      <c r="B2184"/>
    </row>
    <row r="2185" spans="1:2" x14ac:dyDescent="0.25">
      <c r="A2185"/>
      <c r="B2185"/>
    </row>
    <row r="2186" spans="1:2" x14ac:dyDescent="0.25">
      <c r="A2186"/>
      <c r="B2186"/>
    </row>
    <row r="2187" spans="1:2" x14ac:dyDescent="0.25">
      <c r="A2187"/>
      <c r="B2187"/>
    </row>
    <row r="2188" spans="1:2" x14ac:dyDescent="0.25">
      <c r="A2188"/>
      <c r="B2188"/>
    </row>
    <row r="2189" spans="1:2" x14ac:dyDescent="0.25">
      <c r="A2189"/>
      <c r="B2189"/>
    </row>
    <row r="2190" spans="1:2" x14ac:dyDescent="0.25">
      <c r="A2190"/>
      <c r="B2190"/>
    </row>
    <row r="2191" spans="1:2" x14ac:dyDescent="0.25">
      <c r="A2191"/>
      <c r="B2191"/>
    </row>
    <row r="2192" spans="1:2" x14ac:dyDescent="0.25">
      <c r="A2192"/>
      <c r="B2192"/>
    </row>
    <row r="2193" spans="1:2" x14ac:dyDescent="0.25">
      <c r="A2193"/>
      <c r="B2193"/>
    </row>
    <row r="2194" spans="1:2" x14ac:dyDescent="0.25">
      <c r="A2194"/>
      <c r="B2194"/>
    </row>
    <row r="2195" spans="1:2" x14ac:dyDescent="0.25">
      <c r="A2195"/>
      <c r="B2195"/>
    </row>
    <row r="2196" spans="1:2" x14ac:dyDescent="0.25">
      <c r="A2196"/>
      <c r="B2196"/>
    </row>
    <row r="2197" spans="1:2" x14ac:dyDescent="0.25">
      <c r="A2197"/>
      <c r="B2197"/>
    </row>
    <row r="2198" spans="1:2" x14ac:dyDescent="0.25">
      <c r="A2198"/>
      <c r="B2198"/>
    </row>
    <row r="2199" spans="1:2" x14ac:dyDescent="0.25">
      <c r="A2199"/>
      <c r="B2199"/>
    </row>
    <row r="2200" spans="1:2" x14ac:dyDescent="0.25">
      <c r="A2200"/>
      <c r="B2200"/>
    </row>
    <row r="2201" spans="1:2" x14ac:dyDescent="0.25">
      <c r="A2201"/>
      <c r="B2201"/>
    </row>
    <row r="2202" spans="1:2" x14ac:dyDescent="0.25">
      <c r="A2202"/>
      <c r="B2202"/>
    </row>
    <row r="2203" spans="1:2" x14ac:dyDescent="0.25">
      <c r="A2203"/>
      <c r="B2203"/>
    </row>
    <row r="2204" spans="1:2" x14ac:dyDescent="0.25">
      <c r="A2204"/>
      <c r="B2204"/>
    </row>
    <row r="2205" spans="1:2" x14ac:dyDescent="0.25">
      <c r="A2205"/>
      <c r="B2205"/>
    </row>
    <row r="2206" spans="1:2" x14ac:dyDescent="0.25">
      <c r="A2206"/>
      <c r="B2206"/>
    </row>
    <row r="2207" spans="1:2" x14ac:dyDescent="0.25">
      <c r="A2207"/>
      <c r="B2207"/>
    </row>
    <row r="2208" spans="1:2" x14ac:dyDescent="0.25">
      <c r="A2208"/>
      <c r="B2208"/>
    </row>
    <row r="2209" spans="1:2" x14ac:dyDescent="0.25">
      <c r="A2209"/>
      <c r="B2209"/>
    </row>
    <row r="2210" spans="1:2" x14ac:dyDescent="0.25">
      <c r="A2210"/>
      <c r="B2210"/>
    </row>
    <row r="2211" spans="1:2" x14ac:dyDescent="0.25">
      <c r="A2211"/>
      <c r="B2211"/>
    </row>
    <row r="2212" spans="1:2" x14ac:dyDescent="0.25">
      <c r="A2212"/>
      <c r="B2212"/>
    </row>
    <row r="2213" spans="1:2" x14ac:dyDescent="0.25">
      <c r="A2213"/>
      <c r="B2213"/>
    </row>
    <row r="2214" spans="1:2" x14ac:dyDescent="0.25">
      <c r="A2214"/>
      <c r="B2214"/>
    </row>
    <row r="2215" spans="1:2" x14ac:dyDescent="0.25">
      <c r="A2215"/>
      <c r="B2215"/>
    </row>
    <row r="2216" spans="1:2" x14ac:dyDescent="0.25">
      <c r="A2216"/>
      <c r="B2216"/>
    </row>
    <row r="2217" spans="1:2" x14ac:dyDescent="0.25">
      <c r="A2217"/>
      <c r="B2217"/>
    </row>
    <row r="2218" spans="1:2" x14ac:dyDescent="0.25">
      <c r="A2218"/>
      <c r="B2218"/>
    </row>
    <row r="2219" spans="1:2" x14ac:dyDescent="0.25">
      <c r="A2219"/>
      <c r="B2219"/>
    </row>
    <row r="2220" spans="1:2" x14ac:dyDescent="0.25">
      <c r="A2220"/>
      <c r="B2220"/>
    </row>
    <row r="2221" spans="1:2" x14ac:dyDescent="0.25">
      <c r="A2221"/>
      <c r="B2221"/>
    </row>
    <row r="2222" spans="1:2" x14ac:dyDescent="0.25">
      <c r="A2222"/>
      <c r="B2222"/>
    </row>
    <row r="2223" spans="1:2" x14ac:dyDescent="0.25">
      <c r="A2223"/>
      <c r="B2223"/>
    </row>
    <row r="2224" spans="1:2" x14ac:dyDescent="0.25">
      <c r="A2224"/>
      <c r="B2224"/>
    </row>
    <row r="2225" spans="1:2" x14ac:dyDescent="0.25">
      <c r="A2225"/>
      <c r="B2225"/>
    </row>
    <row r="2226" spans="1:2" x14ac:dyDescent="0.25">
      <c r="A2226"/>
      <c r="B2226"/>
    </row>
    <row r="2227" spans="1:2" x14ac:dyDescent="0.25">
      <c r="A2227"/>
      <c r="B2227"/>
    </row>
    <row r="2228" spans="1:2" x14ac:dyDescent="0.25">
      <c r="A2228"/>
      <c r="B2228"/>
    </row>
    <row r="2229" spans="1:2" x14ac:dyDescent="0.25">
      <c r="A2229"/>
      <c r="B2229"/>
    </row>
    <row r="2230" spans="1:2" x14ac:dyDescent="0.25">
      <c r="A2230"/>
      <c r="B2230"/>
    </row>
    <row r="2231" spans="1:2" x14ac:dyDescent="0.25">
      <c r="A2231"/>
      <c r="B2231"/>
    </row>
    <row r="2232" spans="1:2" x14ac:dyDescent="0.25">
      <c r="A2232"/>
      <c r="B2232"/>
    </row>
    <row r="2233" spans="1:2" x14ac:dyDescent="0.25">
      <c r="A2233"/>
      <c r="B2233"/>
    </row>
    <row r="2234" spans="1:2" x14ac:dyDescent="0.25">
      <c r="A2234"/>
      <c r="B2234"/>
    </row>
    <row r="2235" spans="1:2" x14ac:dyDescent="0.25">
      <c r="A2235"/>
      <c r="B2235"/>
    </row>
    <row r="2236" spans="1:2" x14ac:dyDescent="0.25">
      <c r="A2236"/>
      <c r="B2236"/>
    </row>
    <row r="2237" spans="1:2" x14ac:dyDescent="0.25">
      <c r="A2237"/>
      <c r="B2237"/>
    </row>
    <row r="2238" spans="1:2" x14ac:dyDescent="0.25">
      <c r="A2238"/>
      <c r="B2238"/>
    </row>
    <row r="2239" spans="1:2" x14ac:dyDescent="0.25">
      <c r="A2239"/>
      <c r="B2239"/>
    </row>
    <row r="2240" spans="1:2" x14ac:dyDescent="0.25">
      <c r="A2240"/>
      <c r="B2240"/>
    </row>
    <row r="2241" spans="1:2" x14ac:dyDescent="0.25">
      <c r="A2241"/>
      <c r="B2241"/>
    </row>
    <row r="2242" spans="1:2" x14ac:dyDescent="0.25">
      <c r="A2242"/>
      <c r="B2242"/>
    </row>
    <row r="2243" spans="1:2" x14ac:dyDescent="0.25">
      <c r="A2243"/>
      <c r="B2243"/>
    </row>
    <row r="2244" spans="1:2" x14ac:dyDescent="0.25">
      <c r="A2244"/>
      <c r="B2244"/>
    </row>
    <row r="2245" spans="1:2" x14ac:dyDescent="0.25">
      <c r="A2245"/>
      <c r="B2245"/>
    </row>
    <row r="2246" spans="1:2" x14ac:dyDescent="0.25">
      <c r="A2246"/>
      <c r="B2246"/>
    </row>
    <row r="2247" spans="1:2" x14ac:dyDescent="0.25">
      <c r="A2247"/>
      <c r="B2247"/>
    </row>
    <row r="2248" spans="1:2" x14ac:dyDescent="0.25">
      <c r="A2248"/>
      <c r="B2248"/>
    </row>
    <row r="2249" spans="1:2" x14ac:dyDescent="0.25">
      <c r="A2249"/>
      <c r="B2249"/>
    </row>
    <row r="2250" spans="1:2" x14ac:dyDescent="0.25">
      <c r="A2250"/>
      <c r="B2250"/>
    </row>
    <row r="2251" spans="1:2" x14ac:dyDescent="0.25">
      <c r="A2251"/>
      <c r="B2251"/>
    </row>
    <row r="2252" spans="1:2" x14ac:dyDescent="0.25">
      <c r="A2252"/>
      <c r="B2252"/>
    </row>
    <row r="2253" spans="1:2" x14ac:dyDescent="0.25">
      <c r="A2253"/>
      <c r="B2253"/>
    </row>
    <row r="2254" spans="1:2" x14ac:dyDescent="0.25">
      <c r="A2254"/>
      <c r="B2254"/>
    </row>
    <row r="2255" spans="1:2" x14ac:dyDescent="0.25">
      <c r="A2255"/>
      <c r="B2255"/>
    </row>
    <row r="2256" spans="1:2" x14ac:dyDescent="0.25">
      <c r="A2256"/>
      <c r="B2256"/>
    </row>
    <row r="2257" spans="1:2" x14ac:dyDescent="0.25">
      <c r="A2257"/>
      <c r="B2257"/>
    </row>
    <row r="2258" spans="1:2" x14ac:dyDescent="0.25">
      <c r="A2258"/>
      <c r="B2258"/>
    </row>
    <row r="2259" spans="1:2" x14ac:dyDescent="0.25">
      <c r="A2259"/>
      <c r="B2259"/>
    </row>
    <row r="2260" spans="1:2" x14ac:dyDescent="0.25">
      <c r="A2260"/>
      <c r="B2260"/>
    </row>
    <row r="2261" spans="1:2" x14ac:dyDescent="0.25">
      <c r="A2261"/>
      <c r="B2261"/>
    </row>
    <row r="2262" spans="1:2" x14ac:dyDescent="0.25">
      <c r="A2262"/>
      <c r="B2262"/>
    </row>
    <row r="2263" spans="1:2" x14ac:dyDescent="0.25">
      <c r="A2263"/>
      <c r="B2263"/>
    </row>
    <row r="2264" spans="1:2" x14ac:dyDescent="0.25">
      <c r="A2264"/>
      <c r="B2264"/>
    </row>
    <row r="2265" spans="1:2" x14ac:dyDescent="0.25">
      <c r="A2265"/>
      <c r="B2265"/>
    </row>
    <row r="2266" spans="1:2" x14ac:dyDescent="0.25">
      <c r="A2266"/>
      <c r="B2266"/>
    </row>
    <row r="2267" spans="1:2" x14ac:dyDescent="0.25">
      <c r="A2267"/>
      <c r="B2267"/>
    </row>
    <row r="2268" spans="1:2" x14ac:dyDescent="0.25">
      <c r="A2268"/>
      <c r="B2268"/>
    </row>
    <row r="2269" spans="1:2" x14ac:dyDescent="0.25">
      <c r="A2269"/>
      <c r="B2269"/>
    </row>
    <row r="2270" spans="1:2" x14ac:dyDescent="0.25">
      <c r="A2270"/>
      <c r="B2270"/>
    </row>
    <row r="2271" spans="1:2" x14ac:dyDescent="0.25">
      <c r="A2271"/>
      <c r="B2271"/>
    </row>
    <row r="2272" spans="1:2" x14ac:dyDescent="0.25">
      <c r="A2272"/>
      <c r="B2272"/>
    </row>
    <row r="2273" spans="1:2" x14ac:dyDescent="0.25">
      <c r="A2273"/>
      <c r="B2273"/>
    </row>
    <row r="2274" spans="1:2" x14ac:dyDescent="0.25">
      <c r="A2274"/>
      <c r="B2274"/>
    </row>
    <row r="2275" spans="1:2" x14ac:dyDescent="0.25">
      <c r="A2275"/>
      <c r="B2275"/>
    </row>
    <row r="2276" spans="1:2" x14ac:dyDescent="0.25">
      <c r="A2276"/>
      <c r="B2276"/>
    </row>
    <row r="2277" spans="1:2" x14ac:dyDescent="0.25">
      <c r="A2277"/>
      <c r="B2277"/>
    </row>
    <row r="2278" spans="1:2" x14ac:dyDescent="0.25">
      <c r="A2278"/>
      <c r="B2278"/>
    </row>
    <row r="2279" spans="1:2" x14ac:dyDescent="0.25">
      <c r="A2279"/>
      <c r="B2279"/>
    </row>
    <row r="2280" spans="1:2" x14ac:dyDescent="0.25">
      <c r="A2280"/>
      <c r="B2280"/>
    </row>
    <row r="2281" spans="1:2" x14ac:dyDescent="0.25">
      <c r="A2281"/>
      <c r="B2281"/>
    </row>
    <row r="2282" spans="1:2" x14ac:dyDescent="0.25">
      <c r="A2282"/>
      <c r="B2282"/>
    </row>
    <row r="2283" spans="1:2" x14ac:dyDescent="0.25">
      <c r="A2283"/>
      <c r="B2283"/>
    </row>
    <row r="2284" spans="1:2" x14ac:dyDescent="0.25">
      <c r="A2284"/>
      <c r="B2284"/>
    </row>
    <row r="2285" spans="1:2" x14ac:dyDescent="0.25">
      <c r="A2285"/>
      <c r="B2285"/>
    </row>
    <row r="2286" spans="1:2" x14ac:dyDescent="0.25">
      <c r="A2286"/>
      <c r="B2286"/>
    </row>
    <row r="2287" spans="1:2" x14ac:dyDescent="0.25">
      <c r="A2287"/>
      <c r="B2287"/>
    </row>
    <row r="2288" spans="1:2" x14ac:dyDescent="0.25">
      <c r="A2288"/>
      <c r="B2288"/>
    </row>
    <row r="2289" spans="1:2" x14ac:dyDescent="0.25">
      <c r="A2289"/>
      <c r="B2289"/>
    </row>
    <row r="2290" spans="1:2" x14ac:dyDescent="0.25">
      <c r="A2290"/>
      <c r="B2290"/>
    </row>
    <row r="2291" spans="1:2" x14ac:dyDescent="0.25">
      <c r="A2291"/>
      <c r="B2291"/>
    </row>
    <row r="2292" spans="1:2" x14ac:dyDescent="0.25">
      <c r="A2292"/>
      <c r="B2292"/>
    </row>
    <row r="2293" spans="1:2" x14ac:dyDescent="0.25">
      <c r="A2293"/>
      <c r="B2293"/>
    </row>
    <row r="2294" spans="1:2" x14ac:dyDescent="0.25">
      <c r="A2294"/>
      <c r="B2294"/>
    </row>
    <row r="2295" spans="1:2" x14ac:dyDescent="0.25">
      <c r="A2295"/>
      <c r="B2295"/>
    </row>
    <row r="2296" spans="1:2" x14ac:dyDescent="0.25">
      <c r="A2296"/>
      <c r="B2296"/>
    </row>
    <row r="2297" spans="1:2" x14ac:dyDescent="0.25">
      <c r="A2297"/>
      <c r="B2297"/>
    </row>
    <row r="2298" spans="1:2" x14ac:dyDescent="0.25">
      <c r="A2298"/>
      <c r="B2298"/>
    </row>
    <row r="2299" spans="1:2" x14ac:dyDescent="0.25">
      <c r="A2299"/>
      <c r="B2299"/>
    </row>
    <row r="2300" spans="1:2" x14ac:dyDescent="0.25">
      <c r="A2300"/>
      <c r="B2300"/>
    </row>
    <row r="2301" spans="1:2" x14ac:dyDescent="0.25">
      <c r="A2301"/>
      <c r="B2301"/>
    </row>
    <row r="2302" spans="1:2" x14ac:dyDescent="0.25">
      <c r="A2302"/>
      <c r="B2302"/>
    </row>
    <row r="2303" spans="1:2" x14ac:dyDescent="0.25">
      <c r="A2303"/>
      <c r="B2303"/>
    </row>
    <row r="2304" spans="1:2" x14ac:dyDescent="0.25">
      <c r="A2304"/>
      <c r="B2304"/>
    </row>
    <row r="2305" spans="1:2" x14ac:dyDescent="0.25">
      <c r="A2305"/>
      <c r="B2305"/>
    </row>
    <row r="2306" spans="1:2" x14ac:dyDescent="0.25">
      <c r="A2306"/>
      <c r="B2306"/>
    </row>
    <row r="2307" spans="1:2" x14ac:dyDescent="0.25">
      <c r="A2307"/>
      <c r="B2307"/>
    </row>
    <row r="2308" spans="1:2" x14ac:dyDescent="0.25">
      <c r="A2308"/>
      <c r="B2308"/>
    </row>
    <row r="2309" spans="1:2" x14ac:dyDescent="0.25">
      <c r="A2309"/>
      <c r="B2309"/>
    </row>
    <row r="2310" spans="1:2" x14ac:dyDescent="0.25">
      <c r="A2310"/>
      <c r="B2310"/>
    </row>
    <row r="2311" spans="1:2" x14ac:dyDescent="0.25">
      <c r="A2311"/>
      <c r="B2311"/>
    </row>
    <row r="2312" spans="1:2" x14ac:dyDescent="0.25">
      <c r="A2312"/>
      <c r="B2312"/>
    </row>
    <row r="2313" spans="1:2" x14ac:dyDescent="0.25">
      <c r="A2313"/>
      <c r="B2313"/>
    </row>
    <row r="2314" spans="1:2" x14ac:dyDescent="0.25">
      <c r="A2314"/>
      <c r="B2314"/>
    </row>
    <row r="2315" spans="1:2" x14ac:dyDescent="0.25">
      <c r="A2315"/>
      <c r="B2315"/>
    </row>
    <row r="2316" spans="1:2" x14ac:dyDescent="0.25">
      <c r="A2316"/>
      <c r="B2316"/>
    </row>
    <row r="2317" spans="1:2" x14ac:dyDescent="0.25">
      <c r="A2317"/>
      <c r="B2317"/>
    </row>
    <row r="2318" spans="1:2" x14ac:dyDescent="0.25">
      <c r="A2318"/>
      <c r="B2318"/>
    </row>
    <row r="2319" spans="1:2" x14ac:dyDescent="0.25">
      <c r="A2319"/>
      <c r="B2319"/>
    </row>
    <row r="2320" spans="1:2" x14ac:dyDescent="0.25">
      <c r="A2320"/>
      <c r="B2320"/>
    </row>
    <row r="2321" spans="1:2" x14ac:dyDescent="0.25">
      <c r="A2321"/>
      <c r="B2321"/>
    </row>
    <row r="2322" spans="1:2" x14ac:dyDescent="0.25">
      <c r="A2322"/>
      <c r="B2322"/>
    </row>
    <row r="2323" spans="1:2" x14ac:dyDescent="0.25">
      <c r="A2323"/>
      <c r="B2323"/>
    </row>
    <row r="2324" spans="1:2" x14ac:dyDescent="0.25">
      <c r="A2324"/>
      <c r="B2324"/>
    </row>
    <row r="2325" spans="1:2" x14ac:dyDescent="0.25">
      <c r="A2325"/>
      <c r="B2325"/>
    </row>
    <row r="2326" spans="1:2" x14ac:dyDescent="0.25">
      <c r="A2326"/>
      <c r="B2326"/>
    </row>
    <row r="2327" spans="1:2" x14ac:dyDescent="0.25">
      <c r="A2327"/>
      <c r="B2327"/>
    </row>
    <row r="2328" spans="1:2" x14ac:dyDescent="0.25">
      <c r="A2328"/>
      <c r="B2328"/>
    </row>
    <row r="2329" spans="1:2" x14ac:dyDescent="0.25">
      <c r="A2329"/>
      <c r="B2329"/>
    </row>
    <row r="2330" spans="1:2" x14ac:dyDescent="0.25">
      <c r="A2330"/>
      <c r="B2330"/>
    </row>
    <row r="2331" spans="1:2" x14ac:dyDescent="0.25">
      <c r="A2331"/>
      <c r="B2331"/>
    </row>
    <row r="2332" spans="1:2" x14ac:dyDescent="0.25">
      <c r="A2332"/>
      <c r="B2332"/>
    </row>
    <row r="2333" spans="1:2" x14ac:dyDescent="0.25">
      <c r="A2333"/>
      <c r="B2333"/>
    </row>
    <row r="2334" spans="1:2" x14ac:dyDescent="0.25">
      <c r="A2334"/>
      <c r="B2334"/>
    </row>
    <row r="2335" spans="1:2" x14ac:dyDescent="0.25">
      <c r="A2335"/>
      <c r="B2335"/>
    </row>
    <row r="2336" spans="1:2" x14ac:dyDescent="0.25">
      <c r="A2336"/>
      <c r="B2336"/>
    </row>
    <row r="2337" spans="1:2" x14ac:dyDescent="0.25">
      <c r="A2337"/>
      <c r="B2337"/>
    </row>
    <row r="2338" spans="1:2" x14ac:dyDescent="0.25">
      <c r="A2338"/>
      <c r="B2338"/>
    </row>
    <row r="2339" spans="1:2" x14ac:dyDescent="0.25">
      <c r="A2339"/>
      <c r="B2339"/>
    </row>
    <row r="2340" spans="1:2" x14ac:dyDescent="0.25">
      <c r="A2340"/>
      <c r="B2340"/>
    </row>
    <row r="2341" spans="1:2" x14ac:dyDescent="0.25">
      <c r="A2341"/>
      <c r="B2341"/>
    </row>
    <row r="2342" spans="1:2" x14ac:dyDescent="0.25">
      <c r="A2342"/>
      <c r="B2342"/>
    </row>
    <row r="2343" spans="1:2" x14ac:dyDescent="0.25">
      <c r="A2343"/>
      <c r="B2343"/>
    </row>
    <row r="2344" spans="1:2" x14ac:dyDescent="0.25">
      <c r="A2344"/>
      <c r="B2344"/>
    </row>
    <row r="2345" spans="1:2" x14ac:dyDescent="0.25">
      <c r="A2345"/>
      <c r="B2345"/>
    </row>
    <row r="2346" spans="1:2" x14ac:dyDescent="0.25">
      <c r="A2346"/>
      <c r="B2346"/>
    </row>
    <row r="2347" spans="1:2" x14ac:dyDescent="0.25">
      <c r="A2347"/>
      <c r="B2347"/>
    </row>
    <row r="2348" spans="1:2" x14ac:dyDescent="0.25">
      <c r="A2348"/>
      <c r="B2348"/>
    </row>
    <row r="2349" spans="1:2" x14ac:dyDescent="0.25">
      <c r="A2349"/>
      <c r="B2349"/>
    </row>
    <row r="2350" spans="1:2" x14ac:dyDescent="0.25">
      <c r="A2350"/>
      <c r="B2350"/>
    </row>
    <row r="2351" spans="1:2" x14ac:dyDescent="0.25">
      <c r="A2351"/>
      <c r="B2351"/>
    </row>
    <row r="2352" spans="1:2" x14ac:dyDescent="0.25">
      <c r="A2352"/>
      <c r="B2352"/>
    </row>
    <row r="2353" spans="1:2" x14ac:dyDescent="0.25">
      <c r="A2353"/>
      <c r="B2353"/>
    </row>
    <row r="2354" spans="1:2" x14ac:dyDescent="0.25">
      <c r="A2354"/>
      <c r="B2354"/>
    </row>
    <row r="2355" spans="1:2" x14ac:dyDescent="0.25">
      <c r="A2355"/>
      <c r="B2355"/>
    </row>
    <row r="2356" spans="1:2" x14ac:dyDescent="0.25">
      <c r="A2356"/>
      <c r="B2356"/>
    </row>
    <row r="2357" spans="1:2" x14ac:dyDescent="0.25">
      <c r="A2357"/>
      <c r="B2357"/>
    </row>
    <row r="2358" spans="1:2" x14ac:dyDescent="0.25">
      <c r="A2358"/>
      <c r="B2358"/>
    </row>
    <row r="2359" spans="1:2" x14ac:dyDescent="0.25">
      <c r="A2359"/>
      <c r="B2359"/>
    </row>
    <row r="2360" spans="1:2" x14ac:dyDescent="0.25">
      <c r="A2360"/>
      <c r="B2360"/>
    </row>
    <row r="2361" spans="1:2" x14ac:dyDescent="0.25">
      <c r="A2361"/>
      <c r="B2361"/>
    </row>
    <row r="2362" spans="1:2" x14ac:dyDescent="0.25">
      <c r="A2362"/>
      <c r="B2362"/>
    </row>
    <row r="2363" spans="1:2" x14ac:dyDescent="0.25">
      <c r="A2363"/>
      <c r="B2363"/>
    </row>
    <row r="2364" spans="1:2" x14ac:dyDescent="0.25">
      <c r="A2364"/>
      <c r="B2364"/>
    </row>
    <row r="2365" spans="1:2" x14ac:dyDescent="0.25">
      <c r="A2365"/>
      <c r="B2365"/>
    </row>
    <row r="2366" spans="1:2" x14ac:dyDescent="0.25">
      <c r="A2366"/>
      <c r="B2366"/>
    </row>
    <row r="2367" spans="1:2" x14ac:dyDescent="0.25">
      <c r="A2367"/>
      <c r="B2367"/>
    </row>
    <row r="2368" spans="1:2" x14ac:dyDescent="0.25">
      <c r="A2368"/>
      <c r="B2368"/>
    </row>
    <row r="2369" spans="1:2" x14ac:dyDescent="0.25">
      <c r="A2369"/>
      <c r="B2369"/>
    </row>
    <row r="2370" spans="1:2" x14ac:dyDescent="0.25">
      <c r="A2370"/>
      <c r="B2370"/>
    </row>
    <row r="2371" spans="1:2" x14ac:dyDescent="0.25">
      <c r="A2371"/>
      <c r="B2371"/>
    </row>
    <row r="2372" spans="1:2" x14ac:dyDescent="0.25">
      <c r="A2372"/>
      <c r="B2372"/>
    </row>
    <row r="2373" spans="1:2" x14ac:dyDescent="0.25">
      <c r="A2373"/>
      <c r="B2373"/>
    </row>
    <row r="2374" spans="1:2" x14ac:dyDescent="0.25">
      <c r="A2374"/>
      <c r="B2374"/>
    </row>
    <row r="2375" spans="1:2" x14ac:dyDescent="0.25">
      <c r="A2375"/>
      <c r="B2375"/>
    </row>
    <row r="2376" spans="1:2" x14ac:dyDescent="0.25">
      <c r="A2376"/>
      <c r="B2376"/>
    </row>
    <row r="2377" spans="1:2" x14ac:dyDescent="0.25">
      <c r="A2377"/>
      <c r="B2377"/>
    </row>
    <row r="2378" spans="1:2" x14ac:dyDescent="0.25">
      <c r="A2378"/>
      <c r="B2378"/>
    </row>
    <row r="2379" spans="1:2" x14ac:dyDescent="0.25">
      <c r="A2379"/>
      <c r="B2379"/>
    </row>
    <row r="2380" spans="1:2" x14ac:dyDescent="0.25">
      <c r="A2380"/>
      <c r="B2380"/>
    </row>
    <row r="2381" spans="1:2" x14ac:dyDescent="0.25">
      <c r="A2381"/>
      <c r="B2381"/>
    </row>
    <row r="2382" spans="1:2" x14ac:dyDescent="0.25">
      <c r="A2382"/>
      <c r="B2382"/>
    </row>
    <row r="2383" spans="1:2" x14ac:dyDescent="0.25">
      <c r="A2383"/>
      <c r="B2383"/>
    </row>
    <row r="2384" spans="1:2" x14ac:dyDescent="0.25">
      <c r="A2384"/>
      <c r="B2384"/>
    </row>
    <row r="2385" spans="1:2" x14ac:dyDescent="0.25">
      <c r="A2385"/>
      <c r="B2385"/>
    </row>
    <row r="2386" spans="1:2" x14ac:dyDescent="0.25">
      <c r="A2386"/>
      <c r="B2386"/>
    </row>
    <row r="2387" spans="1:2" x14ac:dyDescent="0.25">
      <c r="A2387"/>
      <c r="B2387"/>
    </row>
    <row r="2388" spans="1:2" x14ac:dyDescent="0.25">
      <c r="A2388"/>
      <c r="B2388"/>
    </row>
    <row r="2389" spans="1:2" x14ac:dyDescent="0.25">
      <c r="A2389"/>
      <c r="B2389"/>
    </row>
    <row r="2390" spans="1:2" x14ac:dyDescent="0.25">
      <c r="A2390"/>
      <c r="B2390"/>
    </row>
    <row r="2391" spans="1:2" x14ac:dyDescent="0.25">
      <c r="A2391"/>
      <c r="B2391"/>
    </row>
    <row r="2392" spans="1:2" x14ac:dyDescent="0.25">
      <c r="A2392"/>
      <c r="B2392"/>
    </row>
    <row r="2393" spans="1:2" x14ac:dyDescent="0.25">
      <c r="A2393"/>
      <c r="B2393"/>
    </row>
    <row r="2394" spans="1:2" x14ac:dyDescent="0.25">
      <c r="A2394"/>
      <c r="B2394"/>
    </row>
    <row r="2395" spans="1:2" x14ac:dyDescent="0.25">
      <c r="A2395"/>
      <c r="B2395"/>
    </row>
    <row r="2396" spans="1:2" x14ac:dyDescent="0.25">
      <c r="A2396"/>
      <c r="B2396"/>
    </row>
    <row r="2397" spans="1:2" x14ac:dyDescent="0.25">
      <c r="A2397"/>
      <c r="B2397"/>
    </row>
    <row r="2398" spans="1:2" x14ac:dyDescent="0.25">
      <c r="A2398"/>
      <c r="B2398"/>
    </row>
    <row r="2399" spans="1:2" x14ac:dyDescent="0.25">
      <c r="A2399"/>
      <c r="B2399"/>
    </row>
    <row r="2400" spans="1:2" x14ac:dyDescent="0.25">
      <c r="A2400"/>
      <c r="B2400"/>
    </row>
    <row r="2401" spans="1:2" x14ac:dyDescent="0.25">
      <c r="A2401"/>
      <c r="B2401"/>
    </row>
    <row r="2402" spans="1:2" x14ac:dyDescent="0.25">
      <c r="A2402"/>
      <c r="B2402"/>
    </row>
    <row r="2403" spans="1:2" x14ac:dyDescent="0.25">
      <c r="A2403"/>
      <c r="B2403"/>
    </row>
    <row r="2404" spans="1:2" x14ac:dyDescent="0.25">
      <c r="A2404"/>
      <c r="B2404"/>
    </row>
    <row r="2405" spans="1:2" x14ac:dyDescent="0.25">
      <c r="A2405"/>
      <c r="B2405"/>
    </row>
    <row r="2406" spans="1:2" x14ac:dyDescent="0.25">
      <c r="A2406"/>
      <c r="B2406"/>
    </row>
    <row r="2407" spans="1:2" x14ac:dyDescent="0.25">
      <c r="A2407"/>
      <c r="B2407"/>
    </row>
    <row r="2408" spans="1:2" x14ac:dyDescent="0.25">
      <c r="A2408"/>
      <c r="B2408"/>
    </row>
    <row r="2409" spans="1:2" x14ac:dyDescent="0.25">
      <c r="A2409"/>
      <c r="B2409"/>
    </row>
    <row r="2410" spans="1:2" x14ac:dyDescent="0.25">
      <c r="A2410"/>
      <c r="B2410"/>
    </row>
    <row r="2411" spans="1:2" x14ac:dyDescent="0.25">
      <c r="A2411"/>
      <c r="B2411"/>
    </row>
    <row r="2412" spans="1:2" x14ac:dyDescent="0.25">
      <c r="A2412"/>
      <c r="B2412"/>
    </row>
    <row r="2413" spans="1:2" x14ac:dyDescent="0.25">
      <c r="A2413"/>
      <c r="B2413"/>
    </row>
    <row r="2414" spans="1:2" x14ac:dyDescent="0.25">
      <c r="A2414"/>
      <c r="B2414"/>
    </row>
    <row r="2415" spans="1:2" x14ac:dyDescent="0.25">
      <c r="A2415"/>
      <c r="B2415"/>
    </row>
    <row r="2416" spans="1:2" x14ac:dyDescent="0.25">
      <c r="A2416"/>
      <c r="B2416"/>
    </row>
    <row r="2417" spans="1:2" x14ac:dyDescent="0.25">
      <c r="A2417"/>
      <c r="B2417"/>
    </row>
    <row r="2418" spans="1:2" x14ac:dyDescent="0.25">
      <c r="A2418"/>
      <c r="B2418"/>
    </row>
    <row r="2419" spans="1:2" x14ac:dyDescent="0.25">
      <c r="A2419"/>
      <c r="B2419"/>
    </row>
    <row r="2420" spans="1:2" x14ac:dyDescent="0.25">
      <c r="A2420"/>
      <c r="B2420"/>
    </row>
    <row r="2421" spans="1:2" x14ac:dyDescent="0.25">
      <c r="A2421"/>
      <c r="B2421"/>
    </row>
    <row r="2422" spans="1:2" x14ac:dyDescent="0.25">
      <c r="A2422"/>
      <c r="B2422"/>
    </row>
    <row r="2423" spans="1:2" x14ac:dyDescent="0.25">
      <c r="A2423"/>
      <c r="B2423"/>
    </row>
    <row r="2424" spans="1:2" x14ac:dyDescent="0.25">
      <c r="A2424"/>
      <c r="B2424"/>
    </row>
    <row r="2425" spans="1:2" x14ac:dyDescent="0.25">
      <c r="A2425"/>
      <c r="B2425"/>
    </row>
    <row r="2426" spans="1:2" x14ac:dyDescent="0.25">
      <c r="A2426"/>
      <c r="B2426"/>
    </row>
    <row r="2427" spans="1:2" x14ac:dyDescent="0.25">
      <c r="A2427"/>
      <c r="B2427"/>
    </row>
    <row r="2428" spans="1:2" x14ac:dyDescent="0.25">
      <c r="A2428"/>
      <c r="B2428"/>
    </row>
    <row r="2429" spans="1:2" x14ac:dyDescent="0.25">
      <c r="A2429"/>
      <c r="B2429"/>
    </row>
    <row r="2430" spans="1:2" x14ac:dyDescent="0.25">
      <c r="A2430"/>
      <c r="B2430"/>
    </row>
    <row r="2431" spans="1:2" x14ac:dyDescent="0.25">
      <c r="A2431"/>
      <c r="B2431"/>
    </row>
    <row r="2432" spans="1:2" x14ac:dyDescent="0.25">
      <c r="A2432"/>
      <c r="B2432"/>
    </row>
    <row r="2433" spans="1:2" x14ac:dyDescent="0.25">
      <c r="A2433"/>
      <c r="B2433"/>
    </row>
    <row r="2434" spans="1:2" x14ac:dyDescent="0.25">
      <c r="A2434"/>
      <c r="B2434"/>
    </row>
    <row r="2435" spans="1:2" x14ac:dyDescent="0.25">
      <c r="A2435"/>
      <c r="B2435"/>
    </row>
    <row r="2436" spans="1:2" x14ac:dyDescent="0.25">
      <c r="A2436"/>
      <c r="B2436"/>
    </row>
    <row r="2437" spans="1:2" x14ac:dyDescent="0.25">
      <c r="A2437"/>
      <c r="B2437"/>
    </row>
    <row r="2438" spans="1:2" x14ac:dyDescent="0.25">
      <c r="A2438"/>
      <c r="B2438"/>
    </row>
    <row r="2439" spans="1:2" x14ac:dyDescent="0.25">
      <c r="A2439"/>
      <c r="B2439"/>
    </row>
    <row r="2440" spans="1:2" x14ac:dyDescent="0.25">
      <c r="A2440"/>
      <c r="B2440"/>
    </row>
    <row r="2441" spans="1:2" x14ac:dyDescent="0.25">
      <c r="A2441"/>
      <c r="B2441"/>
    </row>
    <row r="2442" spans="1:2" x14ac:dyDescent="0.25">
      <c r="A2442"/>
      <c r="B2442"/>
    </row>
    <row r="2443" spans="1:2" x14ac:dyDescent="0.25">
      <c r="A2443"/>
      <c r="B2443"/>
    </row>
    <row r="2444" spans="1:2" x14ac:dyDescent="0.25">
      <c r="A2444"/>
      <c r="B2444"/>
    </row>
    <row r="2445" spans="1:2" x14ac:dyDescent="0.25">
      <c r="A2445"/>
      <c r="B2445"/>
    </row>
    <row r="2446" spans="1:2" x14ac:dyDescent="0.25">
      <c r="A2446"/>
      <c r="B2446"/>
    </row>
    <row r="2447" spans="1:2" x14ac:dyDescent="0.25">
      <c r="A2447"/>
      <c r="B2447"/>
    </row>
    <row r="2448" spans="1:2" x14ac:dyDescent="0.25">
      <c r="A2448"/>
      <c r="B2448"/>
    </row>
    <row r="2449" spans="1:2" x14ac:dyDescent="0.25">
      <c r="A2449"/>
      <c r="B2449"/>
    </row>
    <row r="2450" spans="1:2" x14ac:dyDescent="0.25">
      <c r="A2450"/>
      <c r="B2450"/>
    </row>
    <row r="2451" spans="1:2" x14ac:dyDescent="0.25">
      <c r="A2451"/>
      <c r="B2451"/>
    </row>
    <row r="2452" spans="1:2" x14ac:dyDescent="0.25">
      <c r="A2452"/>
      <c r="B2452"/>
    </row>
    <row r="2453" spans="1:2" x14ac:dyDescent="0.25">
      <c r="A2453"/>
      <c r="B2453"/>
    </row>
    <row r="2454" spans="1:2" x14ac:dyDescent="0.25">
      <c r="A2454"/>
      <c r="B2454"/>
    </row>
    <row r="2455" spans="1:2" x14ac:dyDescent="0.25">
      <c r="A2455"/>
      <c r="B2455"/>
    </row>
    <row r="2456" spans="1:2" x14ac:dyDescent="0.25">
      <c r="A2456"/>
      <c r="B2456"/>
    </row>
    <row r="2457" spans="1:2" x14ac:dyDescent="0.25">
      <c r="A2457"/>
      <c r="B2457"/>
    </row>
    <row r="2458" spans="1:2" x14ac:dyDescent="0.25">
      <c r="A2458"/>
      <c r="B2458"/>
    </row>
    <row r="2459" spans="1:2" x14ac:dyDescent="0.25">
      <c r="A2459"/>
      <c r="B2459"/>
    </row>
    <row r="2460" spans="1:2" x14ac:dyDescent="0.25">
      <c r="A2460"/>
      <c r="B2460"/>
    </row>
    <row r="2461" spans="1:2" x14ac:dyDescent="0.25">
      <c r="A2461"/>
      <c r="B2461"/>
    </row>
    <row r="2462" spans="1:2" x14ac:dyDescent="0.25">
      <c r="A2462"/>
      <c r="B2462"/>
    </row>
    <row r="2463" spans="1:2" x14ac:dyDescent="0.25">
      <c r="A2463"/>
      <c r="B2463"/>
    </row>
    <row r="2464" spans="1:2" x14ac:dyDescent="0.25">
      <c r="A2464"/>
      <c r="B2464"/>
    </row>
    <row r="2465" spans="1:2" x14ac:dyDescent="0.25">
      <c r="A2465"/>
      <c r="B2465"/>
    </row>
    <row r="2466" spans="1:2" x14ac:dyDescent="0.25">
      <c r="A2466"/>
      <c r="B2466"/>
    </row>
    <row r="2467" spans="1:2" x14ac:dyDescent="0.25">
      <c r="A2467"/>
      <c r="B2467"/>
    </row>
    <row r="2468" spans="1:2" x14ac:dyDescent="0.25">
      <c r="A2468"/>
      <c r="B2468"/>
    </row>
    <row r="2469" spans="1:2" x14ac:dyDescent="0.25">
      <c r="A2469"/>
      <c r="B2469"/>
    </row>
    <row r="2470" spans="1:2" x14ac:dyDescent="0.25">
      <c r="A2470"/>
      <c r="B2470"/>
    </row>
    <row r="2471" spans="1:2" x14ac:dyDescent="0.25">
      <c r="A2471"/>
      <c r="B2471"/>
    </row>
    <row r="2472" spans="1:2" x14ac:dyDescent="0.25">
      <c r="A2472"/>
      <c r="B2472"/>
    </row>
    <row r="2473" spans="1:2" x14ac:dyDescent="0.25">
      <c r="A2473"/>
      <c r="B2473"/>
    </row>
    <row r="2474" spans="1:2" x14ac:dyDescent="0.25">
      <c r="A2474"/>
      <c r="B2474"/>
    </row>
    <row r="2475" spans="1:2" x14ac:dyDescent="0.25">
      <c r="A2475"/>
      <c r="B2475"/>
    </row>
    <row r="2476" spans="1:2" x14ac:dyDescent="0.25">
      <c r="A2476"/>
      <c r="B2476"/>
    </row>
    <row r="2477" spans="1:2" x14ac:dyDescent="0.25">
      <c r="A2477"/>
      <c r="B2477"/>
    </row>
    <row r="2478" spans="1:2" x14ac:dyDescent="0.25">
      <c r="A2478"/>
      <c r="B2478"/>
    </row>
    <row r="2479" spans="1:2" x14ac:dyDescent="0.25">
      <c r="A2479"/>
      <c r="B2479"/>
    </row>
    <row r="2480" spans="1:2" x14ac:dyDescent="0.25">
      <c r="A2480"/>
      <c r="B2480"/>
    </row>
    <row r="2481" spans="1:2" x14ac:dyDescent="0.25">
      <c r="A2481"/>
      <c r="B2481"/>
    </row>
    <row r="2482" spans="1:2" x14ac:dyDescent="0.25">
      <c r="A2482"/>
      <c r="B2482"/>
    </row>
    <row r="2483" spans="1:2" x14ac:dyDescent="0.25">
      <c r="A2483"/>
      <c r="B2483"/>
    </row>
    <row r="2484" spans="1:2" x14ac:dyDescent="0.25">
      <c r="A2484"/>
      <c r="B2484"/>
    </row>
    <row r="2485" spans="1:2" x14ac:dyDescent="0.25">
      <c r="A2485"/>
      <c r="B2485"/>
    </row>
    <row r="2486" spans="1:2" x14ac:dyDescent="0.25">
      <c r="A2486"/>
      <c r="B2486"/>
    </row>
    <row r="2487" spans="1:2" x14ac:dyDescent="0.25">
      <c r="A2487"/>
      <c r="B2487"/>
    </row>
    <row r="2488" spans="1:2" x14ac:dyDescent="0.25">
      <c r="A2488"/>
      <c r="B2488"/>
    </row>
    <row r="2489" spans="1:2" x14ac:dyDescent="0.25">
      <c r="A2489"/>
      <c r="B2489"/>
    </row>
    <row r="2490" spans="1:2" x14ac:dyDescent="0.25">
      <c r="A2490"/>
      <c r="B2490"/>
    </row>
    <row r="2491" spans="1:2" x14ac:dyDescent="0.25">
      <c r="A2491"/>
      <c r="B2491"/>
    </row>
    <row r="2492" spans="1:2" x14ac:dyDescent="0.25">
      <c r="A2492"/>
      <c r="B2492"/>
    </row>
    <row r="2493" spans="1:2" x14ac:dyDescent="0.25">
      <c r="A2493"/>
      <c r="B2493"/>
    </row>
    <row r="2494" spans="1:2" x14ac:dyDescent="0.25">
      <c r="A2494"/>
      <c r="B2494"/>
    </row>
    <row r="2495" spans="1:2" x14ac:dyDescent="0.25">
      <c r="A2495"/>
      <c r="B2495"/>
    </row>
    <row r="2496" spans="1:2" x14ac:dyDescent="0.25">
      <c r="A2496"/>
      <c r="B2496"/>
    </row>
    <row r="2497" spans="1:2" x14ac:dyDescent="0.25">
      <c r="A2497"/>
      <c r="B2497"/>
    </row>
    <row r="2498" spans="1:2" x14ac:dyDescent="0.25">
      <c r="A2498"/>
      <c r="B2498"/>
    </row>
    <row r="2499" spans="1:2" x14ac:dyDescent="0.25">
      <c r="A2499"/>
      <c r="B2499"/>
    </row>
    <row r="2500" spans="1:2" x14ac:dyDescent="0.25">
      <c r="A2500"/>
      <c r="B2500"/>
    </row>
    <row r="2501" spans="1:2" x14ac:dyDescent="0.25">
      <c r="A2501"/>
      <c r="B2501"/>
    </row>
    <row r="2502" spans="1:2" x14ac:dyDescent="0.25">
      <c r="A2502"/>
      <c r="B2502"/>
    </row>
    <row r="2503" spans="1:2" x14ac:dyDescent="0.25">
      <c r="A2503"/>
      <c r="B2503"/>
    </row>
    <row r="2504" spans="1:2" x14ac:dyDescent="0.25">
      <c r="A2504"/>
      <c r="B2504"/>
    </row>
    <row r="2505" spans="1:2" x14ac:dyDescent="0.25">
      <c r="A2505"/>
      <c r="B2505"/>
    </row>
    <row r="2506" spans="1:2" x14ac:dyDescent="0.25">
      <c r="A2506"/>
      <c r="B2506"/>
    </row>
    <row r="2507" spans="1:2" x14ac:dyDescent="0.25">
      <c r="A2507"/>
      <c r="B2507"/>
    </row>
    <row r="2508" spans="1:2" x14ac:dyDescent="0.25">
      <c r="A2508"/>
      <c r="B2508"/>
    </row>
    <row r="2509" spans="1:2" x14ac:dyDescent="0.25">
      <c r="A2509"/>
      <c r="B2509"/>
    </row>
    <row r="2510" spans="1:2" x14ac:dyDescent="0.25">
      <c r="A2510"/>
      <c r="B2510"/>
    </row>
    <row r="2511" spans="1:2" x14ac:dyDescent="0.25">
      <c r="A2511"/>
      <c r="B2511"/>
    </row>
    <row r="2512" spans="1:2" x14ac:dyDescent="0.25">
      <c r="A2512"/>
      <c r="B2512"/>
    </row>
    <row r="2513" spans="1:2" x14ac:dyDescent="0.25">
      <c r="A2513"/>
      <c r="B2513"/>
    </row>
    <row r="2514" spans="1:2" x14ac:dyDescent="0.25">
      <c r="A2514"/>
      <c r="B2514"/>
    </row>
    <row r="2515" spans="1:2" x14ac:dyDescent="0.25">
      <c r="A2515"/>
      <c r="B2515"/>
    </row>
    <row r="2516" spans="1:2" x14ac:dyDescent="0.25">
      <c r="A2516"/>
      <c r="B2516"/>
    </row>
    <row r="2517" spans="1:2" x14ac:dyDescent="0.25">
      <c r="A2517"/>
      <c r="B2517"/>
    </row>
    <row r="2518" spans="1:2" x14ac:dyDescent="0.25">
      <c r="A2518"/>
      <c r="B2518"/>
    </row>
    <row r="2519" spans="1:2" x14ac:dyDescent="0.25">
      <c r="A2519"/>
      <c r="B2519"/>
    </row>
    <row r="2520" spans="1:2" x14ac:dyDescent="0.25">
      <c r="A2520"/>
      <c r="B2520"/>
    </row>
    <row r="2521" spans="1:2" x14ac:dyDescent="0.25">
      <c r="A2521"/>
      <c r="B2521"/>
    </row>
    <row r="2522" spans="1:2" x14ac:dyDescent="0.25">
      <c r="A2522"/>
      <c r="B2522"/>
    </row>
    <row r="2523" spans="1:2" x14ac:dyDescent="0.25">
      <c r="A2523"/>
      <c r="B2523"/>
    </row>
    <row r="2524" spans="1:2" x14ac:dyDescent="0.25">
      <c r="A2524"/>
      <c r="B2524"/>
    </row>
    <row r="2525" spans="1:2" x14ac:dyDescent="0.25">
      <c r="A2525"/>
      <c r="B2525"/>
    </row>
    <row r="2526" spans="1:2" x14ac:dyDescent="0.25">
      <c r="A2526"/>
      <c r="B2526"/>
    </row>
    <row r="2527" spans="1:2" x14ac:dyDescent="0.25">
      <c r="A2527"/>
      <c r="B2527"/>
    </row>
    <row r="2528" spans="1:2" x14ac:dyDescent="0.25">
      <c r="A2528"/>
      <c r="B2528"/>
    </row>
    <row r="2529" spans="1:2" x14ac:dyDescent="0.25">
      <c r="A2529"/>
      <c r="B2529"/>
    </row>
    <row r="2530" spans="1:2" x14ac:dyDescent="0.25">
      <c r="A2530"/>
      <c r="B2530"/>
    </row>
    <row r="2531" spans="1:2" x14ac:dyDescent="0.25">
      <c r="A2531"/>
      <c r="B2531"/>
    </row>
    <row r="2532" spans="1:2" x14ac:dyDescent="0.25">
      <c r="A2532"/>
      <c r="B2532"/>
    </row>
    <row r="2533" spans="1:2" x14ac:dyDescent="0.25">
      <c r="A2533"/>
      <c r="B2533"/>
    </row>
    <row r="2534" spans="1:2" x14ac:dyDescent="0.25">
      <c r="A2534"/>
      <c r="B2534"/>
    </row>
    <row r="2535" spans="1:2" x14ac:dyDescent="0.25">
      <c r="A2535"/>
      <c r="B2535"/>
    </row>
    <row r="2536" spans="1:2" x14ac:dyDescent="0.25">
      <c r="A2536"/>
      <c r="B2536"/>
    </row>
    <row r="2537" spans="1:2" x14ac:dyDescent="0.25">
      <c r="A2537"/>
      <c r="B2537"/>
    </row>
    <row r="2538" spans="1:2" x14ac:dyDescent="0.25">
      <c r="A2538"/>
      <c r="B2538"/>
    </row>
    <row r="2539" spans="1:2" x14ac:dyDescent="0.25">
      <c r="A2539"/>
      <c r="B2539"/>
    </row>
    <row r="2540" spans="1:2" x14ac:dyDescent="0.25">
      <c r="A2540"/>
      <c r="B2540"/>
    </row>
    <row r="2541" spans="1:2" x14ac:dyDescent="0.25">
      <c r="A2541"/>
      <c r="B2541"/>
    </row>
    <row r="2542" spans="1:2" x14ac:dyDescent="0.25">
      <c r="A2542"/>
      <c r="B2542"/>
    </row>
    <row r="2543" spans="1:2" x14ac:dyDescent="0.25">
      <c r="A2543"/>
      <c r="B2543"/>
    </row>
    <row r="2544" spans="1:2" x14ac:dyDescent="0.25">
      <c r="A2544"/>
      <c r="B2544"/>
    </row>
    <row r="2545" spans="1:2" x14ac:dyDescent="0.25">
      <c r="A2545"/>
      <c r="B2545"/>
    </row>
    <row r="2546" spans="1:2" x14ac:dyDescent="0.25">
      <c r="A2546"/>
      <c r="B2546"/>
    </row>
    <row r="2547" spans="1:2" x14ac:dyDescent="0.25">
      <c r="A2547"/>
      <c r="B2547"/>
    </row>
    <row r="2548" spans="1:2" x14ac:dyDescent="0.25">
      <c r="A2548"/>
      <c r="B2548"/>
    </row>
    <row r="2549" spans="1:2" x14ac:dyDescent="0.25">
      <c r="A2549"/>
      <c r="B2549"/>
    </row>
    <row r="2550" spans="1:2" x14ac:dyDescent="0.25">
      <c r="A2550"/>
      <c r="B2550"/>
    </row>
    <row r="2551" spans="1:2" x14ac:dyDescent="0.25">
      <c r="A2551"/>
      <c r="B2551"/>
    </row>
    <row r="2552" spans="1:2" x14ac:dyDescent="0.25">
      <c r="A2552"/>
      <c r="B2552"/>
    </row>
    <row r="2553" spans="1:2" x14ac:dyDescent="0.25">
      <c r="A2553"/>
      <c r="B2553"/>
    </row>
    <row r="2554" spans="1:2" x14ac:dyDescent="0.25">
      <c r="A2554"/>
      <c r="B2554"/>
    </row>
    <row r="2555" spans="1:2" x14ac:dyDescent="0.25">
      <c r="A2555"/>
      <c r="B2555"/>
    </row>
    <row r="2556" spans="1:2" x14ac:dyDescent="0.25">
      <c r="A2556"/>
      <c r="B2556"/>
    </row>
    <row r="2557" spans="1:2" x14ac:dyDescent="0.25">
      <c r="A2557"/>
      <c r="B2557"/>
    </row>
    <row r="2558" spans="1:2" x14ac:dyDescent="0.25">
      <c r="A2558"/>
      <c r="B2558"/>
    </row>
    <row r="2559" spans="1:2" x14ac:dyDescent="0.25">
      <c r="A2559"/>
      <c r="B2559"/>
    </row>
    <row r="2560" spans="1:2" x14ac:dyDescent="0.25">
      <c r="A2560"/>
      <c r="B2560"/>
    </row>
    <row r="2561" spans="1:2" x14ac:dyDescent="0.25">
      <c r="A2561"/>
      <c r="B2561"/>
    </row>
    <row r="2562" spans="1:2" x14ac:dyDescent="0.25">
      <c r="A2562"/>
      <c r="B2562"/>
    </row>
    <row r="2563" spans="1:2" x14ac:dyDescent="0.25">
      <c r="A2563"/>
      <c r="B2563"/>
    </row>
    <row r="2564" spans="1:2" x14ac:dyDescent="0.25">
      <c r="A2564"/>
      <c r="B2564"/>
    </row>
    <row r="2565" spans="1:2" x14ac:dyDescent="0.25">
      <c r="A2565"/>
      <c r="B2565"/>
    </row>
    <row r="2566" spans="1:2" x14ac:dyDescent="0.25">
      <c r="A2566"/>
      <c r="B2566"/>
    </row>
    <row r="2567" spans="1:2" x14ac:dyDescent="0.25">
      <c r="A2567"/>
      <c r="B2567"/>
    </row>
    <row r="2568" spans="1:2" x14ac:dyDescent="0.25">
      <c r="A2568"/>
      <c r="B2568"/>
    </row>
    <row r="2569" spans="1:2" x14ac:dyDescent="0.25">
      <c r="A2569"/>
      <c r="B2569"/>
    </row>
    <row r="2570" spans="1:2" x14ac:dyDescent="0.25">
      <c r="A2570"/>
      <c r="B2570"/>
    </row>
    <row r="2571" spans="1:2" x14ac:dyDescent="0.25">
      <c r="A2571"/>
      <c r="B2571"/>
    </row>
    <row r="2572" spans="1:2" x14ac:dyDescent="0.25">
      <c r="A2572"/>
      <c r="B2572"/>
    </row>
    <row r="2573" spans="1:2" x14ac:dyDescent="0.25">
      <c r="A2573"/>
      <c r="B2573"/>
    </row>
    <row r="2574" spans="1:2" x14ac:dyDescent="0.25">
      <c r="A2574"/>
      <c r="B2574"/>
    </row>
    <row r="2575" spans="1:2" x14ac:dyDescent="0.25">
      <c r="A2575"/>
      <c r="B2575"/>
    </row>
    <row r="2576" spans="1:2" x14ac:dyDescent="0.25">
      <c r="A2576"/>
      <c r="B2576"/>
    </row>
    <row r="2577" spans="1:2" x14ac:dyDescent="0.25">
      <c r="A2577"/>
      <c r="B2577"/>
    </row>
    <row r="2578" spans="1:2" x14ac:dyDescent="0.25">
      <c r="A2578"/>
      <c r="B2578"/>
    </row>
    <row r="2579" spans="1:2" x14ac:dyDescent="0.25">
      <c r="A2579"/>
      <c r="B2579"/>
    </row>
    <row r="2580" spans="1:2" x14ac:dyDescent="0.25">
      <c r="A2580"/>
      <c r="B2580"/>
    </row>
    <row r="2581" spans="1:2" x14ac:dyDescent="0.25">
      <c r="A2581"/>
      <c r="B2581"/>
    </row>
    <row r="2582" spans="1:2" x14ac:dyDescent="0.25">
      <c r="A2582"/>
      <c r="B2582"/>
    </row>
    <row r="2583" spans="1:2" x14ac:dyDescent="0.25">
      <c r="A2583"/>
      <c r="B2583"/>
    </row>
    <row r="2584" spans="1:2" x14ac:dyDescent="0.25">
      <c r="A2584"/>
      <c r="B2584"/>
    </row>
    <row r="2585" spans="1:2" x14ac:dyDescent="0.25">
      <c r="A2585"/>
      <c r="B2585"/>
    </row>
    <row r="2586" spans="1:2" x14ac:dyDescent="0.25">
      <c r="A2586"/>
      <c r="B2586"/>
    </row>
    <row r="2587" spans="1:2" x14ac:dyDescent="0.25">
      <c r="A2587"/>
      <c r="B2587"/>
    </row>
    <row r="2588" spans="1:2" x14ac:dyDescent="0.25">
      <c r="A2588"/>
      <c r="B2588"/>
    </row>
    <row r="2589" spans="1:2" x14ac:dyDescent="0.25">
      <c r="A2589"/>
      <c r="B2589"/>
    </row>
    <row r="2590" spans="1:2" x14ac:dyDescent="0.25">
      <c r="A2590"/>
      <c r="B2590"/>
    </row>
    <row r="2591" spans="1:2" x14ac:dyDescent="0.25">
      <c r="A2591"/>
      <c r="B2591"/>
    </row>
    <row r="2592" spans="1:2" x14ac:dyDescent="0.25">
      <c r="A2592"/>
      <c r="B2592"/>
    </row>
    <row r="2593" spans="1:2" x14ac:dyDescent="0.25">
      <c r="A2593"/>
      <c r="B2593"/>
    </row>
    <row r="2594" spans="1:2" x14ac:dyDescent="0.25">
      <c r="A2594"/>
      <c r="B2594"/>
    </row>
    <row r="2595" spans="1:2" x14ac:dyDescent="0.25">
      <c r="A2595"/>
      <c r="B2595"/>
    </row>
    <row r="2596" spans="1:2" x14ac:dyDescent="0.25">
      <c r="A2596"/>
      <c r="B2596"/>
    </row>
    <row r="2597" spans="1:2" x14ac:dyDescent="0.25">
      <c r="A2597"/>
      <c r="B2597"/>
    </row>
    <row r="2598" spans="1:2" x14ac:dyDescent="0.25">
      <c r="A2598"/>
      <c r="B2598"/>
    </row>
    <row r="2599" spans="1:2" x14ac:dyDescent="0.25">
      <c r="A2599"/>
      <c r="B2599"/>
    </row>
    <row r="2600" spans="1:2" x14ac:dyDescent="0.25">
      <c r="A2600"/>
      <c r="B2600"/>
    </row>
    <row r="2601" spans="1:2" x14ac:dyDescent="0.25">
      <c r="A2601"/>
      <c r="B2601"/>
    </row>
    <row r="2602" spans="1:2" x14ac:dyDescent="0.25">
      <c r="A2602"/>
      <c r="B2602"/>
    </row>
    <row r="2603" spans="1:2" x14ac:dyDescent="0.25">
      <c r="A2603"/>
      <c r="B2603"/>
    </row>
    <row r="2604" spans="1:2" x14ac:dyDescent="0.25">
      <c r="A2604"/>
      <c r="B2604"/>
    </row>
    <row r="2605" spans="1:2" x14ac:dyDescent="0.25">
      <c r="A2605"/>
      <c r="B2605"/>
    </row>
    <row r="2606" spans="1:2" x14ac:dyDescent="0.25">
      <c r="A2606"/>
      <c r="B2606"/>
    </row>
    <row r="2607" spans="1:2" x14ac:dyDescent="0.25">
      <c r="A2607"/>
      <c r="B2607"/>
    </row>
    <row r="2608" spans="1:2" x14ac:dyDescent="0.25">
      <c r="A2608"/>
      <c r="B2608"/>
    </row>
    <row r="2609" spans="1:2" x14ac:dyDescent="0.25">
      <c r="A2609"/>
      <c r="B2609"/>
    </row>
    <row r="2610" spans="1:2" x14ac:dyDescent="0.25">
      <c r="A2610"/>
      <c r="B2610"/>
    </row>
    <row r="2611" spans="1:2" x14ac:dyDescent="0.25">
      <c r="A2611"/>
      <c r="B2611"/>
    </row>
    <row r="2612" spans="1:2" x14ac:dyDescent="0.25">
      <c r="A2612"/>
      <c r="B2612"/>
    </row>
    <row r="2613" spans="1:2" x14ac:dyDescent="0.25">
      <c r="A2613"/>
      <c r="B2613"/>
    </row>
    <row r="2614" spans="1:2" x14ac:dyDescent="0.25">
      <c r="A2614"/>
      <c r="B2614"/>
    </row>
    <row r="2615" spans="1:2" x14ac:dyDescent="0.25">
      <c r="A2615"/>
      <c r="B2615"/>
    </row>
    <row r="2616" spans="1:2" x14ac:dyDescent="0.25">
      <c r="A2616"/>
      <c r="B2616"/>
    </row>
    <row r="2617" spans="1:2" x14ac:dyDescent="0.25">
      <c r="A2617"/>
      <c r="B2617"/>
    </row>
    <row r="2618" spans="1:2" x14ac:dyDescent="0.25">
      <c r="A2618"/>
      <c r="B2618"/>
    </row>
    <row r="2619" spans="1:2" x14ac:dyDescent="0.25">
      <c r="A2619"/>
      <c r="B2619"/>
    </row>
    <row r="2620" spans="1:2" x14ac:dyDescent="0.25">
      <c r="A2620"/>
      <c r="B2620"/>
    </row>
    <row r="2621" spans="1:2" x14ac:dyDescent="0.25">
      <c r="A2621"/>
      <c r="B2621"/>
    </row>
    <row r="2622" spans="1:2" x14ac:dyDescent="0.25">
      <c r="A2622"/>
      <c r="B2622"/>
    </row>
    <row r="2623" spans="1:2" x14ac:dyDescent="0.25">
      <c r="A2623"/>
      <c r="B2623"/>
    </row>
    <row r="2624" spans="1:2" x14ac:dyDescent="0.25">
      <c r="A2624"/>
      <c r="B2624"/>
    </row>
    <row r="2625" spans="1:2" x14ac:dyDescent="0.25">
      <c r="A2625"/>
      <c r="B2625"/>
    </row>
    <row r="2626" spans="1:2" x14ac:dyDescent="0.25">
      <c r="A2626"/>
      <c r="B2626"/>
    </row>
    <row r="2627" spans="1:2" x14ac:dyDescent="0.25">
      <c r="A2627"/>
      <c r="B2627"/>
    </row>
    <row r="2628" spans="1:2" x14ac:dyDescent="0.25">
      <c r="A2628"/>
      <c r="B2628"/>
    </row>
    <row r="2629" spans="1:2" x14ac:dyDescent="0.25">
      <c r="A2629"/>
      <c r="B2629"/>
    </row>
    <row r="2630" spans="1:2" x14ac:dyDescent="0.25">
      <c r="A2630"/>
      <c r="B2630"/>
    </row>
    <row r="2631" spans="1:2" x14ac:dyDescent="0.25">
      <c r="A2631"/>
      <c r="B2631"/>
    </row>
    <row r="2632" spans="1:2" x14ac:dyDescent="0.25">
      <c r="A2632"/>
      <c r="B2632"/>
    </row>
    <row r="2633" spans="1:2" x14ac:dyDescent="0.25">
      <c r="A2633"/>
      <c r="B2633"/>
    </row>
    <row r="2634" spans="1:2" x14ac:dyDescent="0.25">
      <c r="A2634"/>
      <c r="B2634"/>
    </row>
    <row r="2635" spans="1:2" x14ac:dyDescent="0.25">
      <c r="A2635"/>
      <c r="B2635"/>
    </row>
    <row r="2636" spans="1:2" x14ac:dyDescent="0.25">
      <c r="A2636"/>
      <c r="B2636"/>
    </row>
    <row r="2637" spans="1:2" x14ac:dyDescent="0.25">
      <c r="A2637"/>
      <c r="B2637"/>
    </row>
    <row r="2638" spans="1:2" x14ac:dyDescent="0.25">
      <c r="A2638"/>
      <c r="B2638"/>
    </row>
    <row r="2639" spans="1:2" x14ac:dyDescent="0.25">
      <c r="A2639"/>
      <c r="B2639"/>
    </row>
    <row r="2640" spans="1:2" x14ac:dyDescent="0.25">
      <c r="A2640"/>
      <c r="B2640"/>
    </row>
    <row r="2641" spans="1:2" x14ac:dyDescent="0.25">
      <c r="A2641"/>
      <c r="B2641"/>
    </row>
    <row r="2642" spans="1:2" x14ac:dyDescent="0.25">
      <c r="A2642"/>
      <c r="B2642"/>
    </row>
    <row r="2643" spans="1:2" x14ac:dyDescent="0.25">
      <c r="A2643"/>
      <c r="B2643"/>
    </row>
    <row r="2644" spans="1:2" x14ac:dyDescent="0.25">
      <c r="A2644"/>
      <c r="B2644"/>
    </row>
    <row r="2645" spans="1:2" x14ac:dyDescent="0.25">
      <c r="A2645"/>
      <c r="B2645"/>
    </row>
    <row r="2646" spans="1:2" x14ac:dyDescent="0.25">
      <c r="A2646"/>
      <c r="B2646"/>
    </row>
    <row r="2647" spans="1:2" x14ac:dyDescent="0.25">
      <c r="A2647"/>
      <c r="B2647"/>
    </row>
    <row r="2648" spans="1:2" x14ac:dyDescent="0.25">
      <c r="A2648"/>
      <c r="B2648"/>
    </row>
    <row r="2649" spans="1:2" x14ac:dyDescent="0.25">
      <c r="A2649"/>
      <c r="B2649"/>
    </row>
    <row r="2650" spans="1:2" x14ac:dyDescent="0.25">
      <c r="A2650"/>
      <c r="B2650"/>
    </row>
    <row r="2651" spans="1:2" x14ac:dyDescent="0.25">
      <c r="A2651"/>
      <c r="B2651"/>
    </row>
    <row r="2652" spans="1:2" x14ac:dyDescent="0.25">
      <c r="A2652"/>
      <c r="B2652"/>
    </row>
    <row r="2653" spans="1:2" x14ac:dyDescent="0.25">
      <c r="A2653"/>
      <c r="B2653"/>
    </row>
    <row r="2654" spans="1:2" x14ac:dyDescent="0.25">
      <c r="A2654"/>
      <c r="B2654"/>
    </row>
    <row r="2655" spans="1:2" x14ac:dyDescent="0.25">
      <c r="A2655"/>
      <c r="B2655"/>
    </row>
    <row r="2656" spans="1:2" x14ac:dyDescent="0.25">
      <c r="A2656"/>
      <c r="B2656"/>
    </row>
    <row r="2657" spans="1:2" x14ac:dyDescent="0.25">
      <c r="A2657"/>
      <c r="B2657"/>
    </row>
    <row r="2658" spans="1:2" x14ac:dyDescent="0.25">
      <c r="A2658"/>
      <c r="B2658"/>
    </row>
    <row r="2659" spans="1:2" x14ac:dyDescent="0.25">
      <c r="A2659"/>
      <c r="B2659"/>
    </row>
    <row r="2660" spans="1:2" x14ac:dyDescent="0.25">
      <c r="A2660"/>
      <c r="B2660"/>
    </row>
    <row r="2661" spans="1:2" x14ac:dyDescent="0.25">
      <c r="A2661"/>
      <c r="B2661"/>
    </row>
    <row r="2662" spans="1:2" x14ac:dyDescent="0.25">
      <c r="A2662"/>
      <c r="B2662"/>
    </row>
    <row r="2663" spans="1:2" x14ac:dyDescent="0.25">
      <c r="A2663"/>
      <c r="B2663"/>
    </row>
    <row r="2664" spans="1:2" x14ac:dyDescent="0.25">
      <c r="A2664"/>
      <c r="B2664"/>
    </row>
    <row r="2665" spans="1:2" x14ac:dyDescent="0.25">
      <c r="A2665"/>
      <c r="B2665"/>
    </row>
    <row r="2666" spans="1:2" x14ac:dyDescent="0.25">
      <c r="A2666"/>
      <c r="B2666"/>
    </row>
    <row r="2667" spans="1:2" x14ac:dyDescent="0.25">
      <c r="A2667"/>
      <c r="B2667"/>
    </row>
    <row r="2668" spans="1:2" x14ac:dyDescent="0.25">
      <c r="A2668"/>
      <c r="B2668"/>
    </row>
    <row r="2669" spans="1:2" x14ac:dyDescent="0.25">
      <c r="A2669"/>
      <c r="B2669"/>
    </row>
    <row r="2670" spans="1:2" x14ac:dyDescent="0.25">
      <c r="A2670"/>
      <c r="B2670"/>
    </row>
    <row r="2671" spans="1:2" x14ac:dyDescent="0.25">
      <c r="A2671"/>
      <c r="B2671"/>
    </row>
    <row r="2672" spans="1:2" x14ac:dyDescent="0.25">
      <c r="A2672"/>
      <c r="B2672"/>
    </row>
    <row r="2673" spans="1:2" x14ac:dyDescent="0.25">
      <c r="A2673"/>
      <c r="B2673"/>
    </row>
    <row r="2674" spans="1:2" x14ac:dyDescent="0.25">
      <c r="A2674"/>
      <c r="B2674"/>
    </row>
    <row r="2675" spans="1:2" x14ac:dyDescent="0.25">
      <c r="A2675"/>
      <c r="B2675"/>
    </row>
    <row r="2676" spans="1:2" x14ac:dyDescent="0.25">
      <c r="A2676"/>
      <c r="B2676"/>
    </row>
    <row r="2677" spans="1:2" x14ac:dyDescent="0.25">
      <c r="A2677"/>
      <c r="B2677"/>
    </row>
    <row r="2678" spans="1:2" x14ac:dyDescent="0.25">
      <c r="A2678"/>
      <c r="B2678"/>
    </row>
    <row r="2679" spans="1:2" x14ac:dyDescent="0.25">
      <c r="A2679"/>
      <c r="B2679"/>
    </row>
    <row r="2680" spans="1:2" x14ac:dyDescent="0.25">
      <c r="A2680"/>
      <c r="B2680"/>
    </row>
    <row r="2681" spans="1:2" x14ac:dyDescent="0.25">
      <c r="A2681"/>
      <c r="B2681"/>
    </row>
    <row r="2682" spans="1:2" x14ac:dyDescent="0.25">
      <c r="A2682"/>
      <c r="B2682"/>
    </row>
    <row r="2683" spans="1:2" x14ac:dyDescent="0.25">
      <c r="A2683"/>
      <c r="B2683"/>
    </row>
    <row r="2684" spans="1:2" x14ac:dyDescent="0.25">
      <c r="A2684"/>
      <c r="B2684"/>
    </row>
    <row r="2685" spans="1:2" x14ac:dyDescent="0.25">
      <c r="A2685"/>
      <c r="B2685"/>
    </row>
    <row r="2686" spans="1:2" x14ac:dyDescent="0.25">
      <c r="A2686"/>
      <c r="B2686"/>
    </row>
    <row r="2687" spans="1:2" x14ac:dyDescent="0.25">
      <c r="A2687"/>
      <c r="B2687"/>
    </row>
    <row r="2688" spans="1:2" x14ac:dyDescent="0.25">
      <c r="A2688"/>
      <c r="B2688"/>
    </row>
    <row r="2689" spans="1:2" x14ac:dyDescent="0.25">
      <c r="A2689"/>
      <c r="B2689"/>
    </row>
    <row r="2690" spans="1:2" x14ac:dyDescent="0.25">
      <c r="A2690"/>
      <c r="B2690"/>
    </row>
    <row r="2691" spans="1:2" x14ac:dyDescent="0.25">
      <c r="A2691"/>
      <c r="B2691"/>
    </row>
    <row r="2692" spans="1:2" x14ac:dyDescent="0.25">
      <c r="A2692"/>
      <c r="B2692"/>
    </row>
    <row r="2693" spans="1:2" x14ac:dyDescent="0.25">
      <c r="A2693"/>
      <c r="B2693"/>
    </row>
    <row r="2694" spans="1:2" x14ac:dyDescent="0.25">
      <c r="A2694"/>
      <c r="B2694"/>
    </row>
    <row r="2695" spans="1:2" x14ac:dyDescent="0.25">
      <c r="A2695"/>
      <c r="B2695"/>
    </row>
    <row r="2696" spans="1:2" x14ac:dyDescent="0.25">
      <c r="A2696"/>
      <c r="B2696"/>
    </row>
    <row r="2697" spans="1:2" x14ac:dyDescent="0.25">
      <c r="A2697"/>
      <c r="B2697"/>
    </row>
    <row r="2698" spans="1:2" x14ac:dyDescent="0.25">
      <c r="A2698"/>
      <c r="B2698"/>
    </row>
    <row r="2699" spans="1:2" x14ac:dyDescent="0.25">
      <c r="A2699"/>
      <c r="B2699"/>
    </row>
    <row r="2700" spans="1:2" x14ac:dyDescent="0.25">
      <c r="A2700"/>
      <c r="B2700"/>
    </row>
    <row r="2701" spans="1:2" x14ac:dyDescent="0.25">
      <c r="A2701"/>
      <c r="B2701"/>
    </row>
    <row r="2702" spans="1:2" x14ac:dyDescent="0.25">
      <c r="A2702"/>
      <c r="B2702"/>
    </row>
    <row r="2703" spans="1:2" x14ac:dyDescent="0.25">
      <c r="A2703"/>
      <c r="B2703"/>
    </row>
    <row r="2704" spans="1:2" x14ac:dyDescent="0.25">
      <c r="A2704"/>
      <c r="B2704"/>
    </row>
    <row r="2705" spans="1:2" x14ac:dyDescent="0.25">
      <c r="A2705"/>
      <c r="B2705"/>
    </row>
    <row r="2706" spans="1:2" x14ac:dyDescent="0.25">
      <c r="A2706"/>
      <c r="B2706"/>
    </row>
    <row r="2707" spans="1:2" x14ac:dyDescent="0.25">
      <c r="A2707"/>
      <c r="B2707"/>
    </row>
    <row r="2708" spans="1:2" x14ac:dyDescent="0.25">
      <c r="A2708"/>
      <c r="B2708"/>
    </row>
    <row r="2709" spans="1:2" x14ac:dyDescent="0.25">
      <c r="A2709"/>
      <c r="B2709"/>
    </row>
    <row r="2710" spans="1:2" x14ac:dyDescent="0.25">
      <c r="A2710"/>
      <c r="B2710"/>
    </row>
    <row r="2711" spans="1:2" x14ac:dyDescent="0.25">
      <c r="A2711"/>
      <c r="B2711"/>
    </row>
    <row r="2712" spans="1:2" x14ac:dyDescent="0.25">
      <c r="A2712"/>
      <c r="B2712"/>
    </row>
    <row r="2713" spans="1:2" x14ac:dyDescent="0.25">
      <c r="A2713"/>
      <c r="B2713"/>
    </row>
    <row r="2714" spans="1:2" x14ac:dyDescent="0.25">
      <c r="A2714"/>
      <c r="B2714"/>
    </row>
    <row r="2715" spans="1:2" x14ac:dyDescent="0.25">
      <c r="A2715"/>
      <c r="B2715"/>
    </row>
    <row r="2716" spans="1:2" x14ac:dyDescent="0.25">
      <c r="A2716"/>
      <c r="B2716"/>
    </row>
    <row r="2717" spans="1:2" x14ac:dyDescent="0.25">
      <c r="A2717"/>
      <c r="B2717"/>
    </row>
    <row r="2718" spans="1:2" x14ac:dyDescent="0.25">
      <c r="A2718"/>
      <c r="B2718"/>
    </row>
    <row r="2719" spans="1:2" x14ac:dyDescent="0.25">
      <c r="A2719"/>
      <c r="B2719"/>
    </row>
    <row r="2720" spans="1:2" x14ac:dyDescent="0.25">
      <c r="A2720"/>
      <c r="B2720"/>
    </row>
    <row r="2721" spans="1:2" x14ac:dyDescent="0.25">
      <c r="A2721"/>
      <c r="B2721"/>
    </row>
    <row r="2722" spans="1:2" x14ac:dyDescent="0.25">
      <c r="A2722"/>
      <c r="B2722"/>
    </row>
    <row r="2723" spans="1:2" x14ac:dyDescent="0.25">
      <c r="A2723"/>
      <c r="B2723"/>
    </row>
    <row r="2724" spans="1:2" x14ac:dyDescent="0.25">
      <c r="A2724"/>
      <c r="B2724"/>
    </row>
    <row r="2725" spans="1:2" x14ac:dyDescent="0.25">
      <c r="A2725"/>
      <c r="B2725"/>
    </row>
    <row r="2726" spans="1:2" x14ac:dyDescent="0.25">
      <c r="A2726"/>
      <c r="B2726"/>
    </row>
    <row r="2727" spans="1:2" x14ac:dyDescent="0.25">
      <c r="A2727"/>
      <c r="B2727"/>
    </row>
    <row r="2728" spans="1:2" x14ac:dyDescent="0.25">
      <c r="A2728"/>
      <c r="B2728"/>
    </row>
    <row r="2729" spans="1:2" x14ac:dyDescent="0.25">
      <c r="A2729"/>
      <c r="B2729"/>
    </row>
    <row r="2730" spans="1:2" x14ac:dyDescent="0.25">
      <c r="A2730"/>
      <c r="B2730"/>
    </row>
    <row r="2731" spans="1:2" x14ac:dyDescent="0.25">
      <c r="A2731"/>
      <c r="B2731"/>
    </row>
    <row r="2732" spans="1:2" x14ac:dyDescent="0.25">
      <c r="A2732"/>
      <c r="B2732"/>
    </row>
    <row r="2733" spans="1:2" x14ac:dyDescent="0.25">
      <c r="A2733"/>
      <c r="B2733"/>
    </row>
    <row r="2734" spans="1:2" x14ac:dyDescent="0.25">
      <c r="A2734"/>
      <c r="B2734"/>
    </row>
    <row r="2735" spans="1:2" x14ac:dyDescent="0.25">
      <c r="A2735"/>
      <c r="B2735"/>
    </row>
    <row r="2736" spans="1:2" x14ac:dyDescent="0.25">
      <c r="A2736"/>
      <c r="B2736"/>
    </row>
    <row r="2737" spans="1:2" x14ac:dyDescent="0.25">
      <c r="A2737"/>
      <c r="B2737"/>
    </row>
    <row r="2738" spans="1:2" x14ac:dyDescent="0.25">
      <c r="A2738"/>
      <c r="B2738"/>
    </row>
    <row r="2739" spans="1:2" x14ac:dyDescent="0.25">
      <c r="A2739"/>
      <c r="B2739"/>
    </row>
    <row r="2740" spans="1:2" x14ac:dyDescent="0.25">
      <c r="A2740"/>
      <c r="B2740"/>
    </row>
    <row r="2741" spans="1:2" x14ac:dyDescent="0.25">
      <c r="A2741"/>
      <c r="B2741"/>
    </row>
    <row r="2742" spans="1:2" x14ac:dyDescent="0.25">
      <c r="A2742"/>
      <c r="B2742"/>
    </row>
    <row r="2743" spans="1:2" x14ac:dyDescent="0.25">
      <c r="A2743"/>
      <c r="B2743"/>
    </row>
    <row r="2744" spans="1:2" x14ac:dyDescent="0.25">
      <c r="A2744"/>
      <c r="B2744"/>
    </row>
    <row r="2745" spans="1:2" x14ac:dyDescent="0.25">
      <c r="A2745"/>
      <c r="B2745"/>
    </row>
    <row r="2746" spans="1:2" x14ac:dyDescent="0.25">
      <c r="A2746"/>
      <c r="B2746"/>
    </row>
    <row r="2747" spans="1:2" x14ac:dyDescent="0.25">
      <c r="A2747"/>
      <c r="B2747"/>
    </row>
    <row r="2748" spans="1:2" x14ac:dyDescent="0.25">
      <c r="A2748"/>
      <c r="B2748"/>
    </row>
    <row r="2749" spans="1:2" x14ac:dyDescent="0.25">
      <c r="A2749"/>
      <c r="B2749"/>
    </row>
    <row r="2750" spans="1:2" x14ac:dyDescent="0.25">
      <c r="A2750"/>
      <c r="B2750"/>
    </row>
    <row r="2751" spans="1:2" x14ac:dyDescent="0.25">
      <c r="A2751"/>
      <c r="B2751"/>
    </row>
    <row r="2752" spans="1:2" x14ac:dyDescent="0.25">
      <c r="A2752"/>
      <c r="B2752"/>
    </row>
    <row r="2753" spans="1:2" x14ac:dyDescent="0.25">
      <c r="A2753"/>
      <c r="B2753"/>
    </row>
    <row r="2754" spans="1:2" x14ac:dyDescent="0.25">
      <c r="A2754"/>
      <c r="B2754"/>
    </row>
    <row r="2755" spans="1:2" x14ac:dyDescent="0.25">
      <c r="A2755"/>
      <c r="B2755"/>
    </row>
    <row r="2756" spans="1:2" x14ac:dyDescent="0.25">
      <c r="A2756"/>
      <c r="B2756"/>
    </row>
    <row r="2757" spans="1:2" x14ac:dyDescent="0.25">
      <c r="A2757"/>
      <c r="B2757"/>
    </row>
    <row r="2758" spans="1:2" x14ac:dyDescent="0.25">
      <c r="A2758"/>
      <c r="B2758"/>
    </row>
    <row r="2759" spans="1:2" x14ac:dyDescent="0.25">
      <c r="A2759"/>
      <c r="B2759"/>
    </row>
    <row r="2760" spans="1:2" x14ac:dyDescent="0.25">
      <c r="A2760"/>
      <c r="B2760"/>
    </row>
    <row r="2761" spans="1:2" x14ac:dyDescent="0.25">
      <c r="A2761"/>
      <c r="B2761"/>
    </row>
    <row r="2762" spans="1:2" x14ac:dyDescent="0.25">
      <c r="A2762"/>
      <c r="B2762"/>
    </row>
    <row r="2763" spans="1:2" x14ac:dyDescent="0.25">
      <c r="A2763"/>
      <c r="B2763"/>
    </row>
    <row r="2764" spans="1:2" x14ac:dyDescent="0.25">
      <c r="A2764"/>
      <c r="B2764"/>
    </row>
    <row r="2765" spans="1:2" x14ac:dyDescent="0.25">
      <c r="A2765"/>
      <c r="B2765"/>
    </row>
    <row r="2766" spans="1:2" x14ac:dyDescent="0.25">
      <c r="A2766"/>
      <c r="B2766"/>
    </row>
    <row r="2767" spans="1:2" x14ac:dyDescent="0.25">
      <c r="A2767"/>
      <c r="B2767"/>
    </row>
    <row r="2768" spans="1:2" x14ac:dyDescent="0.25">
      <c r="A2768"/>
      <c r="B2768"/>
    </row>
    <row r="2769" spans="1:2" x14ac:dyDescent="0.25">
      <c r="A2769"/>
      <c r="B2769"/>
    </row>
    <row r="2770" spans="1:2" x14ac:dyDescent="0.25">
      <c r="A2770"/>
      <c r="B2770"/>
    </row>
    <row r="2771" spans="1:2" x14ac:dyDescent="0.25">
      <c r="A2771"/>
      <c r="B2771"/>
    </row>
    <row r="2772" spans="1:2" x14ac:dyDescent="0.25">
      <c r="A2772"/>
      <c r="B2772"/>
    </row>
    <row r="2773" spans="1:2" x14ac:dyDescent="0.25">
      <c r="A2773"/>
      <c r="B2773"/>
    </row>
    <row r="2774" spans="1:2" x14ac:dyDescent="0.25">
      <c r="A2774"/>
      <c r="B2774"/>
    </row>
    <row r="2775" spans="1:2" x14ac:dyDescent="0.25">
      <c r="A2775"/>
      <c r="B2775"/>
    </row>
    <row r="2776" spans="1:2" x14ac:dyDescent="0.25">
      <c r="A2776"/>
      <c r="B2776"/>
    </row>
    <row r="2777" spans="1:2" x14ac:dyDescent="0.25">
      <c r="A2777"/>
      <c r="B2777"/>
    </row>
    <row r="2778" spans="1:2" x14ac:dyDescent="0.25">
      <c r="A2778"/>
      <c r="B2778"/>
    </row>
    <row r="2779" spans="1:2" x14ac:dyDescent="0.25">
      <c r="A2779"/>
      <c r="B2779"/>
    </row>
    <row r="2780" spans="1:2" x14ac:dyDescent="0.25">
      <c r="A2780"/>
      <c r="B2780"/>
    </row>
    <row r="2781" spans="1:2" x14ac:dyDescent="0.25">
      <c r="A2781"/>
      <c r="B2781"/>
    </row>
    <row r="2782" spans="1:2" x14ac:dyDescent="0.25">
      <c r="A2782"/>
      <c r="B2782"/>
    </row>
    <row r="2783" spans="1:2" x14ac:dyDescent="0.25">
      <c r="A2783"/>
      <c r="B2783"/>
    </row>
    <row r="2784" spans="1:2" x14ac:dyDescent="0.25">
      <c r="A2784"/>
      <c r="B2784"/>
    </row>
    <row r="2785" spans="1:2" x14ac:dyDescent="0.25">
      <c r="A2785"/>
      <c r="B2785"/>
    </row>
    <row r="2786" spans="1:2" x14ac:dyDescent="0.25">
      <c r="A2786"/>
      <c r="B2786"/>
    </row>
    <row r="2787" spans="1:2" x14ac:dyDescent="0.25">
      <c r="A2787"/>
      <c r="B2787"/>
    </row>
    <row r="2788" spans="1:2" x14ac:dyDescent="0.25">
      <c r="A2788"/>
      <c r="B2788"/>
    </row>
    <row r="2789" spans="1:2" x14ac:dyDescent="0.25">
      <c r="A2789"/>
      <c r="B2789"/>
    </row>
    <row r="2790" spans="1:2" x14ac:dyDescent="0.25">
      <c r="A2790"/>
      <c r="B2790"/>
    </row>
    <row r="2791" spans="1:2" x14ac:dyDescent="0.25">
      <c r="A2791"/>
      <c r="B2791"/>
    </row>
    <row r="2792" spans="1:2" x14ac:dyDescent="0.25">
      <c r="A2792"/>
      <c r="B2792"/>
    </row>
    <row r="2793" spans="1:2" x14ac:dyDescent="0.25">
      <c r="A2793"/>
      <c r="B2793"/>
    </row>
    <row r="2794" spans="1:2" x14ac:dyDescent="0.25">
      <c r="A2794"/>
      <c r="B2794"/>
    </row>
    <row r="2795" spans="1:2" x14ac:dyDescent="0.25">
      <c r="A2795"/>
      <c r="B2795"/>
    </row>
    <row r="2796" spans="1:2" x14ac:dyDescent="0.25">
      <c r="A2796"/>
      <c r="B2796"/>
    </row>
    <row r="2797" spans="1:2" x14ac:dyDescent="0.25">
      <c r="A2797"/>
      <c r="B2797"/>
    </row>
    <row r="2798" spans="1:2" x14ac:dyDescent="0.25">
      <c r="A2798"/>
      <c r="B2798"/>
    </row>
    <row r="2799" spans="1:2" x14ac:dyDescent="0.25">
      <c r="A2799"/>
      <c r="B2799"/>
    </row>
    <row r="2800" spans="1:2" x14ac:dyDescent="0.25">
      <c r="A2800"/>
      <c r="B2800"/>
    </row>
    <row r="2801" spans="1:2" x14ac:dyDescent="0.25">
      <c r="A2801"/>
      <c r="B2801"/>
    </row>
    <row r="2802" spans="1:2" x14ac:dyDescent="0.25">
      <c r="A2802"/>
      <c r="B2802"/>
    </row>
    <row r="2803" spans="1:2" x14ac:dyDescent="0.25">
      <c r="A2803"/>
      <c r="B2803"/>
    </row>
    <row r="2804" spans="1:2" x14ac:dyDescent="0.25">
      <c r="A2804"/>
      <c r="B2804"/>
    </row>
    <row r="2805" spans="1:2" x14ac:dyDescent="0.25">
      <c r="A2805"/>
      <c r="B2805"/>
    </row>
    <row r="2806" spans="1:2" x14ac:dyDescent="0.25">
      <c r="A2806"/>
      <c r="B2806"/>
    </row>
    <row r="2807" spans="1:2" x14ac:dyDescent="0.25">
      <c r="A2807"/>
      <c r="B2807"/>
    </row>
    <row r="2808" spans="1:2" x14ac:dyDescent="0.25">
      <c r="A2808"/>
      <c r="B2808"/>
    </row>
    <row r="2809" spans="1:2" x14ac:dyDescent="0.25">
      <c r="A2809"/>
      <c r="B2809"/>
    </row>
    <row r="2810" spans="1:2" x14ac:dyDescent="0.25">
      <c r="A2810"/>
      <c r="B2810"/>
    </row>
    <row r="2811" spans="1:2" x14ac:dyDescent="0.25">
      <c r="A2811"/>
      <c r="B2811"/>
    </row>
    <row r="2812" spans="1:2" x14ac:dyDescent="0.25">
      <c r="A2812"/>
      <c r="B2812"/>
    </row>
    <row r="2813" spans="1:2" x14ac:dyDescent="0.25">
      <c r="A2813"/>
      <c r="B2813"/>
    </row>
    <row r="2814" spans="1:2" x14ac:dyDescent="0.25">
      <c r="A2814"/>
      <c r="B2814"/>
    </row>
    <row r="2815" spans="1:2" x14ac:dyDescent="0.25">
      <c r="A2815"/>
      <c r="B2815"/>
    </row>
    <row r="2816" spans="1:2" x14ac:dyDescent="0.25">
      <c r="A2816"/>
      <c r="B2816"/>
    </row>
    <row r="2817" spans="1:2" x14ac:dyDescent="0.25">
      <c r="A2817"/>
      <c r="B2817"/>
    </row>
    <row r="2818" spans="1:2" x14ac:dyDescent="0.25">
      <c r="A2818"/>
      <c r="B2818"/>
    </row>
    <row r="2819" spans="1:2" x14ac:dyDescent="0.25">
      <c r="A2819"/>
      <c r="B2819"/>
    </row>
    <row r="2820" spans="1:2" x14ac:dyDescent="0.25">
      <c r="A2820"/>
      <c r="B2820"/>
    </row>
    <row r="2821" spans="1:2" x14ac:dyDescent="0.25">
      <c r="A2821"/>
      <c r="B2821"/>
    </row>
    <row r="2822" spans="1:2" x14ac:dyDescent="0.25">
      <c r="A2822"/>
      <c r="B2822"/>
    </row>
    <row r="2823" spans="1:2" x14ac:dyDescent="0.25">
      <c r="A2823"/>
      <c r="B2823"/>
    </row>
    <row r="2824" spans="1:2" x14ac:dyDescent="0.25">
      <c r="A2824"/>
      <c r="B2824"/>
    </row>
    <row r="2825" spans="1:2" x14ac:dyDescent="0.25">
      <c r="A2825"/>
      <c r="B2825"/>
    </row>
    <row r="2826" spans="1:2" x14ac:dyDescent="0.25">
      <c r="A2826"/>
      <c r="B2826"/>
    </row>
    <row r="2827" spans="1:2" x14ac:dyDescent="0.25">
      <c r="A2827"/>
      <c r="B2827"/>
    </row>
    <row r="2828" spans="1:2" x14ac:dyDescent="0.25">
      <c r="A2828"/>
      <c r="B2828"/>
    </row>
    <row r="2829" spans="1:2" x14ac:dyDescent="0.25">
      <c r="A2829"/>
      <c r="B2829"/>
    </row>
    <row r="2830" spans="1:2" x14ac:dyDescent="0.25">
      <c r="A2830"/>
      <c r="B2830"/>
    </row>
    <row r="2831" spans="1:2" x14ac:dyDescent="0.25">
      <c r="A2831"/>
      <c r="B2831"/>
    </row>
    <row r="2832" spans="1:2" x14ac:dyDescent="0.25">
      <c r="A2832"/>
      <c r="B2832"/>
    </row>
    <row r="2833" spans="1:2" x14ac:dyDescent="0.25">
      <c r="A2833"/>
      <c r="B2833"/>
    </row>
    <row r="2834" spans="1:2" x14ac:dyDescent="0.25">
      <c r="A2834"/>
      <c r="B2834"/>
    </row>
    <row r="2835" spans="1:2" x14ac:dyDescent="0.25">
      <c r="A2835"/>
      <c r="B2835"/>
    </row>
    <row r="2836" spans="1:2" x14ac:dyDescent="0.25">
      <c r="A2836"/>
      <c r="B2836"/>
    </row>
    <row r="2837" spans="1:2" x14ac:dyDescent="0.25">
      <c r="A2837"/>
      <c r="B2837"/>
    </row>
    <row r="2838" spans="1:2" x14ac:dyDescent="0.25">
      <c r="A2838"/>
      <c r="B2838"/>
    </row>
    <row r="2839" spans="1:2" x14ac:dyDescent="0.25">
      <c r="A2839"/>
      <c r="B2839"/>
    </row>
    <row r="2840" spans="1:2" x14ac:dyDescent="0.25">
      <c r="A2840"/>
      <c r="B2840"/>
    </row>
    <row r="2841" spans="1:2" x14ac:dyDescent="0.25">
      <c r="A2841"/>
      <c r="B2841"/>
    </row>
    <row r="2842" spans="1:2" x14ac:dyDescent="0.25">
      <c r="A2842"/>
      <c r="B2842"/>
    </row>
    <row r="2843" spans="1:2" x14ac:dyDescent="0.25">
      <c r="A2843"/>
      <c r="B2843"/>
    </row>
    <row r="2844" spans="1:2" x14ac:dyDescent="0.25">
      <c r="A2844"/>
      <c r="B2844"/>
    </row>
    <row r="2845" spans="1:2" x14ac:dyDescent="0.25">
      <c r="A2845"/>
      <c r="B2845"/>
    </row>
    <row r="2846" spans="1:2" x14ac:dyDescent="0.25">
      <c r="A2846"/>
      <c r="B2846"/>
    </row>
    <row r="2847" spans="1:2" x14ac:dyDescent="0.25">
      <c r="A2847"/>
      <c r="B2847"/>
    </row>
    <row r="2848" spans="1:2" x14ac:dyDescent="0.25">
      <c r="A2848"/>
      <c r="B2848"/>
    </row>
    <row r="2849" spans="1:2" x14ac:dyDescent="0.25">
      <c r="A2849"/>
      <c r="B2849"/>
    </row>
    <row r="2850" spans="1:2" x14ac:dyDescent="0.25">
      <c r="A2850"/>
      <c r="B2850"/>
    </row>
    <row r="2851" spans="1:2" x14ac:dyDescent="0.25">
      <c r="A2851"/>
      <c r="B2851"/>
    </row>
    <row r="2852" spans="1:2" x14ac:dyDescent="0.25">
      <c r="A2852"/>
      <c r="B2852"/>
    </row>
    <row r="2853" spans="1:2" x14ac:dyDescent="0.25">
      <c r="A2853"/>
      <c r="B2853"/>
    </row>
    <row r="2854" spans="1:2" x14ac:dyDescent="0.25">
      <c r="A2854"/>
      <c r="B2854"/>
    </row>
    <row r="2855" spans="1:2" x14ac:dyDescent="0.25">
      <c r="A2855"/>
      <c r="B2855"/>
    </row>
    <row r="2856" spans="1:2" x14ac:dyDescent="0.25">
      <c r="A2856"/>
      <c r="B2856"/>
    </row>
    <row r="2857" spans="1:2" x14ac:dyDescent="0.25">
      <c r="A2857"/>
      <c r="B2857"/>
    </row>
    <row r="2858" spans="1:2" x14ac:dyDescent="0.25">
      <c r="A2858"/>
      <c r="B2858"/>
    </row>
    <row r="2859" spans="1:2" x14ac:dyDescent="0.25">
      <c r="A2859"/>
      <c r="B2859"/>
    </row>
    <row r="2860" spans="1:2" x14ac:dyDescent="0.25">
      <c r="A2860"/>
      <c r="B2860"/>
    </row>
    <row r="2861" spans="1:2" x14ac:dyDescent="0.25">
      <c r="A2861"/>
      <c r="B2861"/>
    </row>
    <row r="2862" spans="1:2" x14ac:dyDescent="0.25">
      <c r="A2862"/>
      <c r="B2862"/>
    </row>
    <row r="2863" spans="1:2" x14ac:dyDescent="0.25">
      <c r="A2863"/>
      <c r="B2863"/>
    </row>
    <row r="2864" spans="1:2" x14ac:dyDescent="0.25">
      <c r="A2864"/>
      <c r="B2864"/>
    </row>
    <row r="2865" spans="1:2" x14ac:dyDescent="0.25">
      <c r="A2865"/>
      <c r="B2865"/>
    </row>
    <row r="2866" spans="1:2" x14ac:dyDescent="0.25">
      <c r="A2866"/>
      <c r="B2866"/>
    </row>
    <row r="2867" spans="1:2" x14ac:dyDescent="0.25">
      <c r="A2867"/>
      <c r="B2867"/>
    </row>
    <row r="2868" spans="1:2" x14ac:dyDescent="0.25">
      <c r="A2868"/>
      <c r="B2868"/>
    </row>
    <row r="2869" spans="1:2" x14ac:dyDescent="0.25">
      <c r="A2869"/>
      <c r="B2869"/>
    </row>
    <row r="2870" spans="1:2" x14ac:dyDescent="0.25">
      <c r="A2870"/>
      <c r="B2870"/>
    </row>
    <row r="2871" spans="1:2" x14ac:dyDescent="0.25">
      <c r="A2871"/>
      <c r="B2871"/>
    </row>
    <row r="2872" spans="1:2" x14ac:dyDescent="0.25">
      <c r="A2872"/>
      <c r="B2872"/>
    </row>
    <row r="2873" spans="1:2" x14ac:dyDescent="0.25">
      <c r="A2873"/>
      <c r="B2873"/>
    </row>
    <row r="2874" spans="1:2" x14ac:dyDescent="0.25">
      <c r="A2874"/>
      <c r="B2874"/>
    </row>
    <row r="2875" spans="1:2" x14ac:dyDescent="0.25">
      <c r="A2875"/>
      <c r="B2875"/>
    </row>
    <row r="2876" spans="1:2" x14ac:dyDescent="0.25">
      <c r="A2876"/>
      <c r="B2876"/>
    </row>
    <row r="2877" spans="1:2" x14ac:dyDescent="0.25">
      <c r="A2877"/>
      <c r="B2877"/>
    </row>
    <row r="2878" spans="1:2" x14ac:dyDescent="0.25">
      <c r="A2878"/>
      <c r="B2878"/>
    </row>
    <row r="2879" spans="1:2" x14ac:dyDescent="0.25">
      <c r="A2879"/>
      <c r="B2879"/>
    </row>
    <row r="2880" spans="1:2" x14ac:dyDescent="0.25">
      <c r="A2880"/>
      <c r="B2880"/>
    </row>
    <row r="2881" spans="1:2" x14ac:dyDescent="0.25">
      <c r="A2881"/>
      <c r="B2881"/>
    </row>
    <row r="2882" spans="1:2" x14ac:dyDescent="0.25">
      <c r="A2882"/>
      <c r="B2882"/>
    </row>
    <row r="2883" spans="1:2" x14ac:dyDescent="0.25">
      <c r="A2883"/>
      <c r="B2883"/>
    </row>
    <row r="2884" spans="1:2" x14ac:dyDescent="0.25">
      <c r="A2884"/>
      <c r="B2884"/>
    </row>
    <row r="2885" spans="1:2" x14ac:dyDescent="0.25">
      <c r="A2885"/>
      <c r="B2885"/>
    </row>
    <row r="2886" spans="1:2" x14ac:dyDescent="0.25">
      <c r="A2886"/>
      <c r="B2886"/>
    </row>
    <row r="2887" spans="1:2" x14ac:dyDescent="0.25">
      <c r="A2887"/>
      <c r="B2887"/>
    </row>
    <row r="2888" spans="1:2" x14ac:dyDescent="0.25">
      <c r="A2888"/>
      <c r="B2888"/>
    </row>
    <row r="2889" spans="1:2" x14ac:dyDescent="0.25">
      <c r="A2889"/>
      <c r="B2889"/>
    </row>
    <row r="2890" spans="1:2" x14ac:dyDescent="0.25">
      <c r="A2890"/>
      <c r="B2890"/>
    </row>
    <row r="2891" spans="1:2" x14ac:dyDescent="0.25">
      <c r="A2891"/>
      <c r="B2891"/>
    </row>
    <row r="2892" spans="1:2" x14ac:dyDescent="0.25">
      <c r="A2892"/>
      <c r="B2892"/>
    </row>
    <row r="2893" spans="1:2" x14ac:dyDescent="0.25">
      <c r="A2893"/>
      <c r="B2893"/>
    </row>
    <row r="2894" spans="1:2" x14ac:dyDescent="0.25">
      <c r="A2894"/>
      <c r="B2894"/>
    </row>
    <row r="2895" spans="1:2" x14ac:dyDescent="0.25">
      <c r="A2895"/>
      <c r="B2895"/>
    </row>
    <row r="2896" spans="1:2" x14ac:dyDescent="0.25">
      <c r="A2896"/>
      <c r="B2896"/>
    </row>
    <row r="2897" spans="1:2" x14ac:dyDescent="0.25">
      <c r="A2897"/>
      <c r="B2897"/>
    </row>
    <row r="2898" spans="1:2" x14ac:dyDescent="0.25">
      <c r="A2898"/>
      <c r="B2898"/>
    </row>
    <row r="2899" spans="1:2" x14ac:dyDescent="0.25">
      <c r="A2899"/>
      <c r="B2899"/>
    </row>
    <row r="2900" spans="1:2" x14ac:dyDescent="0.25">
      <c r="A2900"/>
      <c r="B2900"/>
    </row>
    <row r="2901" spans="1:2" x14ac:dyDescent="0.25">
      <c r="A2901"/>
      <c r="B2901"/>
    </row>
    <row r="2902" spans="1:2" x14ac:dyDescent="0.25">
      <c r="A2902"/>
      <c r="B2902"/>
    </row>
    <row r="2903" spans="1:2" x14ac:dyDescent="0.25">
      <c r="A2903"/>
      <c r="B2903"/>
    </row>
    <row r="2904" spans="1:2" x14ac:dyDescent="0.25">
      <c r="A2904"/>
      <c r="B2904"/>
    </row>
    <row r="2905" spans="1:2" x14ac:dyDescent="0.25">
      <c r="A2905"/>
      <c r="B2905"/>
    </row>
    <row r="2906" spans="1:2" x14ac:dyDescent="0.25">
      <c r="A2906"/>
      <c r="B2906"/>
    </row>
    <row r="2907" spans="1:2" x14ac:dyDescent="0.25">
      <c r="A2907"/>
      <c r="B2907"/>
    </row>
    <row r="2908" spans="1:2" x14ac:dyDescent="0.25">
      <c r="A2908"/>
      <c r="B2908"/>
    </row>
    <row r="2909" spans="1:2" x14ac:dyDescent="0.25">
      <c r="A2909"/>
      <c r="B2909"/>
    </row>
    <row r="2910" spans="1:2" x14ac:dyDescent="0.25">
      <c r="A2910"/>
      <c r="B2910"/>
    </row>
    <row r="2911" spans="1:2" x14ac:dyDescent="0.25">
      <c r="A2911"/>
      <c r="B2911"/>
    </row>
    <row r="2912" spans="1:2" x14ac:dyDescent="0.25">
      <c r="A2912"/>
      <c r="B2912"/>
    </row>
    <row r="2913" spans="1:2" x14ac:dyDescent="0.25">
      <c r="A2913"/>
      <c r="B2913"/>
    </row>
    <row r="2914" spans="1:2" x14ac:dyDescent="0.25">
      <c r="A2914"/>
      <c r="B2914"/>
    </row>
    <row r="2915" spans="1:2" x14ac:dyDescent="0.25">
      <c r="A2915"/>
      <c r="B2915"/>
    </row>
    <row r="2916" spans="1:2" x14ac:dyDescent="0.25">
      <c r="A2916"/>
      <c r="B2916"/>
    </row>
    <row r="2917" spans="1:2" x14ac:dyDescent="0.25">
      <c r="A2917"/>
      <c r="B2917"/>
    </row>
    <row r="2918" spans="1:2" x14ac:dyDescent="0.25">
      <c r="A2918"/>
      <c r="B2918"/>
    </row>
    <row r="2919" spans="1:2" x14ac:dyDescent="0.25">
      <c r="A2919"/>
      <c r="B2919"/>
    </row>
    <row r="2920" spans="1:2" x14ac:dyDescent="0.25">
      <c r="A2920"/>
      <c r="B2920"/>
    </row>
    <row r="2921" spans="1:2" x14ac:dyDescent="0.25">
      <c r="A2921"/>
      <c r="B2921"/>
    </row>
    <row r="2922" spans="1:2" x14ac:dyDescent="0.25">
      <c r="A2922"/>
      <c r="B2922"/>
    </row>
    <row r="2923" spans="1:2" x14ac:dyDescent="0.25">
      <c r="A2923"/>
      <c r="B2923"/>
    </row>
    <row r="2924" spans="1:2" x14ac:dyDescent="0.25">
      <c r="A2924"/>
      <c r="B2924"/>
    </row>
    <row r="2925" spans="1:2" x14ac:dyDescent="0.25">
      <c r="A2925"/>
      <c r="B2925"/>
    </row>
    <row r="2926" spans="1:2" x14ac:dyDescent="0.25">
      <c r="A2926"/>
      <c r="B2926"/>
    </row>
    <row r="2927" spans="1:2" x14ac:dyDescent="0.25">
      <c r="A2927"/>
      <c r="B2927"/>
    </row>
    <row r="2928" spans="1:2" x14ac:dyDescent="0.25">
      <c r="A2928"/>
      <c r="B2928"/>
    </row>
    <row r="2929" spans="1:2" x14ac:dyDescent="0.25">
      <c r="A2929"/>
      <c r="B2929"/>
    </row>
    <row r="2930" spans="1:2" x14ac:dyDescent="0.25">
      <c r="A2930"/>
      <c r="B2930"/>
    </row>
    <row r="2931" spans="1:2" x14ac:dyDescent="0.25">
      <c r="A2931"/>
      <c r="B2931"/>
    </row>
    <row r="2932" spans="1:2" x14ac:dyDescent="0.25">
      <c r="A2932"/>
      <c r="B2932"/>
    </row>
    <row r="2933" spans="1:2" x14ac:dyDescent="0.25">
      <c r="A2933"/>
      <c r="B2933"/>
    </row>
    <row r="2934" spans="1:2" x14ac:dyDescent="0.25">
      <c r="A2934"/>
      <c r="B2934"/>
    </row>
    <row r="2935" spans="1:2" x14ac:dyDescent="0.25">
      <c r="A2935"/>
      <c r="B2935"/>
    </row>
    <row r="2936" spans="1:2" x14ac:dyDescent="0.25">
      <c r="A2936"/>
      <c r="B2936"/>
    </row>
    <row r="2937" spans="1:2" x14ac:dyDescent="0.25">
      <c r="A2937"/>
      <c r="B2937"/>
    </row>
    <row r="2938" spans="1:2" x14ac:dyDescent="0.25">
      <c r="A2938"/>
      <c r="B2938"/>
    </row>
    <row r="2939" spans="1:2" x14ac:dyDescent="0.25">
      <c r="A2939"/>
      <c r="B2939"/>
    </row>
    <row r="2940" spans="1:2" x14ac:dyDescent="0.25">
      <c r="A2940"/>
      <c r="B2940"/>
    </row>
    <row r="2941" spans="1:2" x14ac:dyDescent="0.25">
      <c r="A2941"/>
      <c r="B2941"/>
    </row>
    <row r="2942" spans="1:2" x14ac:dyDescent="0.25">
      <c r="A2942"/>
      <c r="B2942"/>
    </row>
    <row r="2943" spans="1:2" x14ac:dyDescent="0.25">
      <c r="A2943"/>
      <c r="B2943"/>
    </row>
    <row r="2944" spans="1:2" x14ac:dyDescent="0.25">
      <c r="A2944"/>
      <c r="B2944"/>
    </row>
    <row r="2945" spans="1:2" x14ac:dyDescent="0.25">
      <c r="A2945"/>
      <c r="B2945"/>
    </row>
    <row r="2946" spans="1:2" x14ac:dyDescent="0.25">
      <c r="A2946"/>
      <c r="B2946"/>
    </row>
    <row r="2947" spans="1:2" x14ac:dyDescent="0.25">
      <c r="A2947"/>
      <c r="B2947"/>
    </row>
    <row r="2948" spans="1:2" x14ac:dyDescent="0.25">
      <c r="A2948"/>
      <c r="B2948"/>
    </row>
    <row r="2949" spans="1:2" x14ac:dyDescent="0.25">
      <c r="A2949"/>
      <c r="B2949"/>
    </row>
    <row r="2950" spans="1:2" x14ac:dyDescent="0.25">
      <c r="A2950"/>
      <c r="B2950"/>
    </row>
    <row r="2951" spans="1:2" x14ac:dyDescent="0.25">
      <c r="A2951"/>
      <c r="B2951"/>
    </row>
    <row r="2952" spans="1:2" x14ac:dyDescent="0.25">
      <c r="A2952"/>
      <c r="B2952"/>
    </row>
    <row r="2953" spans="1:2" x14ac:dyDescent="0.25">
      <c r="A2953"/>
      <c r="B2953"/>
    </row>
    <row r="2954" spans="1:2" x14ac:dyDescent="0.25">
      <c r="A2954"/>
      <c r="B2954"/>
    </row>
    <row r="2955" spans="1:2" x14ac:dyDescent="0.25">
      <c r="A2955"/>
      <c r="B2955"/>
    </row>
    <row r="2956" spans="1:2" x14ac:dyDescent="0.25">
      <c r="A2956"/>
      <c r="B2956"/>
    </row>
    <row r="2957" spans="1:2" x14ac:dyDescent="0.25">
      <c r="A2957"/>
      <c r="B2957"/>
    </row>
    <row r="2958" spans="1:2" x14ac:dyDescent="0.25">
      <c r="A2958"/>
      <c r="B2958"/>
    </row>
    <row r="2959" spans="1:2" x14ac:dyDescent="0.25">
      <c r="A2959"/>
      <c r="B2959"/>
    </row>
    <row r="2960" spans="1:2" x14ac:dyDescent="0.25">
      <c r="A2960"/>
      <c r="B2960"/>
    </row>
    <row r="2961" spans="1:2" x14ac:dyDescent="0.25">
      <c r="A2961"/>
      <c r="B2961"/>
    </row>
    <row r="2962" spans="1:2" x14ac:dyDescent="0.25">
      <c r="A2962"/>
      <c r="B2962"/>
    </row>
    <row r="2963" spans="1:2" x14ac:dyDescent="0.25">
      <c r="A2963"/>
      <c r="B2963"/>
    </row>
    <row r="2964" spans="1:2" x14ac:dyDescent="0.25">
      <c r="A2964"/>
      <c r="B2964"/>
    </row>
    <row r="2965" spans="1:2" x14ac:dyDescent="0.25">
      <c r="A2965"/>
      <c r="B2965"/>
    </row>
    <row r="2966" spans="1:2" x14ac:dyDescent="0.25">
      <c r="A2966"/>
      <c r="B2966"/>
    </row>
    <row r="2967" spans="1:2" x14ac:dyDescent="0.25">
      <c r="A2967"/>
      <c r="B2967"/>
    </row>
    <row r="2968" spans="1:2" x14ac:dyDescent="0.25">
      <c r="A2968"/>
      <c r="B2968"/>
    </row>
    <row r="2969" spans="1:2" x14ac:dyDescent="0.25">
      <c r="A2969"/>
      <c r="B2969"/>
    </row>
    <row r="2970" spans="1:2" x14ac:dyDescent="0.25">
      <c r="A2970"/>
      <c r="B2970"/>
    </row>
    <row r="2971" spans="1:2" x14ac:dyDescent="0.25">
      <c r="A2971"/>
      <c r="B2971"/>
    </row>
    <row r="2972" spans="1:2" x14ac:dyDescent="0.25">
      <c r="A2972"/>
      <c r="B2972"/>
    </row>
    <row r="2973" spans="1:2" x14ac:dyDescent="0.25">
      <c r="A2973"/>
      <c r="B2973"/>
    </row>
    <row r="2974" spans="1:2" x14ac:dyDescent="0.25">
      <c r="A2974"/>
      <c r="B2974"/>
    </row>
    <row r="2975" spans="1:2" x14ac:dyDescent="0.25">
      <c r="A2975"/>
      <c r="B2975"/>
    </row>
    <row r="2976" spans="1:2" x14ac:dyDescent="0.25">
      <c r="A2976"/>
      <c r="B2976"/>
    </row>
    <row r="2977" spans="1:2" x14ac:dyDescent="0.25">
      <c r="A2977"/>
      <c r="B2977"/>
    </row>
    <row r="2978" spans="1:2" x14ac:dyDescent="0.25">
      <c r="A2978"/>
      <c r="B2978"/>
    </row>
    <row r="2979" spans="1:2" x14ac:dyDescent="0.25">
      <c r="A2979"/>
      <c r="B2979"/>
    </row>
    <row r="2980" spans="1:2" x14ac:dyDescent="0.25">
      <c r="A2980"/>
      <c r="B2980"/>
    </row>
    <row r="2981" spans="1:2" x14ac:dyDescent="0.25">
      <c r="A2981"/>
      <c r="B2981"/>
    </row>
    <row r="2982" spans="1:2" x14ac:dyDescent="0.25">
      <c r="A2982"/>
      <c r="B2982"/>
    </row>
    <row r="2983" spans="1:2" x14ac:dyDescent="0.25">
      <c r="A2983"/>
      <c r="B2983"/>
    </row>
    <row r="2984" spans="1:2" x14ac:dyDescent="0.25">
      <c r="A2984"/>
      <c r="B2984"/>
    </row>
    <row r="2985" spans="1:2" x14ac:dyDescent="0.25">
      <c r="A2985"/>
      <c r="B2985"/>
    </row>
    <row r="2986" spans="1:2" x14ac:dyDescent="0.25">
      <c r="A2986"/>
      <c r="B2986"/>
    </row>
    <row r="2987" spans="1:2" x14ac:dyDescent="0.25">
      <c r="A2987"/>
      <c r="B2987"/>
    </row>
    <row r="2988" spans="1:2" x14ac:dyDescent="0.25">
      <c r="A2988"/>
      <c r="B2988"/>
    </row>
    <row r="2989" spans="1:2" x14ac:dyDescent="0.25">
      <c r="A2989"/>
      <c r="B2989"/>
    </row>
    <row r="2990" spans="1:2" x14ac:dyDescent="0.25">
      <c r="A2990"/>
      <c r="B2990"/>
    </row>
    <row r="2991" spans="1:2" x14ac:dyDescent="0.25">
      <c r="A2991"/>
      <c r="B2991"/>
    </row>
    <row r="2992" spans="1:2" x14ac:dyDescent="0.25">
      <c r="A2992"/>
      <c r="B2992"/>
    </row>
    <row r="2993" spans="1:2" x14ac:dyDescent="0.25">
      <c r="A2993"/>
      <c r="B2993"/>
    </row>
    <row r="2994" spans="1:2" x14ac:dyDescent="0.25">
      <c r="A2994"/>
      <c r="B2994"/>
    </row>
    <row r="2995" spans="1:2" x14ac:dyDescent="0.25">
      <c r="A2995"/>
      <c r="B2995"/>
    </row>
    <row r="2996" spans="1:2" x14ac:dyDescent="0.25">
      <c r="A2996"/>
      <c r="B2996"/>
    </row>
    <row r="2997" spans="1:2" x14ac:dyDescent="0.25">
      <c r="A2997"/>
      <c r="B2997"/>
    </row>
    <row r="2998" spans="1:2" x14ac:dyDescent="0.25">
      <c r="A2998"/>
      <c r="B2998"/>
    </row>
    <row r="2999" spans="1:2" x14ac:dyDescent="0.25">
      <c r="A2999"/>
      <c r="B2999"/>
    </row>
    <row r="3000" spans="1:2" x14ac:dyDescent="0.25">
      <c r="A3000"/>
      <c r="B3000"/>
    </row>
    <row r="3001" spans="1:2" x14ac:dyDescent="0.25">
      <c r="A3001"/>
      <c r="B3001"/>
    </row>
    <row r="3002" spans="1:2" x14ac:dyDescent="0.25">
      <c r="A3002"/>
      <c r="B3002"/>
    </row>
    <row r="3003" spans="1:2" x14ac:dyDescent="0.25">
      <c r="A3003"/>
      <c r="B3003"/>
    </row>
    <row r="3004" spans="1:2" x14ac:dyDescent="0.25">
      <c r="A3004"/>
      <c r="B3004"/>
    </row>
    <row r="3005" spans="1:2" x14ac:dyDescent="0.25">
      <c r="A3005"/>
      <c r="B3005"/>
    </row>
    <row r="3006" spans="1:2" x14ac:dyDescent="0.25">
      <c r="A3006"/>
      <c r="B3006"/>
    </row>
    <row r="3007" spans="1:2" x14ac:dyDescent="0.25">
      <c r="A3007"/>
      <c r="B3007"/>
    </row>
    <row r="3008" spans="1:2" x14ac:dyDescent="0.25">
      <c r="A3008"/>
      <c r="B3008"/>
    </row>
    <row r="3009" spans="1:2" x14ac:dyDescent="0.25">
      <c r="A3009"/>
      <c r="B3009"/>
    </row>
    <row r="3010" spans="1:2" x14ac:dyDescent="0.25">
      <c r="A3010"/>
      <c r="B3010"/>
    </row>
    <row r="3011" spans="1:2" x14ac:dyDescent="0.25">
      <c r="A3011"/>
      <c r="B3011"/>
    </row>
    <row r="3012" spans="1:2" x14ac:dyDescent="0.25">
      <c r="A3012"/>
      <c r="B3012"/>
    </row>
    <row r="3013" spans="1:2" x14ac:dyDescent="0.25">
      <c r="A3013"/>
      <c r="B3013"/>
    </row>
    <row r="3014" spans="1:2" x14ac:dyDescent="0.25">
      <c r="A3014"/>
      <c r="B3014"/>
    </row>
    <row r="3015" spans="1:2" x14ac:dyDescent="0.25">
      <c r="A3015"/>
      <c r="B3015"/>
    </row>
    <row r="3016" spans="1:2" x14ac:dyDescent="0.25">
      <c r="A3016"/>
      <c r="B3016"/>
    </row>
    <row r="3017" spans="1:2" x14ac:dyDescent="0.25">
      <c r="A3017"/>
      <c r="B3017"/>
    </row>
    <row r="3018" spans="1:2" x14ac:dyDescent="0.25">
      <c r="A3018"/>
      <c r="B3018"/>
    </row>
    <row r="3019" spans="1:2" x14ac:dyDescent="0.25">
      <c r="A3019"/>
      <c r="B3019"/>
    </row>
    <row r="3020" spans="1:2" x14ac:dyDescent="0.25">
      <c r="A3020"/>
      <c r="B3020"/>
    </row>
    <row r="3021" spans="1:2" x14ac:dyDescent="0.25">
      <c r="A3021"/>
      <c r="B3021"/>
    </row>
    <row r="3022" spans="1:2" x14ac:dyDescent="0.25">
      <c r="A3022"/>
      <c r="B3022"/>
    </row>
    <row r="3023" spans="1:2" x14ac:dyDescent="0.25">
      <c r="A3023"/>
      <c r="B3023"/>
    </row>
    <row r="3024" spans="1:2" x14ac:dyDescent="0.25">
      <c r="A3024"/>
      <c r="B3024"/>
    </row>
    <row r="3025" spans="1:2" x14ac:dyDescent="0.25">
      <c r="A3025"/>
      <c r="B3025"/>
    </row>
    <row r="3026" spans="1:2" x14ac:dyDescent="0.25">
      <c r="A3026"/>
      <c r="B3026"/>
    </row>
    <row r="3027" spans="1:2" x14ac:dyDescent="0.25">
      <c r="A3027"/>
      <c r="B3027"/>
    </row>
    <row r="3028" spans="1:2" x14ac:dyDescent="0.25">
      <c r="A3028"/>
      <c r="B3028"/>
    </row>
    <row r="3029" spans="1:2" x14ac:dyDescent="0.25">
      <c r="A3029"/>
      <c r="B3029"/>
    </row>
    <row r="3030" spans="1:2" x14ac:dyDescent="0.25">
      <c r="A3030"/>
      <c r="B3030"/>
    </row>
    <row r="3031" spans="1:2" x14ac:dyDescent="0.25">
      <c r="A3031"/>
      <c r="B3031"/>
    </row>
    <row r="3032" spans="1:2" x14ac:dyDescent="0.25">
      <c r="A3032"/>
      <c r="B3032"/>
    </row>
    <row r="3033" spans="1:2" x14ac:dyDescent="0.25">
      <c r="A3033"/>
      <c r="B3033"/>
    </row>
    <row r="3034" spans="1:2" x14ac:dyDescent="0.25">
      <c r="A3034"/>
      <c r="B3034"/>
    </row>
    <row r="3035" spans="1:2" x14ac:dyDescent="0.25">
      <c r="A3035"/>
      <c r="B3035"/>
    </row>
    <row r="3036" spans="1:2" x14ac:dyDescent="0.25">
      <c r="A3036"/>
      <c r="B3036"/>
    </row>
    <row r="3037" spans="1:2" x14ac:dyDescent="0.25">
      <c r="A3037"/>
      <c r="B3037"/>
    </row>
    <row r="3038" spans="1:2" x14ac:dyDescent="0.25">
      <c r="A3038"/>
      <c r="B3038"/>
    </row>
    <row r="3039" spans="1:2" x14ac:dyDescent="0.25">
      <c r="A3039"/>
      <c r="B3039"/>
    </row>
    <row r="3040" spans="1:2" x14ac:dyDescent="0.25">
      <c r="A3040"/>
      <c r="B3040"/>
    </row>
    <row r="3041" spans="1:2" x14ac:dyDescent="0.25">
      <c r="A3041"/>
      <c r="B3041"/>
    </row>
    <row r="3042" spans="1:2" x14ac:dyDescent="0.25">
      <c r="A3042"/>
      <c r="B3042"/>
    </row>
    <row r="3043" spans="1:2" x14ac:dyDescent="0.25">
      <c r="A3043"/>
      <c r="B3043"/>
    </row>
    <row r="3044" spans="1:2" x14ac:dyDescent="0.25">
      <c r="A3044"/>
      <c r="B3044"/>
    </row>
    <row r="3045" spans="1:2" x14ac:dyDescent="0.25">
      <c r="A3045"/>
      <c r="B3045"/>
    </row>
    <row r="3046" spans="1:2" x14ac:dyDescent="0.25">
      <c r="A3046"/>
      <c r="B3046"/>
    </row>
    <row r="3047" spans="1:2" x14ac:dyDescent="0.25">
      <c r="A3047"/>
      <c r="B3047"/>
    </row>
    <row r="3048" spans="1:2" x14ac:dyDescent="0.25">
      <c r="A3048"/>
      <c r="B3048"/>
    </row>
    <row r="3049" spans="1:2" x14ac:dyDescent="0.25">
      <c r="A3049"/>
      <c r="B3049"/>
    </row>
    <row r="3050" spans="1:2" x14ac:dyDescent="0.25">
      <c r="A3050"/>
      <c r="B3050"/>
    </row>
    <row r="3051" spans="1:2" x14ac:dyDescent="0.25">
      <c r="A3051"/>
      <c r="B3051"/>
    </row>
    <row r="3052" spans="1:2" x14ac:dyDescent="0.25">
      <c r="A3052"/>
      <c r="B3052"/>
    </row>
    <row r="3053" spans="1:2" x14ac:dyDescent="0.25">
      <c r="A3053"/>
      <c r="B3053"/>
    </row>
    <row r="3054" spans="1:2" x14ac:dyDescent="0.25">
      <c r="A3054"/>
      <c r="B3054"/>
    </row>
    <row r="3055" spans="1:2" x14ac:dyDescent="0.25">
      <c r="A3055"/>
      <c r="B3055"/>
    </row>
    <row r="3056" spans="1:2" x14ac:dyDescent="0.25">
      <c r="A3056"/>
      <c r="B3056"/>
    </row>
    <row r="3057" spans="1:2" x14ac:dyDescent="0.25">
      <c r="A3057"/>
      <c r="B3057"/>
    </row>
    <row r="3058" spans="1:2" x14ac:dyDescent="0.25">
      <c r="A3058"/>
      <c r="B3058"/>
    </row>
    <row r="3059" spans="1:2" x14ac:dyDescent="0.25">
      <c r="A3059"/>
      <c r="B3059"/>
    </row>
    <row r="3060" spans="1:2" x14ac:dyDescent="0.25">
      <c r="A3060"/>
      <c r="B3060"/>
    </row>
    <row r="3061" spans="1:2" x14ac:dyDescent="0.25">
      <c r="A3061"/>
      <c r="B3061"/>
    </row>
    <row r="3062" spans="1:2" x14ac:dyDescent="0.25">
      <c r="A3062"/>
      <c r="B3062"/>
    </row>
    <row r="3063" spans="1:2" x14ac:dyDescent="0.25">
      <c r="A3063"/>
      <c r="B3063"/>
    </row>
    <row r="3064" spans="1:2" x14ac:dyDescent="0.25">
      <c r="A3064"/>
      <c r="B3064"/>
    </row>
    <row r="3065" spans="1:2" x14ac:dyDescent="0.25">
      <c r="A3065"/>
      <c r="B3065"/>
    </row>
    <row r="3066" spans="1:2" x14ac:dyDescent="0.25">
      <c r="A3066"/>
      <c r="B3066"/>
    </row>
    <row r="3067" spans="1:2" x14ac:dyDescent="0.25">
      <c r="A3067"/>
      <c r="B3067"/>
    </row>
    <row r="3068" spans="1:2" x14ac:dyDescent="0.25">
      <c r="A3068"/>
      <c r="B3068"/>
    </row>
    <row r="3069" spans="1:2" x14ac:dyDescent="0.25">
      <c r="A3069"/>
      <c r="B3069"/>
    </row>
    <row r="3070" spans="1:2" x14ac:dyDescent="0.25">
      <c r="A3070"/>
      <c r="B3070"/>
    </row>
    <row r="3071" spans="1:2" x14ac:dyDescent="0.25">
      <c r="A3071"/>
      <c r="B3071"/>
    </row>
    <row r="3072" spans="1:2" x14ac:dyDescent="0.25">
      <c r="A3072"/>
      <c r="B3072"/>
    </row>
    <row r="3073" spans="1:2" x14ac:dyDescent="0.25">
      <c r="A3073"/>
      <c r="B3073"/>
    </row>
    <row r="3074" spans="1:2" x14ac:dyDescent="0.25">
      <c r="A3074"/>
      <c r="B3074"/>
    </row>
    <row r="3075" spans="1:2" x14ac:dyDescent="0.25">
      <c r="A3075"/>
      <c r="B3075"/>
    </row>
    <row r="3076" spans="1:2" x14ac:dyDescent="0.25">
      <c r="A3076"/>
      <c r="B3076"/>
    </row>
    <row r="3077" spans="1:2" x14ac:dyDescent="0.25">
      <c r="A3077"/>
      <c r="B3077"/>
    </row>
    <row r="3078" spans="1:2" x14ac:dyDescent="0.25">
      <c r="A3078"/>
      <c r="B3078"/>
    </row>
    <row r="3079" spans="1:2" x14ac:dyDescent="0.25">
      <c r="A3079"/>
      <c r="B3079"/>
    </row>
    <row r="3080" spans="1:2" x14ac:dyDescent="0.25">
      <c r="A3080"/>
      <c r="B3080"/>
    </row>
    <row r="3081" spans="1:2" x14ac:dyDescent="0.25">
      <c r="A3081"/>
      <c r="B3081"/>
    </row>
    <row r="3082" spans="1:2" x14ac:dyDescent="0.25">
      <c r="A3082"/>
      <c r="B3082"/>
    </row>
    <row r="3083" spans="1:2" x14ac:dyDescent="0.25">
      <c r="A3083"/>
      <c r="B3083"/>
    </row>
    <row r="3084" spans="1:2" x14ac:dyDescent="0.25">
      <c r="A3084"/>
      <c r="B3084"/>
    </row>
    <row r="3085" spans="1:2" x14ac:dyDescent="0.25">
      <c r="A3085"/>
      <c r="B3085"/>
    </row>
    <row r="3086" spans="1:2" x14ac:dyDescent="0.25">
      <c r="A3086"/>
      <c r="B3086"/>
    </row>
    <row r="3087" spans="1:2" x14ac:dyDescent="0.25">
      <c r="A3087"/>
      <c r="B3087"/>
    </row>
    <row r="3088" spans="1:2" x14ac:dyDescent="0.25">
      <c r="A3088"/>
      <c r="B3088"/>
    </row>
    <row r="3089" spans="1:2" x14ac:dyDescent="0.25">
      <c r="A3089"/>
      <c r="B3089"/>
    </row>
    <row r="3090" spans="1:2" x14ac:dyDescent="0.25">
      <c r="A3090"/>
      <c r="B3090"/>
    </row>
    <row r="3091" spans="1:2" x14ac:dyDescent="0.25">
      <c r="A3091"/>
      <c r="B3091"/>
    </row>
    <row r="3092" spans="1:2" x14ac:dyDescent="0.25">
      <c r="A3092"/>
      <c r="B3092"/>
    </row>
    <row r="3093" spans="1:2" x14ac:dyDescent="0.25">
      <c r="A3093"/>
      <c r="B3093"/>
    </row>
    <row r="3094" spans="1:2" x14ac:dyDescent="0.25">
      <c r="A3094"/>
      <c r="B3094"/>
    </row>
    <row r="3095" spans="1:2" x14ac:dyDescent="0.25">
      <c r="A3095"/>
      <c r="B3095"/>
    </row>
    <row r="3096" spans="1:2" x14ac:dyDescent="0.25">
      <c r="A3096"/>
      <c r="B3096"/>
    </row>
    <row r="3097" spans="1:2" x14ac:dyDescent="0.25">
      <c r="A3097"/>
      <c r="B3097"/>
    </row>
    <row r="3098" spans="1:2" x14ac:dyDescent="0.25">
      <c r="A3098"/>
      <c r="B3098"/>
    </row>
    <row r="3099" spans="1:2" x14ac:dyDescent="0.25">
      <c r="A3099"/>
      <c r="B3099"/>
    </row>
    <row r="3100" spans="1:2" x14ac:dyDescent="0.25">
      <c r="A3100"/>
      <c r="B3100"/>
    </row>
    <row r="3101" spans="1:2" x14ac:dyDescent="0.25">
      <c r="A3101"/>
      <c r="B3101"/>
    </row>
    <row r="3102" spans="1:2" x14ac:dyDescent="0.25">
      <c r="A3102"/>
      <c r="B3102"/>
    </row>
    <row r="3103" spans="1:2" x14ac:dyDescent="0.25">
      <c r="A3103"/>
      <c r="B3103"/>
    </row>
    <row r="3104" spans="1:2" x14ac:dyDescent="0.25">
      <c r="A3104"/>
      <c r="B3104"/>
    </row>
    <row r="3105" spans="1:2" x14ac:dyDescent="0.25">
      <c r="A3105"/>
      <c r="B3105"/>
    </row>
    <row r="3106" spans="1:2" x14ac:dyDescent="0.25">
      <c r="A3106"/>
      <c r="B3106"/>
    </row>
    <row r="3107" spans="1:2" x14ac:dyDescent="0.25">
      <c r="A3107"/>
      <c r="B3107"/>
    </row>
    <row r="3108" spans="1:2" x14ac:dyDescent="0.25">
      <c r="A3108"/>
      <c r="B3108"/>
    </row>
    <row r="3109" spans="1:2" x14ac:dyDescent="0.25">
      <c r="A3109"/>
      <c r="B3109"/>
    </row>
    <row r="3110" spans="1:2" x14ac:dyDescent="0.25">
      <c r="A3110"/>
      <c r="B3110"/>
    </row>
    <row r="3111" spans="1:2" x14ac:dyDescent="0.25">
      <c r="A3111"/>
      <c r="B3111"/>
    </row>
    <row r="3112" spans="1:2" x14ac:dyDescent="0.25">
      <c r="A3112"/>
      <c r="B3112"/>
    </row>
    <row r="3113" spans="1:2" x14ac:dyDescent="0.25">
      <c r="A3113"/>
      <c r="B3113"/>
    </row>
    <row r="3114" spans="1:2" x14ac:dyDescent="0.25">
      <c r="A3114"/>
      <c r="B3114"/>
    </row>
    <row r="3115" spans="1:2" x14ac:dyDescent="0.25">
      <c r="A3115"/>
      <c r="B3115"/>
    </row>
    <row r="3116" spans="1:2" x14ac:dyDescent="0.25">
      <c r="A3116"/>
      <c r="B3116"/>
    </row>
    <row r="3117" spans="1:2" x14ac:dyDescent="0.25">
      <c r="A3117"/>
      <c r="B3117"/>
    </row>
    <row r="3118" spans="1:2" x14ac:dyDescent="0.25">
      <c r="A3118"/>
      <c r="B3118"/>
    </row>
    <row r="3119" spans="1:2" x14ac:dyDescent="0.25">
      <c r="A3119"/>
      <c r="B3119"/>
    </row>
    <row r="3120" spans="1:2" x14ac:dyDescent="0.25">
      <c r="A3120"/>
      <c r="B3120"/>
    </row>
    <row r="3121" spans="1:2" x14ac:dyDescent="0.25">
      <c r="A3121"/>
      <c r="B3121"/>
    </row>
    <row r="3122" spans="1:2" x14ac:dyDescent="0.25">
      <c r="A3122"/>
      <c r="B3122"/>
    </row>
    <row r="3123" spans="1:2" x14ac:dyDescent="0.25">
      <c r="A3123"/>
      <c r="B3123"/>
    </row>
    <row r="3124" spans="1:2" x14ac:dyDescent="0.25">
      <c r="A3124"/>
      <c r="B3124"/>
    </row>
    <row r="3125" spans="1:2" x14ac:dyDescent="0.25">
      <c r="A3125"/>
      <c r="B3125"/>
    </row>
    <row r="3126" spans="1:2" x14ac:dyDescent="0.25">
      <c r="A3126"/>
      <c r="B3126"/>
    </row>
    <row r="3127" spans="1:2" x14ac:dyDescent="0.25">
      <c r="A3127"/>
      <c r="B3127"/>
    </row>
    <row r="3128" spans="1:2" x14ac:dyDescent="0.25">
      <c r="A3128"/>
      <c r="B3128"/>
    </row>
    <row r="3129" spans="1:2" x14ac:dyDescent="0.25">
      <c r="A3129"/>
      <c r="B3129"/>
    </row>
    <row r="3130" spans="1:2" x14ac:dyDescent="0.25">
      <c r="A3130"/>
      <c r="B3130"/>
    </row>
    <row r="3131" spans="1:2" x14ac:dyDescent="0.25">
      <c r="A3131"/>
      <c r="B3131"/>
    </row>
    <row r="3132" spans="1:2" x14ac:dyDescent="0.25">
      <c r="A3132"/>
      <c r="B3132"/>
    </row>
    <row r="3133" spans="1:2" x14ac:dyDescent="0.25">
      <c r="A3133"/>
      <c r="B3133"/>
    </row>
    <row r="3134" spans="1:2" x14ac:dyDescent="0.25">
      <c r="A3134"/>
      <c r="B3134"/>
    </row>
    <row r="3135" spans="1:2" x14ac:dyDescent="0.25">
      <c r="A3135"/>
      <c r="B3135"/>
    </row>
    <row r="3136" spans="1:2" x14ac:dyDescent="0.25">
      <c r="A3136"/>
      <c r="B3136"/>
    </row>
    <row r="3137" spans="1:2" x14ac:dyDescent="0.25">
      <c r="A3137"/>
      <c r="B3137"/>
    </row>
    <row r="3138" spans="1:2" x14ac:dyDescent="0.25">
      <c r="A3138"/>
      <c r="B3138"/>
    </row>
    <row r="3139" spans="1:2" x14ac:dyDescent="0.25">
      <c r="A3139"/>
      <c r="B3139"/>
    </row>
    <row r="3140" spans="1:2" x14ac:dyDescent="0.25">
      <c r="A3140"/>
      <c r="B3140"/>
    </row>
    <row r="3141" spans="1:2" x14ac:dyDescent="0.25">
      <c r="A3141"/>
      <c r="B3141"/>
    </row>
    <row r="3142" spans="1:2" x14ac:dyDescent="0.25">
      <c r="A3142"/>
      <c r="B3142"/>
    </row>
    <row r="3143" spans="1:2" x14ac:dyDescent="0.25">
      <c r="A3143"/>
      <c r="B3143"/>
    </row>
    <row r="3144" spans="1:2" x14ac:dyDescent="0.25">
      <c r="A3144"/>
      <c r="B3144"/>
    </row>
    <row r="3145" spans="1:2" x14ac:dyDescent="0.25">
      <c r="A3145"/>
      <c r="B3145"/>
    </row>
    <row r="3146" spans="1:2" x14ac:dyDescent="0.25">
      <c r="A3146"/>
      <c r="B3146"/>
    </row>
    <row r="3147" spans="1:2" x14ac:dyDescent="0.25">
      <c r="A3147"/>
      <c r="B3147"/>
    </row>
    <row r="3148" spans="1:2" x14ac:dyDescent="0.25">
      <c r="A3148"/>
      <c r="B3148"/>
    </row>
    <row r="3149" spans="1:2" x14ac:dyDescent="0.25">
      <c r="A3149"/>
      <c r="B3149"/>
    </row>
    <row r="3150" spans="1:2" x14ac:dyDescent="0.25">
      <c r="A3150"/>
      <c r="B3150"/>
    </row>
    <row r="3151" spans="1:2" x14ac:dyDescent="0.25">
      <c r="A3151"/>
      <c r="B3151"/>
    </row>
    <row r="3152" spans="1:2" x14ac:dyDescent="0.25">
      <c r="A3152"/>
      <c r="B3152"/>
    </row>
    <row r="3153" spans="1:2" x14ac:dyDescent="0.25">
      <c r="A3153"/>
      <c r="B3153"/>
    </row>
    <row r="3154" spans="1:2" x14ac:dyDescent="0.25">
      <c r="A3154"/>
      <c r="B3154"/>
    </row>
    <row r="3155" spans="1:2" x14ac:dyDescent="0.25">
      <c r="A3155"/>
      <c r="B3155"/>
    </row>
    <row r="3156" spans="1:2" x14ac:dyDescent="0.25">
      <c r="A3156"/>
      <c r="B3156"/>
    </row>
    <row r="3157" spans="1:2" x14ac:dyDescent="0.25">
      <c r="A3157"/>
      <c r="B3157"/>
    </row>
    <row r="3158" spans="1:2" x14ac:dyDescent="0.25">
      <c r="A3158"/>
      <c r="B3158"/>
    </row>
    <row r="3159" spans="1:2" x14ac:dyDescent="0.25">
      <c r="A3159"/>
      <c r="B3159"/>
    </row>
    <row r="3160" spans="1:2" x14ac:dyDescent="0.25">
      <c r="A3160"/>
      <c r="B3160"/>
    </row>
    <row r="3161" spans="1:2" x14ac:dyDescent="0.25">
      <c r="A3161"/>
      <c r="B3161"/>
    </row>
    <row r="3162" spans="1:2" x14ac:dyDescent="0.25">
      <c r="A3162"/>
      <c r="B3162"/>
    </row>
    <row r="3163" spans="1:2" x14ac:dyDescent="0.25">
      <c r="A3163"/>
      <c r="B3163"/>
    </row>
    <row r="3164" spans="1:2" x14ac:dyDescent="0.25">
      <c r="A3164"/>
      <c r="B3164"/>
    </row>
    <row r="3165" spans="1:2" x14ac:dyDescent="0.25">
      <c r="A3165"/>
      <c r="B3165"/>
    </row>
    <row r="3166" spans="1:2" x14ac:dyDescent="0.25">
      <c r="A3166"/>
      <c r="B3166"/>
    </row>
    <row r="3167" spans="1:2" x14ac:dyDescent="0.25">
      <c r="A3167"/>
      <c r="B3167"/>
    </row>
    <row r="3168" spans="1:2" x14ac:dyDescent="0.25">
      <c r="A3168"/>
      <c r="B3168"/>
    </row>
    <row r="3169" spans="1:2" x14ac:dyDescent="0.25">
      <c r="A3169"/>
      <c r="B3169"/>
    </row>
    <row r="3170" spans="1:2" x14ac:dyDescent="0.25">
      <c r="A3170"/>
      <c r="B3170"/>
    </row>
    <row r="3171" spans="1:2" x14ac:dyDescent="0.25">
      <c r="A3171"/>
      <c r="B3171"/>
    </row>
    <row r="3172" spans="1:2" x14ac:dyDescent="0.25">
      <c r="A3172"/>
      <c r="B3172"/>
    </row>
    <row r="3173" spans="1:2" x14ac:dyDescent="0.25">
      <c r="A3173"/>
      <c r="B3173"/>
    </row>
    <row r="3174" spans="1:2" x14ac:dyDescent="0.25">
      <c r="A3174"/>
      <c r="B3174"/>
    </row>
    <row r="3175" spans="1:2" x14ac:dyDescent="0.25">
      <c r="A3175"/>
      <c r="B3175"/>
    </row>
    <row r="3176" spans="1:2" x14ac:dyDescent="0.25">
      <c r="A3176"/>
      <c r="B3176"/>
    </row>
    <row r="3177" spans="1:2" x14ac:dyDescent="0.25">
      <c r="A3177"/>
      <c r="B3177"/>
    </row>
    <row r="3178" spans="1:2" x14ac:dyDescent="0.25">
      <c r="A3178"/>
      <c r="B3178"/>
    </row>
    <row r="3179" spans="1:2" x14ac:dyDescent="0.25">
      <c r="A3179"/>
      <c r="B3179"/>
    </row>
    <row r="3180" spans="1:2" x14ac:dyDescent="0.25">
      <c r="A3180"/>
      <c r="B3180"/>
    </row>
    <row r="3181" spans="1:2" x14ac:dyDescent="0.25">
      <c r="A3181"/>
      <c r="B3181"/>
    </row>
    <row r="3182" spans="1:2" x14ac:dyDescent="0.25">
      <c r="A3182"/>
      <c r="B3182"/>
    </row>
    <row r="3183" spans="1:2" x14ac:dyDescent="0.25">
      <c r="A3183"/>
      <c r="B3183"/>
    </row>
    <row r="3184" spans="1:2" x14ac:dyDescent="0.25">
      <c r="A3184"/>
      <c r="B3184"/>
    </row>
    <row r="3185" spans="1:2" x14ac:dyDescent="0.25">
      <c r="A3185"/>
      <c r="B3185"/>
    </row>
    <row r="3186" spans="1:2" x14ac:dyDescent="0.25">
      <c r="A3186"/>
      <c r="B3186"/>
    </row>
    <row r="3187" spans="1:2" x14ac:dyDescent="0.25">
      <c r="A3187"/>
      <c r="B3187"/>
    </row>
    <row r="3188" spans="1:2" x14ac:dyDescent="0.25">
      <c r="A3188"/>
      <c r="B3188"/>
    </row>
    <row r="3189" spans="1:2" x14ac:dyDescent="0.25">
      <c r="A3189"/>
      <c r="B3189"/>
    </row>
    <row r="3190" spans="1:2" x14ac:dyDescent="0.25">
      <c r="A3190"/>
      <c r="B3190"/>
    </row>
    <row r="3191" spans="1:2" x14ac:dyDescent="0.25">
      <c r="A3191"/>
      <c r="B3191"/>
    </row>
    <row r="3192" spans="1:2" x14ac:dyDescent="0.25">
      <c r="A3192"/>
      <c r="B3192"/>
    </row>
    <row r="3193" spans="1:2" x14ac:dyDescent="0.25">
      <c r="A3193"/>
      <c r="B3193"/>
    </row>
    <row r="3194" spans="1:2" x14ac:dyDescent="0.25">
      <c r="A3194"/>
      <c r="B3194"/>
    </row>
    <row r="3195" spans="1:2" x14ac:dyDescent="0.25">
      <c r="A3195"/>
      <c r="B3195"/>
    </row>
    <row r="3196" spans="1:2" x14ac:dyDescent="0.25">
      <c r="A3196"/>
      <c r="B3196"/>
    </row>
    <row r="3197" spans="1:2" x14ac:dyDescent="0.25">
      <c r="A3197"/>
      <c r="B3197"/>
    </row>
    <row r="3198" spans="1:2" x14ac:dyDescent="0.25">
      <c r="A3198"/>
      <c r="B3198"/>
    </row>
    <row r="3199" spans="1:2" x14ac:dyDescent="0.25">
      <c r="A3199"/>
      <c r="B3199"/>
    </row>
    <row r="3200" spans="1:2" x14ac:dyDescent="0.25">
      <c r="A3200"/>
      <c r="B3200"/>
    </row>
    <row r="3201" spans="1:2" x14ac:dyDescent="0.25">
      <c r="A3201"/>
      <c r="B3201"/>
    </row>
    <row r="3202" spans="1:2" x14ac:dyDescent="0.25">
      <c r="A3202"/>
      <c r="B3202"/>
    </row>
    <row r="3203" spans="1:2" x14ac:dyDescent="0.25">
      <c r="A3203"/>
      <c r="B3203"/>
    </row>
    <row r="3204" spans="1:2" x14ac:dyDescent="0.25">
      <c r="A3204"/>
      <c r="B3204"/>
    </row>
    <row r="3205" spans="1:2" x14ac:dyDescent="0.25">
      <c r="A3205"/>
      <c r="B3205"/>
    </row>
    <row r="3206" spans="1:2" x14ac:dyDescent="0.25">
      <c r="A3206"/>
      <c r="B3206"/>
    </row>
    <row r="3207" spans="1:2" x14ac:dyDescent="0.25">
      <c r="A3207"/>
      <c r="B3207"/>
    </row>
    <row r="3208" spans="1:2" x14ac:dyDescent="0.25">
      <c r="A3208"/>
      <c r="B3208"/>
    </row>
    <row r="3209" spans="1:2" x14ac:dyDescent="0.25">
      <c r="A3209"/>
      <c r="B3209"/>
    </row>
    <row r="3210" spans="1:2" x14ac:dyDescent="0.25">
      <c r="A3210"/>
      <c r="B3210"/>
    </row>
    <row r="3211" spans="1:2" x14ac:dyDescent="0.25">
      <c r="A3211"/>
      <c r="B3211"/>
    </row>
    <row r="3212" spans="1:2" x14ac:dyDescent="0.25">
      <c r="A3212"/>
      <c r="B3212"/>
    </row>
    <row r="3213" spans="1:2" x14ac:dyDescent="0.25">
      <c r="A3213"/>
      <c r="B3213"/>
    </row>
    <row r="3214" spans="1:2" x14ac:dyDescent="0.25">
      <c r="A3214"/>
      <c r="B3214"/>
    </row>
    <row r="3215" spans="1:2" x14ac:dyDescent="0.25">
      <c r="A3215"/>
      <c r="B3215"/>
    </row>
    <row r="3216" spans="1:2" x14ac:dyDescent="0.25">
      <c r="A3216"/>
      <c r="B3216"/>
    </row>
    <row r="3217" spans="1:2" x14ac:dyDescent="0.25">
      <c r="A3217"/>
      <c r="B3217"/>
    </row>
    <row r="3218" spans="1:2" x14ac:dyDescent="0.25">
      <c r="A3218"/>
      <c r="B3218"/>
    </row>
    <row r="3219" spans="1:2" x14ac:dyDescent="0.25">
      <c r="A3219"/>
      <c r="B3219"/>
    </row>
    <row r="3220" spans="1:2" x14ac:dyDescent="0.25">
      <c r="A3220"/>
      <c r="B3220"/>
    </row>
    <row r="3221" spans="1:2" x14ac:dyDescent="0.25">
      <c r="A3221"/>
      <c r="B3221"/>
    </row>
    <row r="3222" spans="1:2" x14ac:dyDescent="0.25">
      <c r="A3222"/>
      <c r="B3222"/>
    </row>
    <row r="3223" spans="1:2" x14ac:dyDescent="0.25">
      <c r="A3223"/>
      <c r="B3223"/>
    </row>
    <row r="3224" spans="1:2" x14ac:dyDescent="0.25">
      <c r="A3224"/>
      <c r="B3224"/>
    </row>
    <row r="3225" spans="1:2" x14ac:dyDescent="0.25">
      <c r="A3225"/>
      <c r="B3225"/>
    </row>
    <row r="3226" spans="1:2" x14ac:dyDescent="0.25">
      <c r="A3226"/>
      <c r="B3226"/>
    </row>
    <row r="3227" spans="1:2" x14ac:dyDescent="0.25">
      <c r="A3227"/>
      <c r="B3227"/>
    </row>
    <row r="3228" spans="1:2" x14ac:dyDescent="0.25">
      <c r="A3228"/>
      <c r="B3228"/>
    </row>
    <row r="3229" spans="1:2" x14ac:dyDescent="0.25">
      <c r="A3229"/>
      <c r="B3229"/>
    </row>
    <row r="3230" spans="1:2" x14ac:dyDescent="0.25">
      <c r="A3230"/>
      <c r="B3230"/>
    </row>
    <row r="3231" spans="1:2" x14ac:dyDescent="0.25">
      <c r="A3231"/>
      <c r="B3231"/>
    </row>
    <row r="3232" spans="1:2" x14ac:dyDescent="0.25">
      <c r="A3232"/>
      <c r="B3232"/>
    </row>
    <row r="3233" spans="1:2" x14ac:dyDescent="0.25">
      <c r="A3233"/>
      <c r="B3233"/>
    </row>
    <row r="3234" spans="1:2" x14ac:dyDescent="0.25">
      <c r="A3234"/>
      <c r="B3234"/>
    </row>
    <row r="3235" spans="1:2" x14ac:dyDescent="0.25">
      <c r="A3235"/>
      <c r="B3235"/>
    </row>
    <row r="3236" spans="1:2" x14ac:dyDescent="0.25">
      <c r="A3236"/>
      <c r="B3236"/>
    </row>
    <row r="3237" spans="1:2" x14ac:dyDescent="0.25">
      <c r="A3237"/>
      <c r="B3237"/>
    </row>
    <row r="3238" spans="1:2" x14ac:dyDescent="0.25">
      <c r="A3238"/>
      <c r="B3238"/>
    </row>
    <row r="3239" spans="1:2" x14ac:dyDescent="0.25">
      <c r="A3239"/>
      <c r="B3239"/>
    </row>
    <row r="3240" spans="1:2" x14ac:dyDescent="0.25">
      <c r="A3240"/>
      <c r="B3240"/>
    </row>
    <row r="3241" spans="1:2" x14ac:dyDescent="0.25">
      <c r="A3241"/>
      <c r="B3241"/>
    </row>
    <row r="3242" spans="1:2" x14ac:dyDescent="0.25">
      <c r="A3242"/>
      <c r="B3242"/>
    </row>
    <row r="3243" spans="1:2" x14ac:dyDescent="0.25">
      <c r="A3243"/>
      <c r="B3243"/>
    </row>
    <row r="3244" spans="1:2" x14ac:dyDescent="0.25">
      <c r="A3244"/>
      <c r="B3244"/>
    </row>
    <row r="3245" spans="1:2" x14ac:dyDescent="0.25">
      <c r="A3245"/>
      <c r="B3245"/>
    </row>
    <row r="3246" spans="1:2" x14ac:dyDescent="0.25">
      <c r="A3246"/>
      <c r="B3246"/>
    </row>
    <row r="3247" spans="1:2" x14ac:dyDescent="0.25">
      <c r="A3247"/>
      <c r="B3247"/>
    </row>
    <row r="3248" spans="1:2" x14ac:dyDescent="0.25">
      <c r="A3248"/>
      <c r="B3248"/>
    </row>
    <row r="3249" spans="1:2" x14ac:dyDescent="0.25">
      <c r="A3249"/>
      <c r="B3249"/>
    </row>
    <row r="3250" spans="1:2" x14ac:dyDescent="0.25">
      <c r="A3250"/>
      <c r="B3250"/>
    </row>
    <row r="3251" spans="1:2" x14ac:dyDescent="0.25">
      <c r="A3251"/>
      <c r="B3251"/>
    </row>
    <row r="3252" spans="1:2" x14ac:dyDescent="0.25">
      <c r="A3252"/>
      <c r="B3252"/>
    </row>
    <row r="3253" spans="1:2" x14ac:dyDescent="0.25">
      <c r="A3253"/>
      <c r="B3253"/>
    </row>
    <row r="3254" spans="1:2" x14ac:dyDescent="0.25">
      <c r="A3254"/>
      <c r="B3254"/>
    </row>
    <row r="3255" spans="1:2" x14ac:dyDescent="0.25">
      <c r="A3255"/>
      <c r="B3255"/>
    </row>
    <row r="3256" spans="1:2" x14ac:dyDescent="0.25">
      <c r="A3256"/>
      <c r="B3256"/>
    </row>
    <row r="3257" spans="1:2" x14ac:dyDescent="0.25">
      <c r="A3257"/>
      <c r="B3257"/>
    </row>
    <row r="3258" spans="1:2" x14ac:dyDescent="0.25">
      <c r="A3258"/>
      <c r="B3258"/>
    </row>
    <row r="3259" spans="1:2" x14ac:dyDescent="0.25">
      <c r="A3259"/>
      <c r="B3259"/>
    </row>
    <row r="3260" spans="1:2" x14ac:dyDescent="0.25">
      <c r="A3260"/>
      <c r="B3260"/>
    </row>
    <row r="3261" spans="1:2" x14ac:dyDescent="0.25">
      <c r="A3261"/>
      <c r="B3261"/>
    </row>
    <row r="3262" spans="1:2" x14ac:dyDescent="0.25">
      <c r="A3262"/>
      <c r="B3262"/>
    </row>
    <row r="3263" spans="1:2" x14ac:dyDescent="0.25">
      <c r="A3263"/>
      <c r="B3263"/>
    </row>
    <row r="3264" spans="1:2" x14ac:dyDescent="0.25">
      <c r="A3264"/>
      <c r="B3264"/>
    </row>
    <row r="3265" spans="1:2" x14ac:dyDescent="0.25">
      <c r="A3265"/>
      <c r="B3265"/>
    </row>
    <row r="3266" spans="1:2" x14ac:dyDescent="0.25">
      <c r="A3266"/>
      <c r="B3266"/>
    </row>
    <row r="3267" spans="1:2" x14ac:dyDescent="0.25">
      <c r="A3267"/>
      <c r="B3267"/>
    </row>
    <row r="3268" spans="1:2" x14ac:dyDescent="0.25">
      <c r="A3268"/>
      <c r="B3268"/>
    </row>
    <row r="3269" spans="1:2" x14ac:dyDescent="0.25">
      <c r="A3269"/>
      <c r="B3269"/>
    </row>
    <row r="3270" spans="1:2" x14ac:dyDescent="0.25">
      <c r="A3270"/>
      <c r="B3270"/>
    </row>
    <row r="3271" spans="1:2" x14ac:dyDescent="0.25">
      <c r="A3271"/>
      <c r="B3271"/>
    </row>
    <row r="3272" spans="1:2" x14ac:dyDescent="0.25">
      <c r="A3272"/>
      <c r="B3272"/>
    </row>
    <row r="3273" spans="1:2" x14ac:dyDescent="0.25">
      <c r="A3273"/>
      <c r="B3273"/>
    </row>
    <row r="3274" spans="1:2" x14ac:dyDescent="0.25">
      <c r="A3274"/>
      <c r="B3274"/>
    </row>
    <row r="3275" spans="1:2" x14ac:dyDescent="0.25">
      <c r="A3275"/>
      <c r="B3275"/>
    </row>
    <row r="3276" spans="1:2" x14ac:dyDescent="0.25">
      <c r="A3276"/>
      <c r="B3276"/>
    </row>
    <row r="3277" spans="1:2" x14ac:dyDescent="0.25">
      <c r="A3277"/>
      <c r="B3277"/>
    </row>
    <row r="3278" spans="1:2" x14ac:dyDescent="0.25">
      <c r="A3278"/>
      <c r="B3278"/>
    </row>
    <row r="3279" spans="1:2" x14ac:dyDescent="0.25">
      <c r="A3279"/>
      <c r="B3279"/>
    </row>
    <row r="3280" spans="1:2" x14ac:dyDescent="0.25">
      <c r="A3280"/>
      <c r="B3280"/>
    </row>
    <row r="3281" spans="1:2" x14ac:dyDescent="0.25">
      <c r="A3281"/>
      <c r="B3281"/>
    </row>
    <row r="3282" spans="1:2" x14ac:dyDescent="0.25">
      <c r="A3282"/>
      <c r="B3282"/>
    </row>
    <row r="3283" spans="1:2" x14ac:dyDescent="0.25">
      <c r="A3283"/>
      <c r="B3283"/>
    </row>
    <row r="3284" spans="1:2" x14ac:dyDescent="0.25">
      <c r="A3284"/>
      <c r="B3284"/>
    </row>
    <row r="3285" spans="1:2" x14ac:dyDescent="0.25">
      <c r="A3285"/>
      <c r="B3285"/>
    </row>
    <row r="3286" spans="1:2" x14ac:dyDescent="0.25">
      <c r="A3286"/>
      <c r="B3286"/>
    </row>
    <row r="3287" spans="1:2" x14ac:dyDescent="0.25">
      <c r="A3287"/>
      <c r="B3287"/>
    </row>
    <row r="3288" spans="1:2" x14ac:dyDescent="0.25">
      <c r="A3288"/>
      <c r="B3288"/>
    </row>
    <row r="3289" spans="1:2" x14ac:dyDescent="0.25">
      <c r="A3289"/>
      <c r="B3289"/>
    </row>
    <row r="3290" spans="1:2" x14ac:dyDescent="0.25">
      <c r="A3290"/>
      <c r="B3290"/>
    </row>
    <row r="3291" spans="1:2" x14ac:dyDescent="0.25">
      <c r="A3291"/>
      <c r="B3291"/>
    </row>
    <row r="3292" spans="1:2" x14ac:dyDescent="0.25">
      <c r="A3292"/>
      <c r="B3292"/>
    </row>
    <row r="3293" spans="1:2" x14ac:dyDescent="0.25">
      <c r="A3293"/>
      <c r="B3293"/>
    </row>
    <row r="3294" spans="1:2" x14ac:dyDescent="0.25">
      <c r="A3294"/>
      <c r="B3294"/>
    </row>
    <row r="3295" spans="1:2" x14ac:dyDescent="0.25">
      <c r="A3295"/>
      <c r="B3295"/>
    </row>
    <row r="3296" spans="1:2" x14ac:dyDescent="0.25">
      <c r="A3296"/>
      <c r="B3296"/>
    </row>
    <row r="3297" spans="1:2" x14ac:dyDescent="0.25">
      <c r="A3297"/>
      <c r="B3297"/>
    </row>
    <row r="3298" spans="1:2" x14ac:dyDescent="0.25">
      <c r="A3298"/>
      <c r="B3298"/>
    </row>
    <row r="3299" spans="1:2" x14ac:dyDescent="0.25">
      <c r="A3299"/>
      <c r="B3299"/>
    </row>
    <row r="3300" spans="1:2" x14ac:dyDescent="0.25">
      <c r="A3300"/>
      <c r="B3300"/>
    </row>
    <row r="3301" spans="1:2" x14ac:dyDescent="0.25">
      <c r="A3301"/>
      <c r="B3301"/>
    </row>
    <row r="3302" spans="1:2" x14ac:dyDescent="0.25">
      <c r="A3302"/>
      <c r="B3302"/>
    </row>
    <row r="3303" spans="1:2" x14ac:dyDescent="0.25">
      <c r="A3303"/>
      <c r="B3303"/>
    </row>
    <row r="3304" spans="1:2" x14ac:dyDescent="0.25">
      <c r="A3304"/>
      <c r="B3304"/>
    </row>
    <row r="3305" spans="1:2" x14ac:dyDescent="0.25">
      <c r="A3305"/>
      <c r="B3305"/>
    </row>
    <row r="3306" spans="1:2" x14ac:dyDescent="0.25">
      <c r="A3306"/>
      <c r="B3306"/>
    </row>
    <row r="3307" spans="1:2" x14ac:dyDescent="0.25">
      <c r="A3307"/>
      <c r="B3307"/>
    </row>
    <row r="3308" spans="1:2" x14ac:dyDescent="0.25">
      <c r="A3308"/>
      <c r="B3308"/>
    </row>
    <row r="3309" spans="1:2" x14ac:dyDescent="0.25">
      <c r="A3309"/>
      <c r="B3309"/>
    </row>
    <row r="3310" spans="1:2" x14ac:dyDescent="0.25">
      <c r="A3310"/>
      <c r="B3310"/>
    </row>
    <row r="3311" spans="1:2" x14ac:dyDescent="0.25">
      <c r="A3311"/>
      <c r="B3311"/>
    </row>
    <row r="3312" spans="1:2" x14ac:dyDescent="0.25">
      <c r="A3312"/>
      <c r="B3312"/>
    </row>
    <row r="3313" spans="1:2" x14ac:dyDescent="0.25">
      <c r="A3313"/>
      <c r="B3313"/>
    </row>
    <row r="3314" spans="1:2" x14ac:dyDescent="0.25">
      <c r="A3314"/>
      <c r="B3314"/>
    </row>
    <row r="3315" spans="1:2" x14ac:dyDescent="0.25">
      <c r="A3315"/>
      <c r="B3315"/>
    </row>
    <row r="3316" spans="1:2" x14ac:dyDescent="0.25">
      <c r="A3316"/>
      <c r="B3316"/>
    </row>
    <row r="3317" spans="1:2" x14ac:dyDescent="0.25">
      <c r="A3317"/>
      <c r="B3317"/>
    </row>
    <row r="3318" spans="1:2" x14ac:dyDescent="0.25">
      <c r="A3318"/>
      <c r="B3318"/>
    </row>
    <row r="3319" spans="1:2" x14ac:dyDescent="0.25">
      <c r="A3319"/>
      <c r="B3319"/>
    </row>
    <row r="3320" spans="1:2" x14ac:dyDescent="0.25">
      <c r="A3320"/>
      <c r="B3320"/>
    </row>
    <row r="3321" spans="1:2" x14ac:dyDescent="0.25">
      <c r="A3321"/>
      <c r="B3321"/>
    </row>
    <row r="3322" spans="1:2" x14ac:dyDescent="0.25">
      <c r="A3322"/>
      <c r="B3322"/>
    </row>
    <row r="3323" spans="1:2" x14ac:dyDescent="0.25">
      <c r="A3323"/>
      <c r="B3323"/>
    </row>
    <row r="3324" spans="1:2" x14ac:dyDescent="0.25">
      <c r="A3324"/>
      <c r="B3324"/>
    </row>
    <row r="3325" spans="1:2" x14ac:dyDescent="0.25">
      <c r="A3325"/>
      <c r="B3325"/>
    </row>
    <row r="3326" spans="1:2" x14ac:dyDescent="0.25">
      <c r="A3326"/>
      <c r="B3326"/>
    </row>
    <row r="3327" spans="1:2" x14ac:dyDescent="0.25">
      <c r="A3327"/>
      <c r="B3327"/>
    </row>
    <row r="3328" spans="1:2" x14ac:dyDescent="0.25">
      <c r="A3328"/>
      <c r="B3328"/>
    </row>
    <row r="3329" spans="1:2" x14ac:dyDescent="0.25">
      <c r="A3329"/>
      <c r="B3329"/>
    </row>
    <row r="3330" spans="1:2" x14ac:dyDescent="0.25">
      <c r="A3330"/>
      <c r="B3330"/>
    </row>
    <row r="3331" spans="1:2" x14ac:dyDescent="0.25">
      <c r="A3331"/>
      <c r="B3331"/>
    </row>
    <row r="3332" spans="1:2" x14ac:dyDescent="0.25">
      <c r="A3332"/>
      <c r="B3332"/>
    </row>
    <row r="3333" spans="1:2" x14ac:dyDescent="0.25">
      <c r="A3333"/>
      <c r="B3333"/>
    </row>
    <row r="3334" spans="1:2" x14ac:dyDescent="0.25">
      <c r="A3334"/>
      <c r="B3334"/>
    </row>
    <row r="3335" spans="1:2" x14ac:dyDescent="0.25">
      <c r="A3335"/>
      <c r="B3335"/>
    </row>
    <row r="3336" spans="1:2" x14ac:dyDescent="0.25">
      <c r="A3336"/>
      <c r="B3336"/>
    </row>
    <row r="3337" spans="1:2" x14ac:dyDescent="0.25">
      <c r="A3337"/>
      <c r="B3337"/>
    </row>
    <row r="3338" spans="1:2" x14ac:dyDescent="0.25">
      <c r="A3338"/>
      <c r="B3338"/>
    </row>
    <row r="3339" spans="1:2" x14ac:dyDescent="0.25">
      <c r="A3339"/>
      <c r="B3339"/>
    </row>
    <row r="3340" spans="1:2" x14ac:dyDescent="0.25">
      <c r="A3340"/>
      <c r="B3340"/>
    </row>
    <row r="3341" spans="1:2" x14ac:dyDescent="0.25">
      <c r="A3341"/>
      <c r="B3341"/>
    </row>
    <row r="3342" spans="1:2" x14ac:dyDescent="0.25">
      <c r="A3342"/>
      <c r="B3342"/>
    </row>
    <row r="3343" spans="1:2" x14ac:dyDescent="0.25">
      <c r="A3343"/>
      <c r="B3343"/>
    </row>
    <row r="3344" spans="1:2" x14ac:dyDescent="0.25">
      <c r="A3344"/>
      <c r="B3344"/>
    </row>
    <row r="3345" spans="1:2" x14ac:dyDescent="0.25">
      <c r="A3345"/>
      <c r="B3345"/>
    </row>
    <row r="3346" spans="1:2" x14ac:dyDescent="0.25">
      <c r="A3346"/>
      <c r="B3346"/>
    </row>
    <row r="3347" spans="1:2" x14ac:dyDescent="0.25">
      <c r="A3347"/>
      <c r="B3347"/>
    </row>
    <row r="3348" spans="1:2" x14ac:dyDescent="0.25">
      <c r="A3348"/>
      <c r="B3348"/>
    </row>
    <row r="3349" spans="1:2" x14ac:dyDescent="0.25">
      <c r="A3349"/>
      <c r="B3349"/>
    </row>
    <row r="3350" spans="1:2" x14ac:dyDescent="0.25">
      <c r="A3350"/>
      <c r="B3350"/>
    </row>
    <row r="3351" spans="1:2" x14ac:dyDescent="0.25">
      <c r="A3351"/>
      <c r="B3351"/>
    </row>
    <row r="3352" spans="1:2" x14ac:dyDescent="0.25">
      <c r="A3352"/>
      <c r="B3352"/>
    </row>
    <row r="3353" spans="1:2" x14ac:dyDescent="0.25">
      <c r="A3353"/>
      <c r="B3353"/>
    </row>
    <row r="3354" spans="1:2" x14ac:dyDescent="0.25">
      <c r="A3354"/>
      <c r="B3354"/>
    </row>
    <row r="3355" spans="1:2" x14ac:dyDescent="0.25">
      <c r="A3355"/>
      <c r="B3355"/>
    </row>
    <row r="3356" spans="1:2" x14ac:dyDescent="0.25">
      <c r="A3356"/>
      <c r="B3356"/>
    </row>
    <row r="3357" spans="1:2" x14ac:dyDescent="0.25">
      <c r="A3357"/>
      <c r="B3357"/>
    </row>
    <row r="3358" spans="1:2" x14ac:dyDescent="0.25">
      <c r="A3358"/>
      <c r="B3358"/>
    </row>
    <row r="3359" spans="1:2" x14ac:dyDescent="0.25">
      <c r="A3359"/>
      <c r="B3359"/>
    </row>
    <row r="3360" spans="1:2" x14ac:dyDescent="0.25">
      <c r="A3360"/>
      <c r="B3360"/>
    </row>
    <row r="3361" spans="1:2" x14ac:dyDescent="0.25">
      <c r="A3361"/>
      <c r="B3361"/>
    </row>
    <row r="3362" spans="1:2" x14ac:dyDescent="0.25">
      <c r="A3362"/>
      <c r="B3362"/>
    </row>
    <row r="3363" spans="1:2" x14ac:dyDescent="0.25">
      <c r="A3363"/>
      <c r="B3363"/>
    </row>
    <row r="3364" spans="1:2" x14ac:dyDescent="0.25">
      <c r="A3364"/>
      <c r="B3364"/>
    </row>
    <row r="3365" spans="1:2" x14ac:dyDescent="0.25">
      <c r="A3365"/>
      <c r="B3365"/>
    </row>
    <row r="3366" spans="1:2" x14ac:dyDescent="0.25">
      <c r="A3366"/>
      <c r="B3366"/>
    </row>
    <row r="3367" spans="1:2" x14ac:dyDescent="0.25">
      <c r="A3367"/>
      <c r="B3367"/>
    </row>
    <row r="3368" spans="1:2" x14ac:dyDescent="0.25">
      <c r="A3368"/>
      <c r="B3368"/>
    </row>
    <row r="3369" spans="1:2" x14ac:dyDescent="0.25">
      <c r="A3369"/>
      <c r="B3369"/>
    </row>
    <row r="3370" spans="1:2" x14ac:dyDescent="0.25">
      <c r="A3370"/>
      <c r="B3370"/>
    </row>
    <row r="3371" spans="1:2" x14ac:dyDescent="0.25">
      <c r="A3371"/>
      <c r="B3371"/>
    </row>
    <row r="3372" spans="1:2" x14ac:dyDescent="0.25">
      <c r="A3372"/>
      <c r="B3372"/>
    </row>
    <row r="3373" spans="1:2" x14ac:dyDescent="0.25">
      <c r="A3373"/>
      <c r="B3373"/>
    </row>
    <row r="3374" spans="1:2" x14ac:dyDescent="0.25">
      <c r="A3374"/>
      <c r="B3374"/>
    </row>
    <row r="3375" spans="1:2" x14ac:dyDescent="0.25">
      <c r="A3375"/>
      <c r="B3375"/>
    </row>
    <row r="3376" spans="1:2" x14ac:dyDescent="0.25">
      <c r="A3376"/>
      <c r="B3376"/>
    </row>
    <row r="3377" spans="1:2" x14ac:dyDescent="0.25">
      <c r="A3377"/>
      <c r="B3377"/>
    </row>
    <row r="3378" spans="1:2" x14ac:dyDescent="0.25">
      <c r="A3378"/>
      <c r="B3378"/>
    </row>
    <row r="3379" spans="1:2" x14ac:dyDescent="0.25">
      <c r="A3379"/>
      <c r="B3379"/>
    </row>
    <row r="3380" spans="1:2" x14ac:dyDescent="0.25">
      <c r="A3380"/>
      <c r="B3380"/>
    </row>
    <row r="3381" spans="1:2" x14ac:dyDescent="0.25">
      <c r="A3381"/>
      <c r="B3381"/>
    </row>
    <row r="3382" spans="1:2" x14ac:dyDescent="0.25">
      <c r="A3382"/>
      <c r="B3382"/>
    </row>
    <row r="3383" spans="1:2" x14ac:dyDescent="0.25">
      <c r="A3383"/>
      <c r="B3383"/>
    </row>
    <row r="3384" spans="1:2" x14ac:dyDescent="0.25">
      <c r="A3384"/>
      <c r="B3384"/>
    </row>
    <row r="3385" spans="1:2" x14ac:dyDescent="0.25">
      <c r="A3385"/>
      <c r="B3385"/>
    </row>
    <row r="3386" spans="1:2" x14ac:dyDescent="0.25">
      <c r="A3386"/>
      <c r="B3386"/>
    </row>
    <row r="3387" spans="1:2" x14ac:dyDescent="0.25">
      <c r="A3387"/>
      <c r="B3387"/>
    </row>
    <row r="3388" spans="1:2" x14ac:dyDescent="0.25">
      <c r="A3388"/>
      <c r="B3388"/>
    </row>
    <row r="3389" spans="1:2" x14ac:dyDescent="0.25">
      <c r="A3389"/>
      <c r="B3389"/>
    </row>
    <row r="3390" spans="1:2" x14ac:dyDescent="0.25">
      <c r="A3390"/>
      <c r="B3390"/>
    </row>
    <row r="3391" spans="1:2" x14ac:dyDescent="0.25">
      <c r="A3391"/>
      <c r="B3391"/>
    </row>
    <row r="3392" spans="1:2" x14ac:dyDescent="0.25">
      <c r="A3392"/>
      <c r="B3392"/>
    </row>
    <row r="3393" spans="1:2" x14ac:dyDescent="0.25">
      <c r="A3393"/>
      <c r="B3393"/>
    </row>
    <row r="3394" spans="1:2" x14ac:dyDescent="0.25">
      <c r="A3394"/>
      <c r="B3394"/>
    </row>
    <row r="3395" spans="1:2" x14ac:dyDescent="0.25">
      <c r="A3395"/>
      <c r="B3395"/>
    </row>
    <row r="3396" spans="1:2" x14ac:dyDescent="0.25">
      <c r="A3396"/>
      <c r="B3396"/>
    </row>
    <row r="3397" spans="1:2" x14ac:dyDescent="0.25">
      <c r="A3397"/>
      <c r="B3397"/>
    </row>
    <row r="3398" spans="1:2" x14ac:dyDescent="0.25">
      <c r="A3398"/>
      <c r="B3398"/>
    </row>
    <row r="3399" spans="1:2" x14ac:dyDescent="0.25">
      <c r="A3399"/>
      <c r="B3399"/>
    </row>
    <row r="3400" spans="1:2" x14ac:dyDescent="0.25">
      <c r="A3400"/>
      <c r="B3400"/>
    </row>
    <row r="3401" spans="1:2" x14ac:dyDescent="0.25">
      <c r="A3401"/>
      <c r="B3401"/>
    </row>
    <row r="3402" spans="1:2" x14ac:dyDescent="0.25">
      <c r="A3402"/>
      <c r="B3402"/>
    </row>
    <row r="3403" spans="1:2" x14ac:dyDescent="0.25">
      <c r="A3403"/>
      <c r="B3403"/>
    </row>
    <row r="3404" spans="1:2" x14ac:dyDescent="0.25">
      <c r="A3404"/>
      <c r="B3404"/>
    </row>
    <row r="3405" spans="1:2" x14ac:dyDescent="0.25">
      <c r="A3405"/>
      <c r="B3405"/>
    </row>
    <row r="3406" spans="1:2" x14ac:dyDescent="0.25">
      <c r="A3406"/>
      <c r="B3406"/>
    </row>
    <row r="3407" spans="1:2" x14ac:dyDescent="0.25">
      <c r="A3407"/>
      <c r="B3407"/>
    </row>
    <row r="3408" spans="1:2" x14ac:dyDescent="0.25">
      <c r="A3408"/>
      <c r="B3408"/>
    </row>
    <row r="3409" spans="1:2" x14ac:dyDescent="0.25">
      <c r="A3409"/>
      <c r="B3409"/>
    </row>
    <row r="3410" spans="1:2" x14ac:dyDescent="0.25">
      <c r="A3410"/>
      <c r="B3410"/>
    </row>
    <row r="3411" spans="1:2" x14ac:dyDescent="0.25">
      <c r="A3411"/>
      <c r="B3411"/>
    </row>
    <row r="3412" spans="1:2" x14ac:dyDescent="0.25">
      <c r="A3412"/>
      <c r="B3412"/>
    </row>
    <row r="3413" spans="1:2" x14ac:dyDescent="0.25">
      <c r="A3413"/>
      <c r="B3413"/>
    </row>
    <row r="3414" spans="1:2" x14ac:dyDescent="0.25">
      <c r="A3414"/>
      <c r="B3414"/>
    </row>
    <row r="3415" spans="1:2" x14ac:dyDescent="0.25">
      <c r="A3415"/>
      <c r="B3415"/>
    </row>
    <row r="3416" spans="1:2" x14ac:dyDescent="0.25">
      <c r="A3416"/>
      <c r="B3416"/>
    </row>
    <row r="3417" spans="1:2" x14ac:dyDescent="0.25">
      <c r="A3417"/>
      <c r="B3417"/>
    </row>
    <row r="3418" spans="1:2" x14ac:dyDescent="0.25">
      <c r="A3418"/>
      <c r="B3418"/>
    </row>
    <row r="3419" spans="1:2" x14ac:dyDescent="0.25">
      <c r="A3419"/>
      <c r="B3419"/>
    </row>
    <row r="3420" spans="1:2" x14ac:dyDescent="0.25">
      <c r="A3420"/>
      <c r="B3420"/>
    </row>
    <row r="3421" spans="1:2" x14ac:dyDescent="0.25">
      <c r="A3421"/>
      <c r="B3421"/>
    </row>
    <row r="3422" spans="1:2" x14ac:dyDescent="0.25">
      <c r="A3422"/>
      <c r="B3422"/>
    </row>
    <row r="3423" spans="1:2" x14ac:dyDescent="0.25">
      <c r="A3423"/>
      <c r="B3423"/>
    </row>
    <row r="3424" spans="1:2" x14ac:dyDescent="0.25">
      <c r="A3424"/>
      <c r="B3424"/>
    </row>
    <row r="3425" spans="1:2" x14ac:dyDescent="0.25">
      <c r="A3425"/>
      <c r="B3425"/>
    </row>
    <row r="3426" spans="1:2" x14ac:dyDescent="0.25">
      <c r="A3426"/>
      <c r="B3426"/>
    </row>
    <row r="3427" spans="1:2" x14ac:dyDescent="0.25">
      <c r="A3427"/>
      <c r="B3427"/>
    </row>
    <row r="3428" spans="1:2" x14ac:dyDescent="0.25">
      <c r="A3428"/>
      <c r="B3428"/>
    </row>
    <row r="3429" spans="1:2" x14ac:dyDescent="0.25">
      <c r="A3429"/>
      <c r="B3429"/>
    </row>
    <row r="3430" spans="1:2" x14ac:dyDescent="0.25">
      <c r="A3430"/>
      <c r="B3430"/>
    </row>
    <row r="3431" spans="1:2" x14ac:dyDescent="0.25">
      <c r="A3431"/>
      <c r="B3431"/>
    </row>
    <row r="3432" spans="1:2" x14ac:dyDescent="0.25">
      <c r="A3432"/>
      <c r="B3432"/>
    </row>
    <row r="3433" spans="1:2" x14ac:dyDescent="0.25">
      <c r="A3433"/>
      <c r="B3433"/>
    </row>
    <row r="3434" spans="1:2" x14ac:dyDescent="0.25">
      <c r="A3434"/>
      <c r="B3434"/>
    </row>
    <row r="3435" spans="1:2" x14ac:dyDescent="0.25">
      <c r="A3435"/>
      <c r="B3435"/>
    </row>
    <row r="3436" spans="1:2" x14ac:dyDescent="0.25">
      <c r="A3436"/>
      <c r="B3436"/>
    </row>
    <row r="3437" spans="1:2" x14ac:dyDescent="0.25">
      <c r="A3437"/>
      <c r="B3437"/>
    </row>
    <row r="3438" spans="1:2" x14ac:dyDescent="0.25">
      <c r="A3438"/>
      <c r="B3438"/>
    </row>
    <row r="3439" spans="1:2" x14ac:dyDescent="0.25">
      <c r="A3439"/>
      <c r="B3439"/>
    </row>
    <row r="3440" spans="1:2" x14ac:dyDescent="0.25">
      <c r="A3440"/>
      <c r="B3440"/>
    </row>
    <row r="3441" spans="1:2" x14ac:dyDescent="0.25">
      <c r="A3441"/>
      <c r="B3441"/>
    </row>
    <row r="3442" spans="1:2" x14ac:dyDescent="0.25">
      <c r="A3442"/>
      <c r="B3442"/>
    </row>
    <row r="3443" spans="1:2" x14ac:dyDescent="0.25">
      <c r="A3443"/>
      <c r="B3443"/>
    </row>
    <row r="3444" spans="1:2" x14ac:dyDescent="0.25">
      <c r="A3444"/>
      <c r="B3444"/>
    </row>
    <row r="3445" spans="1:2" x14ac:dyDescent="0.25">
      <c r="A3445"/>
      <c r="B3445"/>
    </row>
    <row r="3446" spans="1:2" x14ac:dyDescent="0.25">
      <c r="A3446"/>
      <c r="B3446"/>
    </row>
    <row r="3447" spans="1:2" x14ac:dyDescent="0.25">
      <c r="A3447"/>
      <c r="B3447"/>
    </row>
    <row r="3448" spans="1:2" x14ac:dyDescent="0.25">
      <c r="A3448"/>
      <c r="B3448"/>
    </row>
    <row r="3449" spans="1:2" x14ac:dyDescent="0.25">
      <c r="A3449"/>
      <c r="B3449"/>
    </row>
    <row r="3450" spans="1:2" x14ac:dyDescent="0.25">
      <c r="A3450"/>
      <c r="B3450"/>
    </row>
    <row r="3451" spans="1:2" x14ac:dyDescent="0.25">
      <c r="A3451"/>
      <c r="B3451"/>
    </row>
    <row r="3452" spans="1:2" x14ac:dyDescent="0.25">
      <c r="A3452"/>
      <c r="B3452"/>
    </row>
    <row r="3453" spans="1:2" x14ac:dyDescent="0.25">
      <c r="A3453"/>
      <c r="B3453"/>
    </row>
    <row r="3454" spans="1:2" x14ac:dyDescent="0.25">
      <c r="A3454"/>
      <c r="B3454"/>
    </row>
    <row r="3455" spans="1:2" x14ac:dyDescent="0.25">
      <c r="A3455"/>
      <c r="B3455"/>
    </row>
    <row r="3456" spans="1:2" x14ac:dyDescent="0.25">
      <c r="A3456"/>
      <c r="B3456"/>
    </row>
    <row r="3457" spans="1:2" x14ac:dyDescent="0.25">
      <c r="A3457"/>
      <c r="B3457"/>
    </row>
    <row r="3458" spans="1:2" x14ac:dyDescent="0.25">
      <c r="A3458"/>
      <c r="B3458"/>
    </row>
    <row r="3459" spans="1:2" x14ac:dyDescent="0.25">
      <c r="A3459"/>
      <c r="B3459"/>
    </row>
    <row r="3460" spans="1:2" x14ac:dyDescent="0.25">
      <c r="A3460"/>
      <c r="B3460"/>
    </row>
    <row r="3461" spans="1:2" x14ac:dyDescent="0.25">
      <c r="A3461"/>
      <c r="B3461"/>
    </row>
    <row r="3462" spans="1:2" x14ac:dyDescent="0.25">
      <c r="A3462"/>
      <c r="B3462"/>
    </row>
    <row r="3463" spans="1:2" x14ac:dyDescent="0.25">
      <c r="A3463"/>
      <c r="B3463"/>
    </row>
    <row r="3464" spans="1:2" x14ac:dyDescent="0.25">
      <c r="A3464"/>
      <c r="B3464"/>
    </row>
    <row r="3465" spans="1:2" x14ac:dyDescent="0.25">
      <c r="A3465"/>
      <c r="B3465"/>
    </row>
    <row r="3466" spans="1:2" x14ac:dyDescent="0.25">
      <c r="A3466"/>
      <c r="B3466"/>
    </row>
    <row r="3467" spans="1:2" x14ac:dyDescent="0.25">
      <c r="A3467"/>
      <c r="B3467"/>
    </row>
    <row r="3468" spans="1:2" x14ac:dyDescent="0.25">
      <c r="A3468"/>
      <c r="B3468"/>
    </row>
    <row r="3469" spans="1:2" x14ac:dyDescent="0.25">
      <c r="A3469"/>
      <c r="B3469"/>
    </row>
    <row r="3470" spans="1:2" x14ac:dyDescent="0.25">
      <c r="A3470"/>
      <c r="B3470"/>
    </row>
    <row r="3471" spans="1:2" x14ac:dyDescent="0.25">
      <c r="A3471"/>
      <c r="B3471"/>
    </row>
    <row r="3472" spans="1:2" x14ac:dyDescent="0.25">
      <c r="A3472"/>
      <c r="B3472"/>
    </row>
    <row r="3473" spans="1:2" x14ac:dyDescent="0.25">
      <c r="A3473"/>
      <c r="B3473"/>
    </row>
    <row r="3474" spans="1:2" x14ac:dyDescent="0.25">
      <c r="A3474"/>
      <c r="B3474"/>
    </row>
    <row r="3475" spans="1:2" x14ac:dyDescent="0.25">
      <c r="A3475"/>
      <c r="B3475"/>
    </row>
    <row r="3476" spans="1:2" x14ac:dyDescent="0.25">
      <c r="A3476"/>
      <c r="B3476"/>
    </row>
    <row r="3477" spans="1:2" x14ac:dyDescent="0.25">
      <c r="A3477"/>
      <c r="B3477"/>
    </row>
    <row r="3478" spans="1:2" x14ac:dyDescent="0.25">
      <c r="A3478"/>
      <c r="B3478"/>
    </row>
    <row r="3479" spans="1:2" x14ac:dyDescent="0.25">
      <c r="A3479"/>
      <c r="B3479"/>
    </row>
    <row r="3480" spans="1:2" x14ac:dyDescent="0.25">
      <c r="A3480"/>
      <c r="B3480"/>
    </row>
    <row r="3481" spans="1:2" x14ac:dyDescent="0.25">
      <c r="A3481"/>
      <c r="B3481"/>
    </row>
    <row r="3482" spans="1:2" x14ac:dyDescent="0.25">
      <c r="A3482"/>
      <c r="B3482"/>
    </row>
    <row r="3483" spans="1:2" x14ac:dyDescent="0.25">
      <c r="A3483"/>
      <c r="B3483"/>
    </row>
    <row r="3484" spans="1:2" x14ac:dyDescent="0.25">
      <c r="A3484"/>
      <c r="B3484"/>
    </row>
    <row r="3485" spans="1:2" x14ac:dyDescent="0.25">
      <c r="A3485"/>
      <c r="B3485"/>
    </row>
    <row r="3486" spans="1:2" x14ac:dyDescent="0.25">
      <c r="A3486"/>
      <c r="B3486"/>
    </row>
    <row r="3487" spans="1:2" x14ac:dyDescent="0.25">
      <c r="A3487"/>
      <c r="B3487"/>
    </row>
    <row r="3488" spans="1:2" x14ac:dyDescent="0.25">
      <c r="A3488"/>
      <c r="B3488"/>
    </row>
    <row r="3489" spans="1:2" x14ac:dyDescent="0.25">
      <c r="A3489"/>
      <c r="B3489"/>
    </row>
    <row r="3490" spans="1:2" x14ac:dyDescent="0.25">
      <c r="A3490"/>
      <c r="B3490"/>
    </row>
    <row r="3491" spans="1:2" x14ac:dyDescent="0.25">
      <c r="A3491"/>
      <c r="B3491"/>
    </row>
    <row r="3492" spans="1:2" x14ac:dyDescent="0.25">
      <c r="A3492"/>
      <c r="B3492"/>
    </row>
    <row r="3493" spans="1:2" x14ac:dyDescent="0.25">
      <c r="A3493"/>
      <c r="B3493"/>
    </row>
    <row r="3494" spans="1:2" x14ac:dyDescent="0.25">
      <c r="A3494"/>
      <c r="B3494"/>
    </row>
    <row r="3495" spans="1:2" x14ac:dyDescent="0.25">
      <c r="A3495"/>
      <c r="B3495"/>
    </row>
    <row r="3496" spans="1:2" x14ac:dyDescent="0.25">
      <c r="A3496"/>
      <c r="B3496"/>
    </row>
    <row r="3497" spans="1:2" x14ac:dyDescent="0.25">
      <c r="A3497"/>
      <c r="B3497"/>
    </row>
    <row r="3498" spans="1:2" x14ac:dyDescent="0.25">
      <c r="A3498"/>
      <c r="B3498"/>
    </row>
    <row r="3499" spans="1:2" x14ac:dyDescent="0.25">
      <c r="A3499"/>
      <c r="B3499"/>
    </row>
    <row r="3500" spans="1:2" x14ac:dyDescent="0.25">
      <c r="A3500"/>
      <c r="B3500"/>
    </row>
    <row r="3501" spans="1:2" x14ac:dyDescent="0.25">
      <c r="A3501"/>
      <c r="B3501"/>
    </row>
    <row r="3502" spans="1:2" x14ac:dyDescent="0.25">
      <c r="A3502"/>
      <c r="B3502"/>
    </row>
    <row r="3503" spans="1:2" x14ac:dyDescent="0.25">
      <c r="A3503"/>
      <c r="B3503"/>
    </row>
    <row r="3504" spans="1:2" x14ac:dyDescent="0.25">
      <c r="A3504"/>
      <c r="B3504"/>
    </row>
    <row r="3505" spans="1:2" x14ac:dyDescent="0.25">
      <c r="A3505"/>
      <c r="B3505"/>
    </row>
    <row r="3506" spans="1:2" x14ac:dyDescent="0.25">
      <c r="A3506"/>
      <c r="B3506"/>
    </row>
    <row r="3507" spans="1:2" x14ac:dyDescent="0.25">
      <c r="A3507"/>
      <c r="B3507"/>
    </row>
    <row r="3508" spans="1:2" x14ac:dyDescent="0.25">
      <c r="A3508"/>
      <c r="B3508"/>
    </row>
    <row r="3509" spans="1:2" x14ac:dyDescent="0.25">
      <c r="A3509"/>
      <c r="B3509"/>
    </row>
    <row r="3510" spans="1:2" x14ac:dyDescent="0.25">
      <c r="A3510"/>
      <c r="B3510"/>
    </row>
    <row r="3511" spans="1:2" x14ac:dyDescent="0.25">
      <c r="A3511"/>
      <c r="B3511"/>
    </row>
    <row r="3512" spans="1:2" x14ac:dyDescent="0.25">
      <c r="A3512"/>
      <c r="B3512"/>
    </row>
    <row r="3513" spans="1:2" x14ac:dyDescent="0.25">
      <c r="A3513"/>
      <c r="B3513"/>
    </row>
    <row r="3514" spans="1:2" x14ac:dyDescent="0.25">
      <c r="A3514"/>
      <c r="B3514"/>
    </row>
    <row r="3515" spans="1:2" x14ac:dyDescent="0.25">
      <c r="A3515"/>
      <c r="B3515"/>
    </row>
    <row r="3516" spans="1:2" x14ac:dyDescent="0.25">
      <c r="A3516"/>
      <c r="B3516"/>
    </row>
    <row r="3517" spans="1:2" x14ac:dyDescent="0.25">
      <c r="A3517"/>
      <c r="B3517"/>
    </row>
    <row r="3518" spans="1:2" x14ac:dyDescent="0.25">
      <c r="A3518"/>
      <c r="B3518"/>
    </row>
    <row r="3519" spans="1:2" x14ac:dyDescent="0.25">
      <c r="A3519"/>
      <c r="B3519"/>
    </row>
    <row r="3520" spans="1:2" x14ac:dyDescent="0.25">
      <c r="A3520"/>
      <c r="B3520"/>
    </row>
    <row r="3521" spans="1:2" x14ac:dyDescent="0.25">
      <c r="A3521"/>
      <c r="B3521"/>
    </row>
    <row r="3522" spans="1:2" x14ac:dyDescent="0.25">
      <c r="A3522"/>
      <c r="B3522"/>
    </row>
    <row r="3523" spans="1:2" x14ac:dyDescent="0.25">
      <c r="A3523"/>
      <c r="B3523"/>
    </row>
    <row r="3524" spans="1:2" x14ac:dyDescent="0.25">
      <c r="A3524"/>
      <c r="B3524"/>
    </row>
    <row r="3525" spans="1:2" x14ac:dyDescent="0.25">
      <c r="A3525"/>
      <c r="B3525"/>
    </row>
    <row r="3526" spans="1:2" x14ac:dyDescent="0.25">
      <c r="A3526"/>
      <c r="B3526"/>
    </row>
    <row r="3527" spans="1:2" x14ac:dyDescent="0.25">
      <c r="A3527"/>
      <c r="B3527"/>
    </row>
    <row r="3528" spans="1:2" x14ac:dyDescent="0.25">
      <c r="A3528"/>
      <c r="B3528"/>
    </row>
    <row r="3529" spans="1:2" x14ac:dyDescent="0.25">
      <c r="A3529"/>
      <c r="B3529"/>
    </row>
    <row r="3530" spans="1:2" x14ac:dyDescent="0.25">
      <c r="A3530"/>
      <c r="B3530"/>
    </row>
    <row r="3531" spans="1:2" x14ac:dyDescent="0.25">
      <c r="A3531"/>
      <c r="B3531"/>
    </row>
    <row r="3532" spans="1:2" x14ac:dyDescent="0.25">
      <c r="A3532"/>
      <c r="B3532"/>
    </row>
    <row r="3533" spans="1:2" x14ac:dyDescent="0.25">
      <c r="A3533"/>
      <c r="B3533"/>
    </row>
    <row r="3534" spans="1:2" x14ac:dyDescent="0.25">
      <c r="A3534"/>
      <c r="B3534"/>
    </row>
    <row r="3535" spans="1:2" x14ac:dyDescent="0.25">
      <c r="A3535"/>
      <c r="B3535"/>
    </row>
    <row r="3536" spans="1:2" x14ac:dyDescent="0.25">
      <c r="A3536"/>
      <c r="B3536"/>
    </row>
    <row r="3537" spans="1:2" x14ac:dyDescent="0.25">
      <c r="A3537"/>
      <c r="B3537"/>
    </row>
    <row r="3538" spans="1:2" x14ac:dyDescent="0.25">
      <c r="A3538"/>
      <c r="B3538"/>
    </row>
    <row r="3539" spans="1:2" x14ac:dyDescent="0.25">
      <c r="A3539"/>
      <c r="B3539"/>
    </row>
    <row r="3540" spans="1:2" x14ac:dyDescent="0.25">
      <c r="A3540"/>
      <c r="B3540"/>
    </row>
    <row r="3541" spans="1:2" x14ac:dyDescent="0.25">
      <c r="A3541"/>
      <c r="B3541"/>
    </row>
    <row r="3542" spans="1:2" x14ac:dyDescent="0.25">
      <c r="A3542"/>
      <c r="B3542"/>
    </row>
    <row r="3543" spans="1:2" x14ac:dyDescent="0.25">
      <c r="A3543"/>
      <c r="B3543"/>
    </row>
    <row r="3544" spans="1:2" x14ac:dyDescent="0.25">
      <c r="A3544"/>
      <c r="B3544"/>
    </row>
    <row r="3545" spans="1:2" x14ac:dyDescent="0.25">
      <c r="A3545"/>
      <c r="B3545"/>
    </row>
    <row r="3546" spans="1:2" x14ac:dyDescent="0.25">
      <c r="A3546"/>
      <c r="B3546"/>
    </row>
    <row r="3547" spans="1:2" x14ac:dyDescent="0.25">
      <c r="A3547"/>
      <c r="B3547"/>
    </row>
    <row r="3548" spans="1:2" x14ac:dyDescent="0.25">
      <c r="A3548"/>
      <c r="B3548"/>
    </row>
    <row r="3549" spans="1:2" x14ac:dyDescent="0.25">
      <c r="A3549"/>
      <c r="B3549"/>
    </row>
    <row r="3550" spans="1:2" x14ac:dyDescent="0.25">
      <c r="A3550"/>
      <c r="B3550"/>
    </row>
    <row r="3551" spans="1:2" x14ac:dyDescent="0.25">
      <c r="A3551"/>
      <c r="B3551"/>
    </row>
    <row r="3552" spans="1:2" x14ac:dyDescent="0.25">
      <c r="A3552"/>
      <c r="B3552"/>
    </row>
    <row r="3553" spans="1:2" x14ac:dyDescent="0.25">
      <c r="A3553"/>
      <c r="B3553"/>
    </row>
    <row r="3554" spans="1:2" x14ac:dyDescent="0.25">
      <c r="A3554"/>
      <c r="B3554"/>
    </row>
    <row r="3555" spans="1:2" x14ac:dyDescent="0.25">
      <c r="A3555"/>
      <c r="B3555"/>
    </row>
    <row r="3556" spans="1:2" x14ac:dyDescent="0.25">
      <c r="A3556"/>
      <c r="B3556"/>
    </row>
    <row r="3557" spans="1:2" x14ac:dyDescent="0.25">
      <c r="A3557"/>
      <c r="B3557"/>
    </row>
    <row r="3558" spans="1:2" x14ac:dyDescent="0.25">
      <c r="A3558"/>
      <c r="B3558"/>
    </row>
    <row r="3559" spans="1:2" x14ac:dyDescent="0.25">
      <c r="A3559"/>
      <c r="B3559"/>
    </row>
    <row r="3560" spans="1:2" x14ac:dyDescent="0.25">
      <c r="A3560"/>
      <c r="B3560"/>
    </row>
    <row r="3561" spans="1:2" x14ac:dyDescent="0.25">
      <c r="A3561"/>
      <c r="B3561"/>
    </row>
    <row r="3562" spans="1:2" x14ac:dyDescent="0.25">
      <c r="A3562"/>
      <c r="B3562"/>
    </row>
    <row r="3563" spans="1:2" x14ac:dyDescent="0.25">
      <c r="A3563"/>
      <c r="B3563"/>
    </row>
    <row r="3564" spans="1:2" x14ac:dyDescent="0.25">
      <c r="A3564"/>
      <c r="B3564"/>
    </row>
    <row r="3565" spans="1:2" x14ac:dyDescent="0.25">
      <c r="A3565"/>
      <c r="B3565"/>
    </row>
    <row r="3566" spans="1:2" x14ac:dyDescent="0.25">
      <c r="A3566"/>
      <c r="B3566"/>
    </row>
    <row r="3567" spans="1:2" x14ac:dyDescent="0.25">
      <c r="A3567"/>
      <c r="B3567"/>
    </row>
    <row r="3568" spans="1:2" x14ac:dyDescent="0.25">
      <c r="A3568"/>
      <c r="B3568"/>
    </row>
    <row r="3569" spans="1:2" x14ac:dyDescent="0.25">
      <c r="A3569"/>
      <c r="B3569"/>
    </row>
    <row r="3570" spans="1:2" x14ac:dyDescent="0.25">
      <c r="A3570"/>
      <c r="B3570"/>
    </row>
    <row r="3571" spans="1:2" x14ac:dyDescent="0.25">
      <c r="A3571"/>
      <c r="B3571"/>
    </row>
    <row r="3572" spans="1:2" x14ac:dyDescent="0.25">
      <c r="A3572"/>
      <c r="B3572"/>
    </row>
    <row r="3573" spans="1:2" x14ac:dyDescent="0.25">
      <c r="A3573"/>
      <c r="B3573"/>
    </row>
    <row r="3574" spans="1:2" x14ac:dyDescent="0.25">
      <c r="A3574"/>
      <c r="B3574"/>
    </row>
    <row r="3575" spans="1:2" x14ac:dyDescent="0.25">
      <c r="A3575"/>
      <c r="B3575"/>
    </row>
    <row r="3576" spans="1:2" x14ac:dyDescent="0.25">
      <c r="A3576"/>
      <c r="B3576"/>
    </row>
    <row r="3577" spans="1:2" x14ac:dyDescent="0.25">
      <c r="A3577"/>
      <c r="B3577"/>
    </row>
    <row r="3578" spans="1:2" x14ac:dyDescent="0.25">
      <c r="A3578"/>
      <c r="B3578"/>
    </row>
    <row r="3579" spans="1:2" x14ac:dyDescent="0.25">
      <c r="A3579"/>
      <c r="B3579"/>
    </row>
    <row r="3580" spans="1:2" x14ac:dyDescent="0.25">
      <c r="A3580"/>
      <c r="B3580"/>
    </row>
    <row r="3581" spans="1:2" x14ac:dyDescent="0.25">
      <c r="A3581"/>
      <c r="B3581"/>
    </row>
    <row r="3582" spans="1:2" x14ac:dyDescent="0.25">
      <c r="A3582"/>
      <c r="B3582"/>
    </row>
    <row r="3583" spans="1:2" x14ac:dyDescent="0.25">
      <c r="A3583"/>
      <c r="B3583"/>
    </row>
    <row r="3584" spans="1:2" x14ac:dyDescent="0.25">
      <c r="A3584"/>
      <c r="B3584"/>
    </row>
    <row r="3585" spans="1:2" x14ac:dyDescent="0.25">
      <c r="A3585"/>
      <c r="B3585"/>
    </row>
    <row r="3586" spans="1:2" x14ac:dyDescent="0.25">
      <c r="A3586"/>
      <c r="B3586"/>
    </row>
    <row r="3587" spans="1:2" x14ac:dyDescent="0.25">
      <c r="A3587"/>
      <c r="B3587"/>
    </row>
    <row r="3588" spans="1:2" x14ac:dyDescent="0.25">
      <c r="A3588"/>
      <c r="B3588"/>
    </row>
    <row r="3589" spans="1:2" x14ac:dyDescent="0.25">
      <c r="A3589"/>
      <c r="B3589"/>
    </row>
    <row r="3590" spans="1:2" x14ac:dyDescent="0.25">
      <c r="A3590"/>
      <c r="B3590"/>
    </row>
    <row r="3591" spans="1:2" x14ac:dyDescent="0.25">
      <c r="A3591"/>
      <c r="B3591"/>
    </row>
    <row r="3592" spans="1:2" x14ac:dyDescent="0.25">
      <c r="A3592"/>
      <c r="B3592"/>
    </row>
    <row r="3593" spans="1:2" x14ac:dyDescent="0.25">
      <c r="A3593"/>
      <c r="B3593"/>
    </row>
    <row r="3594" spans="1:2" x14ac:dyDescent="0.25">
      <c r="A3594"/>
      <c r="B3594"/>
    </row>
    <row r="3595" spans="1:2" x14ac:dyDescent="0.25">
      <c r="A3595"/>
      <c r="B3595"/>
    </row>
    <row r="3596" spans="1:2" x14ac:dyDescent="0.25">
      <c r="A3596"/>
      <c r="B3596"/>
    </row>
    <row r="3597" spans="1:2" x14ac:dyDescent="0.25">
      <c r="A3597"/>
      <c r="B3597"/>
    </row>
    <row r="3598" spans="1:2" x14ac:dyDescent="0.25">
      <c r="A3598"/>
      <c r="B3598"/>
    </row>
    <row r="3599" spans="1:2" x14ac:dyDescent="0.25">
      <c r="A3599"/>
      <c r="B3599"/>
    </row>
    <row r="3600" spans="1:2" x14ac:dyDescent="0.25">
      <c r="A3600"/>
      <c r="B3600"/>
    </row>
    <row r="3601" spans="1:2" x14ac:dyDescent="0.25">
      <c r="A3601"/>
      <c r="B3601"/>
    </row>
    <row r="3602" spans="1:2" x14ac:dyDescent="0.25">
      <c r="A3602"/>
      <c r="B3602"/>
    </row>
    <row r="3603" spans="1:2" x14ac:dyDescent="0.25">
      <c r="A3603"/>
      <c r="B3603"/>
    </row>
    <row r="3604" spans="1:2" x14ac:dyDescent="0.25">
      <c r="A3604"/>
      <c r="B3604"/>
    </row>
    <row r="3605" spans="1:2" x14ac:dyDescent="0.25">
      <c r="A3605"/>
      <c r="B3605"/>
    </row>
    <row r="3606" spans="1:2" x14ac:dyDescent="0.25">
      <c r="A3606"/>
      <c r="B3606"/>
    </row>
    <row r="3607" spans="1:2" x14ac:dyDescent="0.25">
      <c r="A3607"/>
      <c r="B3607"/>
    </row>
    <row r="3608" spans="1:2" x14ac:dyDescent="0.25">
      <c r="A3608"/>
      <c r="B3608"/>
    </row>
    <row r="3609" spans="1:2" x14ac:dyDescent="0.25">
      <c r="A3609"/>
      <c r="B3609"/>
    </row>
    <row r="3610" spans="1:2" x14ac:dyDescent="0.25">
      <c r="A3610"/>
      <c r="B3610"/>
    </row>
    <row r="3611" spans="1:2" x14ac:dyDescent="0.25">
      <c r="A3611"/>
      <c r="B3611"/>
    </row>
    <row r="3612" spans="1:2" x14ac:dyDescent="0.25">
      <c r="A3612"/>
      <c r="B3612"/>
    </row>
    <row r="3613" spans="1:2" x14ac:dyDescent="0.25">
      <c r="A3613"/>
      <c r="B3613"/>
    </row>
    <row r="3614" spans="1:2" x14ac:dyDescent="0.25">
      <c r="A3614"/>
      <c r="B3614"/>
    </row>
    <row r="3615" spans="1:2" x14ac:dyDescent="0.25">
      <c r="A3615"/>
      <c r="B3615"/>
    </row>
    <row r="3616" spans="1:2" x14ac:dyDescent="0.25">
      <c r="A3616"/>
      <c r="B3616"/>
    </row>
    <row r="3617" spans="1:2" x14ac:dyDescent="0.25">
      <c r="A3617"/>
      <c r="B3617"/>
    </row>
    <row r="3618" spans="1:2" x14ac:dyDescent="0.25">
      <c r="A3618"/>
      <c r="B3618"/>
    </row>
    <row r="3619" spans="1:2" x14ac:dyDescent="0.25">
      <c r="A3619"/>
      <c r="B3619"/>
    </row>
    <row r="3620" spans="1:2" x14ac:dyDescent="0.25">
      <c r="A3620"/>
      <c r="B3620"/>
    </row>
    <row r="3621" spans="1:2" x14ac:dyDescent="0.25">
      <c r="A3621"/>
      <c r="B3621"/>
    </row>
    <row r="3622" spans="1:2" x14ac:dyDescent="0.25">
      <c r="A3622"/>
      <c r="B3622"/>
    </row>
    <row r="3623" spans="1:2" x14ac:dyDescent="0.25">
      <c r="A3623"/>
      <c r="B3623"/>
    </row>
    <row r="3624" spans="1:2" x14ac:dyDescent="0.25">
      <c r="A3624"/>
      <c r="B3624"/>
    </row>
    <row r="3625" spans="1:2" x14ac:dyDescent="0.25">
      <c r="A3625"/>
      <c r="B3625"/>
    </row>
    <row r="3626" spans="1:2" x14ac:dyDescent="0.25">
      <c r="A3626"/>
      <c r="B3626"/>
    </row>
    <row r="3627" spans="1:2" x14ac:dyDescent="0.25">
      <c r="A3627"/>
      <c r="B3627"/>
    </row>
    <row r="3628" spans="1:2" x14ac:dyDescent="0.25">
      <c r="A3628"/>
      <c r="B3628"/>
    </row>
    <row r="3629" spans="1:2" x14ac:dyDescent="0.25">
      <c r="A3629"/>
      <c r="B3629"/>
    </row>
    <row r="3630" spans="1:2" x14ac:dyDescent="0.25">
      <c r="A3630"/>
      <c r="B3630"/>
    </row>
    <row r="3631" spans="1:2" x14ac:dyDescent="0.25">
      <c r="A3631"/>
      <c r="B3631"/>
    </row>
    <row r="3632" spans="1:2" x14ac:dyDescent="0.25">
      <c r="A3632"/>
      <c r="B3632"/>
    </row>
    <row r="3633" spans="1:2" x14ac:dyDescent="0.25">
      <c r="A3633"/>
      <c r="B3633"/>
    </row>
    <row r="3634" spans="1:2" x14ac:dyDescent="0.25">
      <c r="A3634"/>
      <c r="B3634"/>
    </row>
    <row r="3635" spans="1:2" x14ac:dyDescent="0.25">
      <c r="A3635"/>
      <c r="B3635"/>
    </row>
    <row r="3636" spans="1:2" x14ac:dyDescent="0.25">
      <c r="A3636"/>
      <c r="B3636"/>
    </row>
    <row r="3637" spans="1:2" x14ac:dyDescent="0.25">
      <c r="A3637"/>
      <c r="B3637"/>
    </row>
    <row r="3638" spans="1:2" x14ac:dyDescent="0.25">
      <c r="A3638"/>
      <c r="B3638"/>
    </row>
    <row r="3639" spans="1:2" x14ac:dyDescent="0.25">
      <c r="A3639"/>
      <c r="B3639"/>
    </row>
    <row r="3640" spans="1:2" x14ac:dyDescent="0.25">
      <c r="A3640"/>
      <c r="B3640"/>
    </row>
    <row r="3641" spans="1:2" x14ac:dyDescent="0.25">
      <c r="A3641"/>
      <c r="B3641"/>
    </row>
    <row r="3642" spans="1:2" x14ac:dyDescent="0.25">
      <c r="A3642"/>
      <c r="B3642"/>
    </row>
    <row r="3643" spans="1:2" x14ac:dyDescent="0.25">
      <c r="A3643"/>
      <c r="B3643"/>
    </row>
    <row r="3644" spans="1:2" x14ac:dyDescent="0.25">
      <c r="A3644"/>
      <c r="B3644"/>
    </row>
    <row r="3645" spans="1:2" x14ac:dyDescent="0.25">
      <c r="A3645"/>
      <c r="B3645"/>
    </row>
    <row r="3646" spans="1:2" x14ac:dyDescent="0.25">
      <c r="A3646"/>
      <c r="B3646"/>
    </row>
    <row r="3647" spans="1:2" x14ac:dyDescent="0.25">
      <c r="A3647"/>
      <c r="B3647"/>
    </row>
    <row r="3648" spans="1:2" x14ac:dyDescent="0.25">
      <c r="A3648"/>
      <c r="B3648"/>
    </row>
    <row r="3649" spans="1:2" x14ac:dyDescent="0.25">
      <c r="A3649"/>
      <c r="B3649"/>
    </row>
    <row r="3650" spans="1:2" x14ac:dyDescent="0.25">
      <c r="A3650"/>
      <c r="B3650"/>
    </row>
    <row r="3651" spans="1:2" x14ac:dyDescent="0.25">
      <c r="A3651"/>
      <c r="B3651"/>
    </row>
    <row r="3652" spans="1:2" x14ac:dyDescent="0.25">
      <c r="A3652"/>
      <c r="B3652"/>
    </row>
    <row r="3653" spans="1:2" x14ac:dyDescent="0.25">
      <c r="A3653"/>
      <c r="B3653"/>
    </row>
    <row r="3654" spans="1:2" x14ac:dyDescent="0.25">
      <c r="A3654"/>
      <c r="B3654"/>
    </row>
    <row r="3655" spans="1:2" x14ac:dyDescent="0.25">
      <c r="A3655"/>
      <c r="B3655"/>
    </row>
    <row r="3656" spans="1:2" x14ac:dyDescent="0.25">
      <c r="A3656"/>
      <c r="B3656"/>
    </row>
    <row r="3657" spans="1:2" x14ac:dyDescent="0.25">
      <c r="A3657"/>
      <c r="B3657"/>
    </row>
    <row r="3658" spans="1:2" x14ac:dyDescent="0.25">
      <c r="A3658"/>
      <c r="B3658"/>
    </row>
    <row r="3659" spans="1:2" x14ac:dyDescent="0.25">
      <c r="A3659"/>
      <c r="B3659"/>
    </row>
    <row r="3660" spans="1:2" x14ac:dyDescent="0.25">
      <c r="A3660"/>
      <c r="B3660"/>
    </row>
    <row r="3661" spans="1:2" x14ac:dyDescent="0.25">
      <c r="A3661"/>
      <c r="B3661"/>
    </row>
    <row r="3662" spans="1:2" x14ac:dyDescent="0.25">
      <c r="A3662"/>
      <c r="B3662"/>
    </row>
    <row r="3663" spans="1:2" x14ac:dyDescent="0.25">
      <c r="A3663"/>
      <c r="B3663"/>
    </row>
    <row r="3664" spans="1:2" x14ac:dyDescent="0.25">
      <c r="A3664"/>
      <c r="B3664"/>
    </row>
    <row r="3665" spans="1:2" x14ac:dyDescent="0.25">
      <c r="A3665"/>
      <c r="B3665"/>
    </row>
    <row r="3666" spans="1:2" x14ac:dyDescent="0.25">
      <c r="A3666"/>
      <c r="B3666"/>
    </row>
    <row r="3667" spans="1:2" x14ac:dyDescent="0.25">
      <c r="A3667"/>
      <c r="B3667"/>
    </row>
    <row r="3668" spans="1:2" x14ac:dyDescent="0.25">
      <c r="A3668"/>
      <c r="B3668"/>
    </row>
    <row r="3669" spans="1:2" x14ac:dyDescent="0.25">
      <c r="A3669"/>
      <c r="B3669"/>
    </row>
    <row r="3670" spans="1:2" x14ac:dyDescent="0.25">
      <c r="A3670"/>
      <c r="B3670"/>
    </row>
    <row r="3671" spans="1:2" x14ac:dyDescent="0.25">
      <c r="A3671"/>
      <c r="B3671"/>
    </row>
    <row r="3672" spans="1:2" x14ac:dyDescent="0.25">
      <c r="A3672"/>
      <c r="B3672"/>
    </row>
    <row r="3673" spans="1:2" x14ac:dyDescent="0.25">
      <c r="A3673"/>
      <c r="B3673"/>
    </row>
    <row r="3674" spans="1:2" x14ac:dyDescent="0.25">
      <c r="A3674"/>
      <c r="B3674"/>
    </row>
    <row r="3675" spans="1:2" x14ac:dyDescent="0.25">
      <c r="A3675"/>
      <c r="B3675"/>
    </row>
    <row r="3676" spans="1:2" x14ac:dyDescent="0.25">
      <c r="A3676"/>
      <c r="B3676"/>
    </row>
    <row r="3677" spans="1:2" x14ac:dyDescent="0.25">
      <c r="A3677"/>
      <c r="B3677"/>
    </row>
    <row r="3678" spans="1:2" x14ac:dyDescent="0.25">
      <c r="A3678"/>
      <c r="B3678"/>
    </row>
    <row r="3679" spans="1:2" x14ac:dyDescent="0.25">
      <c r="A3679"/>
      <c r="B3679"/>
    </row>
    <row r="3680" spans="1:2" x14ac:dyDescent="0.25">
      <c r="A3680"/>
      <c r="B3680"/>
    </row>
    <row r="3681" spans="1:2" x14ac:dyDescent="0.25">
      <c r="A3681"/>
      <c r="B3681"/>
    </row>
    <row r="3682" spans="1:2" x14ac:dyDescent="0.25">
      <c r="A3682"/>
      <c r="B3682"/>
    </row>
    <row r="3683" spans="1:2" x14ac:dyDescent="0.25">
      <c r="A3683"/>
      <c r="B3683"/>
    </row>
    <row r="3684" spans="1:2" x14ac:dyDescent="0.25">
      <c r="A3684"/>
      <c r="B3684"/>
    </row>
    <row r="3685" spans="1:2" x14ac:dyDescent="0.25">
      <c r="A3685"/>
      <c r="B3685"/>
    </row>
    <row r="3686" spans="1:2" x14ac:dyDescent="0.25">
      <c r="A3686"/>
      <c r="B3686"/>
    </row>
    <row r="3687" spans="1:2" x14ac:dyDescent="0.25">
      <c r="A3687"/>
      <c r="B3687"/>
    </row>
    <row r="3688" spans="1:2" x14ac:dyDescent="0.25">
      <c r="A3688"/>
      <c r="B3688"/>
    </row>
    <row r="3689" spans="1:2" x14ac:dyDescent="0.25">
      <c r="A3689"/>
      <c r="B3689"/>
    </row>
    <row r="3690" spans="1:2" x14ac:dyDescent="0.25">
      <c r="A3690"/>
      <c r="B3690"/>
    </row>
    <row r="3691" spans="1:2" x14ac:dyDescent="0.25">
      <c r="A3691"/>
      <c r="B3691"/>
    </row>
    <row r="3692" spans="1:2" x14ac:dyDescent="0.25">
      <c r="A3692"/>
      <c r="B3692"/>
    </row>
    <row r="3693" spans="1:2" x14ac:dyDescent="0.25">
      <c r="A3693"/>
      <c r="B3693"/>
    </row>
    <row r="3694" spans="1:2" x14ac:dyDescent="0.25">
      <c r="A3694"/>
      <c r="B3694"/>
    </row>
    <row r="3695" spans="1:2" x14ac:dyDescent="0.25">
      <c r="A3695"/>
      <c r="B3695"/>
    </row>
    <row r="3696" spans="1:2" x14ac:dyDescent="0.25">
      <c r="A3696"/>
      <c r="B3696"/>
    </row>
    <row r="3697" spans="1:2" x14ac:dyDescent="0.25">
      <c r="A3697"/>
      <c r="B3697"/>
    </row>
    <row r="3698" spans="1:2" x14ac:dyDescent="0.25">
      <c r="A3698"/>
      <c r="B3698"/>
    </row>
    <row r="3699" spans="1:2" x14ac:dyDescent="0.25">
      <c r="A3699"/>
      <c r="B3699"/>
    </row>
    <row r="3700" spans="1:2" x14ac:dyDescent="0.25">
      <c r="A3700"/>
      <c r="B3700"/>
    </row>
    <row r="3701" spans="1:2" x14ac:dyDescent="0.25">
      <c r="A3701"/>
      <c r="B3701"/>
    </row>
    <row r="3702" spans="1:2" x14ac:dyDescent="0.25">
      <c r="A3702"/>
      <c r="B3702"/>
    </row>
    <row r="3703" spans="1:2" x14ac:dyDescent="0.25">
      <c r="A3703"/>
      <c r="B3703"/>
    </row>
    <row r="3704" spans="1:2" x14ac:dyDescent="0.25">
      <c r="A3704"/>
      <c r="B3704"/>
    </row>
    <row r="3705" spans="1:2" x14ac:dyDescent="0.25">
      <c r="A3705"/>
      <c r="B3705"/>
    </row>
    <row r="3706" spans="1:2" x14ac:dyDescent="0.25">
      <c r="A3706"/>
      <c r="B3706"/>
    </row>
    <row r="3707" spans="1:2" x14ac:dyDescent="0.25">
      <c r="A3707"/>
      <c r="B3707"/>
    </row>
    <row r="3708" spans="1:2" x14ac:dyDescent="0.25">
      <c r="A3708"/>
      <c r="B3708"/>
    </row>
    <row r="3709" spans="1:2" x14ac:dyDescent="0.25">
      <c r="A3709"/>
      <c r="B3709"/>
    </row>
    <row r="3710" spans="1:2" x14ac:dyDescent="0.25">
      <c r="A3710"/>
      <c r="B3710"/>
    </row>
    <row r="3711" spans="1:2" x14ac:dyDescent="0.25">
      <c r="A3711"/>
      <c r="B3711"/>
    </row>
    <row r="3712" spans="1:2" x14ac:dyDescent="0.25">
      <c r="A3712"/>
      <c r="B3712"/>
    </row>
    <row r="3713" spans="1:2" x14ac:dyDescent="0.25">
      <c r="A3713"/>
      <c r="B3713"/>
    </row>
    <row r="3714" spans="1:2" x14ac:dyDescent="0.25">
      <c r="A3714"/>
      <c r="B3714"/>
    </row>
    <row r="3715" spans="1:2" x14ac:dyDescent="0.25">
      <c r="A3715"/>
      <c r="B3715"/>
    </row>
    <row r="3716" spans="1:2" x14ac:dyDescent="0.25">
      <c r="A3716"/>
      <c r="B3716"/>
    </row>
    <row r="3717" spans="1:2" x14ac:dyDescent="0.25">
      <c r="A3717"/>
      <c r="B3717"/>
    </row>
    <row r="3718" spans="1:2" x14ac:dyDescent="0.25">
      <c r="A3718"/>
      <c r="B3718"/>
    </row>
    <row r="3719" spans="1:2" x14ac:dyDescent="0.25">
      <c r="A3719"/>
      <c r="B3719"/>
    </row>
    <row r="3720" spans="1:2" x14ac:dyDescent="0.25">
      <c r="A3720"/>
      <c r="B3720"/>
    </row>
    <row r="3721" spans="1:2" x14ac:dyDescent="0.25">
      <c r="A3721"/>
      <c r="B3721"/>
    </row>
    <row r="3722" spans="1:2" x14ac:dyDescent="0.25">
      <c r="A3722"/>
      <c r="B3722"/>
    </row>
    <row r="3723" spans="1:2" x14ac:dyDescent="0.25">
      <c r="A3723"/>
      <c r="B3723"/>
    </row>
    <row r="3724" spans="1:2" x14ac:dyDescent="0.25">
      <c r="A3724"/>
      <c r="B3724"/>
    </row>
    <row r="3725" spans="1:2" x14ac:dyDescent="0.25">
      <c r="A3725"/>
      <c r="B3725"/>
    </row>
    <row r="3726" spans="1:2" x14ac:dyDescent="0.25">
      <c r="A3726"/>
      <c r="B3726"/>
    </row>
    <row r="3727" spans="1:2" x14ac:dyDescent="0.25">
      <c r="A3727"/>
      <c r="B3727"/>
    </row>
    <row r="3728" spans="1:2" x14ac:dyDescent="0.25">
      <c r="A3728"/>
      <c r="B3728"/>
    </row>
    <row r="3729" spans="1:2" x14ac:dyDescent="0.25">
      <c r="A3729"/>
      <c r="B3729"/>
    </row>
    <row r="3730" spans="1:2" x14ac:dyDescent="0.25">
      <c r="A3730"/>
      <c r="B3730"/>
    </row>
    <row r="3731" spans="1:2" x14ac:dyDescent="0.25">
      <c r="A3731"/>
      <c r="B3731"/>
    </row>
    <row r="3732" spans="1:2" x14ac:dyDescent="0.25">
      <c r="A3732"/>
      <c r="B3732"/>
    </row>
    <row r="3733" spans="1:2" x14ac:dyDescent="0.25">
      <c r="A3733"/>
      <c r="B3733"/>
    </row>
    <row r="3734" spans="1:2" x14ac:dyDescent="0.25">
      <c r="A3734"/>
      <c r="B3734"/>
    </row>
    <row r="3735" spans="1:2" x14ac:dyDescent="0.25">
      <c r="A3735"/>
      <c r="B3735"/>
    </row>
    <row r="3736" spans="1:2" x14ac:dyDescent="0.25">
      <c r="A3736"/>
      <c r="B3736"/>
    </row>
    <row r="3737" spans="1:2" x14ac:dyDescent="0.25">
      <c r="A3737"/>
      <c r="B3737"/>
    </row>
    <row r="3738" spans="1:2" x14ac:dyDescent="0.25">
      <c r="A3738"/>
      <c r="B3738"/>
    </row>
    <row r="3739" spans="1:2" x14ac:dyDescent="0.25">
      <c r="A3739"/>
      <c r="B3739"/>
    </row>
    <row r="3740" spans="1:2" x14ac:dyDescent="0.25">
      <c r="A3740"/>
      <c r="B3740"/>
    </row>
    <row r="3741" spans="1:2" x14ac:dyDescent="0.25">
      <c r="A3741"/>
      <c r="B3741"/>
    </row>
    <row r="3742" spans="1:2" x14ac:dyDescent="0.25">
      <c r="A3742"/>
      <c r="B3742"/>
    </row>
    <row r="3743" spans="1:2" x14ac:dyDescent="0.25">
      <c r="A3743"/>
      <c r="B3743"/>
    </row>
    <row r="3744" spans="1:2" x14ac:dyDescent="0.25">
      <c r="A3744"/>
      <c r="B3744"/>
    </row>
    <row r="3745" spans="1:2" x14ac:dyDescent="0.25">
      <c r="A3745"/>
      <c r="B3745"/>
    </row>
    <row r="3746" spans="1:2" x14ac:dyDescent="0.25">
      <c r="A3746"/>
      <c r="B3746"/>
    </row>
    <row r="3747" spans="1:2" x14ac:dyDescent="0.25">
      <c r="A3747"/>
      <c r="B3747"/>
    </row>
    <row r="3748" spans="1:2" x14ac:dyDescent="0.25">
      <c r="A3748"/>
      <c r="B3748"/>
    </row>
    <row r="3749" spans="1:2" x14ac:dyDescent="0.25">
      <c r="A3749"/>
      <c r="B3749"/>
    </row>
    <row r="3750" spans="1:2" x14ac:dyDescent="0.25">
      <c r="A3750"/>
      <c r="B3750"/>
    </row>
    <row r="3751" spans="1:2" x14ac:dyDescent="0.25">
      <c r="A3751"/>
      <c r="B3751"/>
    </row>
    <row r="3752" spans="1:2" x14ac:dyDescent="0.25">
      <c r="A3752"/>
      <c r="B3752"/>
    </row>
    <row r="3753" spans="1:2" x14ac:dyDescent="0.25">
      <c r="A3753"/>
      <c r="B3753"/>
    </row>
    <row r="3754" spans="1:2" x14ac:dyDescent="0.25">
      <c r="A3754"/>
      <c r="B3754"/>
    </row>
    <row r="3755" spans="1:2" x14ac:dyDescent="0.25">
      <c r="A3755"/>
      <c r="B3755"/>
    </row>
    <row r="3756" spans="1:2" x14ac:dyDescent="0.25">
      <c r="A3756"/>
      <c r="B3756"/>
    </row>
    <row r="3757" spans="1:2" x14ac:dyDescent="0.25">
      <c r="A3757"/>
      <c r="B3757"/>
    </row>
    <row r="3758" spans="1:2" x14ac:dyDescent="0.25">
      <c r="A3758"/>
      <c r="B3758"/>
    </row>
    <row r="3759" spans="1:2" x14ac:dyDescent="0.25">
      <c r="A3759"/>
      <c r="B3759"/>
    </row>
    <row r="3760" spans="1:2" x14ac:dyDescent="0.25">
      <c r="A3760"/>
      <c r="B3760"/>
    </row>
    <row r="3761" spans="1:2" x14ac:dyDescent="0.25">
      <c r="A3761"/>
      <c r="B3761"/>
    </row>
    <row r="3762" spans="1:2" x14ac:dyDescent="0.25">
      <c r="A3762"/>
      <c r="B3762"/>
    </row>
    <row r="3763" spans="1:2" x14ac:dyDescent="0.25">
      <c r="A3763"/>
      <c r="B3763"/>
    </row>
    <row r="3764" spans="1:2" x14ac:dyDescent="0.25">
      <c r="A3764"/>
      <c r="B3764"/>
    </row>
    <row r="3765" spans="1:2" x14ac:dyDescent="0.25">
      <c r="A3765"/>
      <c r="B3765"/>
    </row>
    <row r="3766" spans="1:2" x14ac:dyDescent="0.25">
      <c r="A3766"/>
      <c r="B3766"/>
    </row>
    <row r="3767" spans="1:2" x14ac:dyDescent="0.25">
      <c r="A3767"/>
      <c r="B3767"/>
    </row>
    <row r="3768" spans="1:2" x14ac:dyDescent="0.25">
      <c r="A3768"/>
      <c r="B3768"/>
    </row>
    <row r="3769" spans="1:2" x14ac:dyDescent="0.25">
      <c r="A3769"/>
      <c r="B3769"/>
    </row>
    <row r="3770" spans="1:2" x14ac:dyDescent="0.25">
      <c r="A3770"/>
      <c r="B3770"/>
    </row>
    <row r="3771" spans="1:2" x14ac:dyDescent="0.25">
      <c r="A3771"/>
      <c r="B3771"/>
    </row>
    <row r="3772" spans="1:2" x14ac:dyDescent="0.25">
      <c r="A3772"/>
      <c r="B3772"/>
    </row>
    <row r="3773" spans="1:2" x14ac:dyDescent="0.25">
      <c r="A3773"/>
      <c r="B3773"/>
    </row>
    <row r="3774" spans="1:2" x14ac:dyDescent="0.25">
      <c r="A3774"/>
      <c r="B3774"/>
    </row>
    <row r="3775" spans="1:2" x14ac:dyDescent="0.25">
      <c r="A3775"/>
      <c r="B3775"/>
    </row>
    <row r="3776" spans="1:2" x14ac:dyDescent="0.25">
      <c r="A3776"/>
      <c r="B3776"/>
    </row>
    <row r="3777" spans="1:2" x14ac:dyDescent="0.25">
      <c r="A3777"/>
      <c r="B3777"/>
    </row>
    <row r="3778" spans="1:2" x14ac:dyDescent="0.25">
      <c r="A3778"/>
      <c r="B3778"/>
    </row>
    <row r="3779" spans="1:2" x14ac:dyDescent="0.25">
      <c r="A3779"/>
      <c r="B3779"/>
    </row>
    <row r="3780" spans="1:2" x14ac:dyDescent="0.25">
      <c r="A3780"/>
      <c r="B3780"/>
    </row>
    <row r="3781" spans="1:2" x14ac:dyDescent="0.25">
      <c r="A3781"/>
      <c r="B3781"/>
    </row>
    <row r="3782" spans="1:2" x14ac:dyDescent="0.25">
      <c r="A3782"/>
      <c r="B3782"/>
    </row>
    <row r="3783" spans="1:2" x14ac:dyDescent="0.25">
      <c r="A3783"/>
      <c r="B3783"/>
    </row>
    <row r="3784" spans="1:2" x14ac:dyDescent="0.25">
      <c r="A3784"/>
      <c r="B3784"/>
    </row>
    <row r="3785" spans="1:2" x14ac:dyDescent="0.25">
      <c r="A3785"/>
      <c r="B3785"/>
    </row>
    <row r="3786" spans="1:2" x14ac:dyDescent="0.25">
      <c r="A3786"/>
      <c r="B3786"/>
    </row>
    <row r="3787" spans="1:2" x14ac:dyDescent="0.25">
      <c r="A3787"/>
      <c r="B3787"/>
    </row>
    <row r="3788" spans="1:2" x14ac:dyDescent="0.25">
      <c r="A3788"/>
      <c r="B3788"/>
    </row>
    <row r="3789" spans="1:2" x14ac:dyDescent="0.25">
      <c r="A3789"/>
      <c r="B3789"/>
    </row>
    <row r="3790" spans="1:2" x14ac:dyDescent="0.25">
      <c r="A3790"/>
      <c r="B3790"/>
    </row>
    <row r="3791" spans="1:2" x14ac:dyDescent="0.25">
      <c r="A3791"/>
      <c r="B3791"/>
    </row>
    <row r="3792" spans="1:2" x14ac:dyDescent="0.25">
      <c r="A3792"/>
      <c r="B3792"/>
    </row>
    <row r="3793" spans="1:2" x14ac:dyDescent="0.25">
      <c r="A3793"/>
      <c r="B3793"/>
    </row>
    <row r="3794" spans="1:2" x14ac:dyDescent="0.25">
      <c r="A3794"/>
      <c r="B3794"/>
    </row>
    <row r="3795" spans="1:2" x14ac:dyDescent="0.25">
      <c r="A3795"/>
      <c r="B3795"/>
    </row>
    <row r="3796" spans="1:2" x14ac:dyDescent="0.25">
      <c r="A3796"/>
      <c r="B3796"/>
    </row>
    <row r="3797" spans="1:2" x14ac:dyDescent="0.25">
      <c r="A3797"/>
      <c r="B3797"/>
    </row>
    <row r="3798" spans="1:2" x14ac:dyDescent="0.25">
      <c r="A3798"/>
      <c r="B3798"/>
    </row>
    <row r="3799" spans="1:2" x14ac:dyDescent="0.25">
      <c r="A3799"/>
      <c r="B3799"/>
    </row>
    <row r="3800" spans="1:2" x14ac:dyDescent="0.25">
      <c r="A3800"/>
      <c r="B3800"/>
    </row>
    <row r="3801" spans="1:2" x14ac:dyDescent="0.25">
      <c r="A3801"/>
      <c r="B3801"/>
    </row>
    <row r="3802" spans="1:2" x14ac:dyDescent="0.25">
      <c r="A3802"/>
      <c r="B3802"/>
    </row>
    <row r="3803" spans="1:2" x14ac:dyDescent="0.25">
      <c r="A3803"/>
      <c r="B3803"/>
    </row>
    <row r="3804" spans="1:2" x14ac:dyDescent="0.25">
      <c r="A3804"/>
      <c r="B3804"/>
    </row>
    <row r="3805" spans="1:2" x14ac:dyDescent="0.25">
      <c r="A3805"/>
      <c r="B3805"/>
    </row>
    <row r="3806" spans="1:2" x14ac:dyDescent="0.25">
      <c r="A3806"/>
      <c r="B3806"/>
    </row>
    <row r="3807" spans="1:2" x14ac:dyDescent="0.25">
      <c r="A3807"/>
      <c r="B3807"/>
    </row>
    <row r="3808" spans="1:2" x14ac:dyDescent="0.25">
      <c r="A3808"/>
      <c r="B3808"/>
    </row>
    <row r="3809" spans="1:2" x14ac:dyDescent="0.25">
      <c r="A3809"/>
      <c r="B3809"/>
    </row>
    <row r="3810" spans="1:2" x14ac:dyDescent="0.25">
      <c r="A3810"/>
      <c r="B3810"/>
    </row>
    <row r="3811" spans="1:2" x14ac:dyDescent="0.25">
      <c r="A3811"/>
      <c r="B3811"/>
    </row>
    <row r="3812" spans="1:2" x14ac:dyDescent="0.25">
      <c r="A3812"/>
      <c r="B3812"/>
    </row>
    <row r="3813" spans="1:2" x14ac:dyDescent="0.25">
      <c r="A3813"/>
      <c r="B3813"/>
    </row>
    <row r="3814" spans="1:2" x14ac:dyDescent="0.25">
      <c r="A3814"/>
      <c r="B3814"/>
    </row>
    <row r="3815" spans="1:2" x14ac:dyDescent="0.25">
      <c r="A3815"/>
      <c r="B3815"/>
    </row>
    <row r="3816" spans="1:2" x14ac:dyDescent="0.25">
      <c r="A3816"/>
      <c r="B3816"/>
    </row>
    <row r="3817" spans="1:2" x14ac:dyDescent="0.25">
      <c r="A3817"/>
      <c r="B3817"/>
    </row>
    <row r="3818" spans="1:2" x14ac:dyDescent="0.25">
      <c r="A3818"/>
      <c r="B3818"/>
    </row>
    <row r="3819" spans="1:2" x14ac:dyDescent="0.25">
      <c r="A3819"/>
      <c r="B3819"/>
    </row>
    <row r="3820" spans="1:2" x14ac:dyDescent="0.25">
      <c r="A3820"/>
      <c r="B3820"/>
    </row>
    <row r="3821" spans="1:2" x14ac:dyDescent="0.25">
      <c r="A3821"/>
      <c r="B3821"/>
    </row>
    <row r="3822" spans="1:2" x14ac:dyDescent="0.25">
      <c r="A3822"/>
      <c r="B3822"/>
    </row>
    <row r="3823" spans="1:2" x14ac:dyDescent="0.25">
      <c r="A3823"/>
      <c r="B3823"/>
    </row>
    <row r="3824" spans="1:2" x14ac:dyDescent="0.25">
      <c r="A3824"/>
      <c r="B3824"/>
    </row>
    <row r="3825" spans="1:2" x14ac:dyDescent="0.25">
      <c r="A3825"/>
      <c r="B3825"/>
    </row>
    <row r="3826" spans="1:2" x14ac:dyDescent="0.25">
      <c r="A3826"/>
      <c r="B3826"/>
    </row>
    <row r="3827" spans="1:2" x14ac:dyDescent="0.25">
      <c r="A3827"/>
      <c r="B3827"/>
    </row>
    <row r="3828" spans="1:2" x14ac:dyDescent="0.25">
      <c r="A3828"/>
      <c r="B3828"/>
    </row>
    <row r="3829" spans="1:2" x14ac:dyDescent="0.25">
      <c r="A3829"/>
      <c r="B3829"/>
    </row>
    <row r="3830" spans="1:2" x14ac:dyDescent="0.25">
      <c r="A3830"/>
      <c r="B3830"/>
    </row>
    <row r="3831" spans="1:2" x14ac:dyDescent="0.25">
      <c r="A3831"/>
      <c r="B3831"/>
    </row>
    <row r="3832" spans="1:2" x14ac:dyDescent="0.25">
      <c r="A3832"/>
      <c r="B3832"/>
    </row>
    <row r="3833" spans="1:2" x14ac:dyDescent="0.25">
      <c r="A3833"/>
      <c r="B3833"/>
    </row>
    <row r="3834" spans="1:2" x14ac:dyDescent="0.25">
      <c r="A3834"/>
      <c r="B3834"/>
    </row>
    <row r="3835" spans="1:2" x14ac:dyDescent="0.25">
      <c r="A3835"/>
      <c r="B3835"/>
    </row>
    <row r="3836" spans="1:2" x14ac:dyDescent="0.25">
      <c r="A3836"/>
      <c r="B3836"/>
    </row>
    <row r="3837" spans="1:2" x14ac:dyDescent="0.25">
      <c r="A3837"/>
      <c r="B3837"/>
    </row>
    <row r="3838" spans="1:2" x14ac:dyDescent="0.25">
      <c r="A3838"/>
      <c r="B3838"/>
    </row>
    <row r="3839" spans="1:2" x14ac:dyDescent="0.25">
      <c r="A3839"/>
      <c r="B3839"/>
    </row>
    <row r="3840" spans="1:2" x14ac:dyDescent="0.25">
      <c r="A3840"/>
      <c r="B3840"/>
    </row>
    <row r="3841" spans="1:2" x14ac:dyDescent="0.25">
      <c r="A3841"/>
      <c r="B3841"/>
    </row>
    <row r="3842" spans="1:2" x14ac:dyDescent="0.25">
      <c r="A3842"/>
      <c r="B3842"/>
    </row>
    <row r="3843" spans="1:2" x14ac:dyDescent="0.25">
      <c r="A3843"/>
      <c r="B3843"/>
    </row>
    <row r="3844" spans="1:2" x14ac:dyDescent="0.25">
      <c r="A3844"/>
      <c r="B3844"/>
    </row>
    <row r="3845" spans="1:2" x14ac:dyDescent="0.25">
      <c r="A3845"/>
      <c r="B3845"/>
    </row>
    <row r="3846" spans="1:2" x14ac:dyDescent="0.25">
      <c r="A3846"/>
      <c r="B3846"/>
    </row>
    <row r="3847" spans="1:2" x14ac:dyDescent="0.25">
      <c r="A3847"/>
      <c r="B3847"/>
    </row>
    <row r="3848" spans="1:2" x14ac:dyDescent="0.25">
      <c r="A3848"/>
      <c r="B3848"/>
    </row>
    <row r="3849" spans="1:2" x14ac:dyDescent="0.25">
      <c r="A3849"/>
      <c r="B3849"/>
    </row>
    <row r="3850" spans="1:2" x14ac:dyDescent="0.25">
      <c r="A3850"/>
      <c r="B3850"/>
    </row>
    <row r="3851" spans="1:2" x14ac:dyDescent="0.25">
      <c r="A3851"/>
      <c r="B3851"/>
    </row>
    <row r="3852" spans="1:2" x14ac:dyDescent="0.25">
      <c r="A3852"/>
      <c r="B3852"/>
    </row>
    <row r="3853" spans="1:2" x14ac:dyDescent="0.25">
      <c r="A3853"/>
      <c r="B3853"/>
    </row>
    <row r="3854" spans="1:2" x14ac:dyDescent="0.25">
      <c r="A3854"/>
      <c r="B3854"/>
    </row>
    <row r="3855" spans="1:2" x14ac:dyDescent="0.25">
      <c r="A3855"/>
      <c r="B3855"/>
    </row>
    <row r="3856" spans="1:2" x14ac:dyDescent="0.25">
      <c r="A3856"/>
      <c r="B3856"/>
    </row>
    <row r="3857" spans="1:2" x14ac:dyDescent="0.25">
      <c r="A3857"/>
      <c r="B3857"/>
    </row>
    <row r="3858" spans="1:2" x14ac:dyDescent="0.25">
      <c r="A3858"/>
      <c r="B3858"/>
    </row>
    <row r="3859" spans="1:2" x14ac:dyDescent="0.25">
      <c r="A3859"/>
      <c r="B3859"/>
    </row>
    <row r="3860" spans="1:2" x14ac:dyDescent="0.25">
      <c r="A3860"/>
      <c r="B3860"/>
    </row>
    <row r="3861" spans="1:2" x14ac:dyDescent="0.25">
      <c r="A3861"/>
      <c r="B3861"/>
    </row>
    <row r="3862" spans="1:2" x14ac:dyDescent="0.25">
      <c r="A3862"/>
      <c r="B3862"/>
    </row>
    <row r="3863" spans="1:2" x14ac:dyDescent="0.25">
      <c r="A3863"/>
      <c r="B3863"/>
    </row>
    <row r="3864" spans="1:2" x14ac:dyDescent="0.25">
      <c r="A3864"/>
      <c r="B3864"/>
    </row>
    <row r="3865" spans="1:2" x14ac:dyDescent="0.25">
      <c r="A3865"/>
      <c r="B3865"/>
    </row>
    <row r="3866" spans="1:2" x14ac:dyDescent="0.25">
      <c r="A3866"/>
      <c r="B3866"/>
    </row>
    <row r="3867" spans="1:2" x14ac:dyDescent="0.25">
      <c r="A3867"/>
      <c r="B3867"/>
    </row>
    <row r="3868" spans="1:2" x14ac:dyDescent="0.25">
      <c r="A3868"/>
      <c r="B3868"/>
    </row>
    <row r="3869" spans="1:2" x14ac:dyDescent="0.25">
      <c r="A3869"/>
      <c r="B3869"/>
    </row>
    <row r="3870" spans="1:2" x14ac:dyDescent="0.25">
      <c r="A3870"/>
      <c r="B3870"/>
    </row>
    <row r="3871" spans="1:2" x14ac:dyDescent="0.25">
      <c r="A3871"/>
      <c r="B3871"/>
    </row>
    <row r="3872" spans="1:2" x14ac:dyDescent="0.25">
      <c r="A3872"/>
      <c r="B3872"/>
    </row>
    <row r="3873" spans="1:2" x14ac:dyDescent="0.25">
      <c r="A3873"/>
      <c r="B3873"/>
    </row>
    <row r="3874" spans="1:2" x14ac:dyDescent="0.25">
      <c r="A3874"/>
      <c r="B3874"/>
    </row>
    <row r="3875" spans="1:2" x14ac:dyDescent="0.25">
      <c r="A3875"/>
      <c r="B3875"/>
    </row>
    <row r="3876" spans="1:2" x14ac:dyDescent="0.25">
      <c r="A3876"/>
      <c r="B3876"/>
    </row>
    <row r="3877" spans="1:2" x14ac:dyDescent="0.25">
      <c r="A3877"/>
      <c r="B3877"/>
    </row>
    <row r="3878" spans="1:2" x14ac:dyDescent="0.25">
      <c r="A3878"/>
      <c r="B3878"/>
    </row>
    <row r="3879" spans="1:2" x14ac:dyDescent="0.25">
      <c r="A3879"/>
      <c r="B3879"/>
    </row>
    <row r="3880" spans="1:2" x14ac:dyDescent="0.25">
      <c r="A3880"/>
      <c r="B3880"/>
    </row>
    <row r="3881" spans="1:2" x14ac:dyDescent="0.25">
      <c r="A3881"/>
      <c r="B3881"/>
    </row>
    <row r="3882" spans="1:2" x14ac:dyDescent="0.25">
      <c r="A3882"/>
      <c r="B3882"/>
    </row>
    <row r="3883" spans="1:2" x14ac:dyDescent="0.25">
      <c r="A3883"/>
      <c r="B3883"/>
    </row>
    <row r="3884" spans="1:2" x14ac:dyDescent="0.25">
      <c r="A3884"/>
      <c r="B3884"/>
    </row>
    <row r="3885" spans="1:2" x14ac:dyDescent="0.25">
      <c r="A3885"/>
      <c r="B3885"/>
    </row>
    <row r="3886" spans="1:2" x14ac:dyDescent="0.25">
      <c r="A3886"/>
      <c r="B3886"/>
    </row>
    <row r="3887" spans="1:2" x14ac:dyDescent="0.25">
      <c r="A3887"/>
      <c r="B3887"/>
    </row>
    <row r="3888" spans="1:2" x14ac:dyDescent="0.25">
      <c r="A3888"/>
      <c r="B3888"/>
    </row>
    <row r="3889" spans="1:2" x14ac:dyDescent="0.25">
      <c r="A3889"/>
      <c r="B3889"/>
    </row>
    <row r="3890" spans="1:2" x14ac:dyDescent="0.25">
      <c r="A3890"/>
      <c r="B3890"/>
    </row>
    <row r="3891" spans="1:2" x14ac:dyDescent="0.25">
      <c r="A3891"/>
      <c r="B3891"/>
    </row>
    <row r="3892" spans="1:2" x14ac:dyDescent="0.25">
      <c r="A3892"/>
      <c r="B3892"/>
    </row>
    <row r="3893" spans="1:2" x14ac:dyDescent="0.25">
      <c r="A3893"/>
      <c r="B3893"/>
    </row>
    <row r="3894" spans="1:2" x14ac:dyDescent="0.25">
      <c r="A3894"/>
      <c r="B3894"/>
    </row>
    <row r="3895" spans="1:2" x14ac:dyDescent="0.25">
      <c r="A3895"/>
      <c r="B3895"/>
    </row>
    <row r="3896" spans="1:2" x14ac:dyDescent="0.25">
      <c r="A3896"/>
      <c r="B3896"/>
    </row>
    <row r="3897" spans="1:2" x14ac:dyDescent="0.25">
      <c r="A3897"/>
      <c r="B3897"/>
    </row>
    <row r="3898" spans="1:2" x14ac:dyDescent="0.25">
      <c r="A3898"/>
      <c r="B3898"/>
    </row>
    <row r="3899" spans="1:2" x14ac:dyDescent="0.25">
      <c r="A3899"/>
      <c r="B3899"/>
    </row>
    <row r="3900" spans="1:2" x14ac:dyDescent="0.25">
      <c r="A3900"/>
      <c r="B3900"/>
    </row>
    <row r="3901" spans="1:2" x14ac:dyDescent="0.25">
      <c r="A3901"/>
      <c r="B3901"/>
    </row>
    <row r="3902" spans="1:2" x14ac:dyDescent="0.25">
      <c r="A3902"/>
      <c r="B3902"/>
    </row>
    <row r="3903" spans="1:2" x14ac:dyDescent="0.25">
      <c r="A3903"/>
      <c r="B3903"/>
    </row>
    <row r="3904" spans="1:2" x14ac:dyDescent="0.25">
      <c r="A3904"/>
      <c r="B3904"/>
    </row>
    <row r="3905" spans="1:2" x14ac:dyDescent="0.25">
      <c r="A3905"/>
      <c r="B3905"/>
    </row>
    <row r="3906" spans="1:2" x14ac:dyDescent="0.25">
      <c r="A3906"/>
      <c r="B3906"/>
    </row>
    <row r="3907" spans="1:2" x14ac:dyDescent="0.25">
      <c r="A3907"/>
      <c r="B3907"/>
    </row>
    <row r="3908" spans="1:2" x14ac:dyDescent="0.25">
      <c r="A3908"/>
      <c r="B3908"/>
    </row>
    <row r="3909" spans="1:2" x14ac:dyDescent="0.25">
      <c r="A3909"/>
      <c r="B3909"/>
    </row>
    <row r="3910" spans="1:2" x14ac:dyDescent="0.25">
      <c r="A3910"/>
      <c r="B3910"/>
    </row>
    <row r="3911" spans="1:2" x14ac:dyDescent="0.25">
      <c r="A3911"/>
      <c r="B3911"/>
    </row>
    <row r="3912" spans="1:2" x14ac:dyDescent="0.25">
      <c r="A3912"/>
      <c r="B3912"/>
    </row>
    <row r="3913" spans="1:2" x14ac:dyDescent="0.25">
      <c r="A3913"/>
      <c r="B3913"/>
    </row>
    <row r="3914" spans="1:2" x14ac:dyDescent="0.25">
      <c r="A3914"/>
      <c r="B3914"/>
    </row>
    <row r="3915" spans="1:2" x14ac:dyDescent="0.25">
      <c r="A3915"/>
      <c r="B3915"/>
    </row>
    <row r="3916" spans="1:2" x14ac:dyDescent="0.25">
      <c r="A3916"/>
      <c r="B3916"/>
    </row>
    <row r="3917" spans="1:2" x14ac:dyDescent="0.25">
      <c r="A3917"/>
      <c r="B3917"/>
    </row>
    <row r="3918" spans="1:2" x14ac:dyDescent="0.25">
      <c r="A3918"/>
      <c r="B3918"/>
    </row>
    <row r="3919" spans="1:2" x14ac:dyDescent="0.25">
      <c r="A3919"/>
      <c r="B3919"/>
    </row>
    <row r="3920" spans="1:2" x14ac:dyDescent="0.25">
      <c r="A3920"/>
      <c r="B3920"/>
    </row>
    <row r="3921" spans="1:2" x14ac:dyDescent="0.25">
      <c r="A3921"/>
      <c r="B3921"/>
    </row>
    <row r="3922" spans="1:2" x14ac:dyDescent="0.25">
      <c r="A3922"/>
      <c r="B3922"/>
    </row>
    <row r="3923" spans="1:2" x14ac:dyDescent="0.25">
      <c r="A3923"/>
      <c r="B3923"/>
    </row>
    <row r="3924" spans="1:2" x14ac:dyDescent="0.25">
      <c r="A3924"/>
      <c r="B3924"/>
    </row>
    <row r="3925" spans="1:2" x14ac:dyDescent="0.25">
      <c r="A3925"/>
      <c r="B3925"/>
    </row>
    <row r="3926" spans="1:2" x14ac:dyDescent="0.25">
      <c r="A3926"/>
      <c r="B3926"/>
    </row>
    <row r="3927" spans="1:2" x14ac:dyDescent="0.25">
      <c r="A3927"/>
      <c r="B3927"/>
    </row>
    <row r="3928" spans="1:2" x14ac:dyDescent="0.25">
      <c r="A3928"/>
      <c r="B3928"/>
    </row>
    <row r="3929" spans="1:2" x14ac:dyDescent="0.25">
      <c r="A3929"/>
      <c r="B3929"/>
    </row>
    <row r="3930" spans="1:2" x14ac:dyDescent="0.25">
      <c r="A3930"/>
      <c r="B3930"/>
    </row>
    <row r="3931" spans="1:2" x14ac:dyDescent="0.25">
      <c r="A3931"/>
      <c r="B3931"/>
    </row>
    <row r="3932" spans="1:2" x14ac:dyDescent="0.25">
      <c r="A3932"/>
      <c r="B3932"/>
    </row>
    <row r="3933" spans="1:2" x14ac:dyDescent="0.25">
      <c r="A3933"/>
      <c r="B3933"/>
    </row>
    <row r="3934" spans="1:2" x14ac:dyDescent="0.25">
      <c r="A3934"/>
      <c r="B3934"/>
    </row>
    <row r="3935" spans="1:2" x14ac:dyDescent="0.25">
      <c r="A3935"/>
      <c r="B3935"/>
    </row>
    <row r="3936" spans="1:2" x14ac:dyDescent="0.25">
      <c r="A3936"/>
      <c r="B3936"/>
    </row>
    <row r="3937" spans="1:2" x14ac:dyDescent="0.25">
      <c r="A3937"/>
      <c r="B3937"/>
    </row>
    <row r="3938" spans="1:2" x14ac:dyDescent="0.25">
      <c r="A3938"/>
      <c r="B3938"/>
    </row>
    <row r="3939" spans="1:2" x14ac:dyDescent="0.25">
      <c r="A3939"/>
      <c r="B3939"/>
    </row>
    <row r="3940" spans="1:2" x14ac:dyDescent="0.25">
      <c r="A3940"/>
      <c r="B3940"/>
    </row>
    <row r="3941" spans="1:2" x14ac:dyDescent="0.25">
      <c r="A3941"/>
      <c r="B3941"/>
    </row>
    <row r="3942" spans="1:2" x14ac:dyDescent="0.25">
      <c r="A3942"/>
      <c r="B3942"/>
    </row>
    <row r="3943" spans="1:2" x14ac:dyDescent="0.25">
      <c r="A3943"/>
      <c r="B3943"/>
    </row>
    <row r="3944" spans="1:2" x14ac:dyDescent="0.25">
      <c r="A3944"/>
      <c r="B3944"/>
    </row>
    <row r="3945" spans="1:2" x14ac:dyDescent="0.25">
      <c r="A3945"/>
      <c r="B3945"/>
    </row>
    <row r="3946" spans="1:2" x14ac:dyDescent="0.25">
      <c r="A3946"/>
      <c r="B3946"/>
    </row>
    <row r="3947" spans="1:2" x14ac:dyDescent="0.25">
      <c r="A3947"/>
      <c r="B3947"/>
    </row>
    <row r="3948" spans="1:2" x14ac:dyDescent="0.25">
      <c r="A3948"/>
      <c r="B3948"/>
    </row>
    <row r="3949" spans="1:2" x14ac:dyDescent="0.25">
      <c r="A3949"/>
      <c r="B3949"/>
    </row>
    <row r="3950" spans="1:2" x14ac:dyDescent="0.25">
      <c r="A3950"/>
      <c r="B3950"/>
    </row>
    <row r="3951" spans="1:2" x14ac:dyDescent="0.25">
      <c r="A3951"/>
      <c r="B3951"/>
    </row>
  </sheetData>
  <pageMargins left="0.7" right="0.7" top="0.75" bottom="0.75" header="0.3" footer="0.3"/>
  <pageSetup scale="52" fitToHeight="0" orientation="portrait" r:id="rId2"/>
  <headerFooter>
    <oddFooter>&amp;LHHSC Provider Finance Department&amp;C&amp;A
Page &amp;P of &amp;N
&amp;R4/6/2023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1BF37-4716-44D4-9FB4-BA8C88A582E9}">
  <sheetPr>
    <pageSetUpPr fitToPage="1"/>
  </sheetPr>
  <dimension ref="A1:AX1117"/>
  <sheetViews>
    <sheetView topLeftCell="AJ1" zoomScale="90" zoomScaleNormal="90" workbookViewId="0">
      <selection activeCell="AW8" sqref="AW8"/>
    </sheetView>
  </sheetViews>
  <sheetFormatPr defaultRowHeight="15" x14ac:dyDescent="0.25"/>
  <cols>
    <col min="1" max="1" width="12.42578125" style="5" customWidth="1"/>
    <col min="2" max="2" width="77.5703125" style="153" customWidth="1"/>
    <col min="3" max="3" width="10.5703125" style="159" customWidth="1"/>
    <col min="4" max="4" width="37.42578125" style="170" bestFit="1" customWidth="1"/>
    <col min="5" max="5" width="13.5703125" style="5" bestFit="1" customWidth="1"/>
    <col min="6" max="6" width="10.5703125" style="5" customWidth="1"/>
    <col min="7" max="7" width="15.5703125" style="5" bestFit="1" customWidth="1"/>
    <col min="8" max="8" width="16.42578125" customWidth="1"/>
    <col min="9" max="9" width="17" customWidth="1"/>
    <col min="10" max="21" width="13" style="112" customWidth="1"/>
    <col min="22" max="33" width="11" customWidth="1"/>
    <col min="34" max="34" width="13.42578125" customWidth="1"/>
    <col min="35" max="47" width="17" customWidth="1"/>
    <col min="48" max="48" width="23" style="4" customWidth="1"/>
    <col min="49" max="49" width="23.42578125" style="4" customWidth="1"/>
    <col min="50" max="50" width="22.85546875" style="4" customWidth="1"/>
  </cols>
  <sheetData>
    <row r="1" spans="1:50" ht="19.5" thickBot="1" x14ac:dyDescent="0.35">
      <c r="A1" s="149" t="s">
        <v>470</v>
      </c>
    </row>
    <row r="2" spans="1:50" x14ac:dyDescent="0.25">
      <c r="A2" s="14" t="s">
        <v>507</v>
      </c>
      <c r="B2" s="154"/>
      <c r="C2" s="160"/>
      <c r="D2" s="171"/>
      <c r="E2" s="161"/>
      <c r="F2" s="161"/>
      <c r="G2" s="161"/>
      <c r="H2" s="3"/>
      <c r="I2" s="38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88">
        <f t="shared" ref="V2:AE3" si="0">SUMIFS(V:V,$H:$H,$A2)</f>
        <v>4030</v>
      </c>
      <c r="W2" s="88">
        <f t="shared" si="0"/>
        <v>4156</v>
      </c>
      <c r="X2" s="88">
        <f t="shared" si="0"/>
        <v>4283</v>
      </c>
      <c r="Y2" s="88">
        <f t="shared" si="0"/>
        <v>3782</v>
      </c>
      <c r="Z2" s="88">
        <f t="shared" si="0"/>
        <v>3758</v>
      </c>
      <c r="AA2" s="88">
        <f t="shared" si="0"/>
        <v>3302</v>
      </c>
      <c r="AB2" s="88">
        <f t="shared" si="0"/>
        <v>3517</v>
      </c>
      <c r="AC2" s="88">
        <f t="shared" si="0"/>
        <v>3245</v>
      </c>
      <c r="AD2" s="88">
        <f t="shared" si="0"/>
        <v>3476</v>
      </c>
      <c r="AE2" s="88">
        <f t="shared" si="0"/>
        <v>2742</v>
      </c>
      <c r="AF2" s="88">
        <f t="shared" ref="AF2:AO3" si="1">SUMIFS(AF:AF,$H:$H,$A2)</f>
        <v>2380</v>
      </c>
      <c r="AG2" s="88">
        <f t="shared" si="1"/>
        <v>3683</v>
      </c>
      <c r="AH2" s="185">
        <f t="shared" si="1"/>
        <v>42354</v>
      </c>
      <c r="AI2" s="37">
        <f t="shared" si="1"/>
        <v>3994</v>
      </c>
      <c r="AJ2" s="88">
        <f t="shared" si="1"/>
        <v>4110</v>
      </c>
      <c r="AK2" s="88">
        <f t="shared" si="1"/>
        <v>4257</v>
      </c>
      <c r="AL2" s="88">
        <f t="shared" si="1"/>
        <v>3749</v>
      </c>
      <c r="AM2" s="88">
        <f t="shared" si="1"/>
        <v>3730</v>
      </c>
      <c r="AN2" s="88">
        <f t="shared" si="1"/>
        <v>3276</v>
      </c>
      <c r="AO2" s="88">
        <f t="shared" si="1"/>
        <v>3503</v>
      </c>
      <c r="AP2" s="88">
        <f t="shared" ref="AP2:AX3" si="2">SUMIFS(AP:AP,$H:$H,$A2)</f>
        <v>3233</v>
      </c>
      <c r="AQ2" s="88">
        <f t="shared" si="2"/>
        <v>3465</v>
      </c>
      <c r="AR2" s="88">
        <f t="shared" si="2"/>
        <v>2732</v>
      </c>
      <c r="AS2" s="88">
        <f t="shared" si="2"/>
        <v>2365</v>
      </c>
      <c r="AT2" s="88">
        <f t="shared" si="2"/>
        <v>3671</v>
      </c>
      <c r="AU2" s="185">
        <f t="shared" si="2"/>
        <v>42085</v>
      </c>
      <c r="AV2" s="47">
        <f t="shared" si="2"/>
        <v>4594746.5999999987</v>
      </c>
      <c r="AW2" s="13">
        <f t="shared" si="2"/>
        <v>4580224.78</v>
      </c>
      <c r="AX2" s="187">
        <f t="shared" si="2"/>
        <v>-14521.819999999258</v>
      </c>
    </row>
    <row r="3" spans="1:50" x14ac:dyDescent="0.25">
      <c r="A3" s="177" t="s">
        <v>469</v>
      </c>
      <c r="B3" s="155"/>
      <c r="C3" s="162"/>
      <c r="D3" s="172"/>
      <c r="E3" s="163"/>
      <c r="F3" s="163"/>
      <c r="G3" s="163"/>
      <c r="H3" s="43"/>
      <c r="I3" s="39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89">
        <f t="shared" si="0"/>
        <v>28198</v>
      </c>
      <c r="W3" s="89">
        <f t="shared" si="0"/>
        <v>28821</v>
      </c>
      <c r="X3" s="89">
        <f t="shared" si="0"/>
        <v>30116</v>
      </c>
      <c r="Y3" s="89">
        <f t="shared" si="0"/>
        <v>27458</v>
      </c>
      <c r="Z3" s="89">
        <f t="shared" si="0"/>
        <v>27666</v>
      </c>
      <c r="AA3" s="89">
        <f t="shared" si="0"/>
        <v>26914</v>
      </c>
      <c r="AB3" s="89">
        <f t="shared" si="0"/>
        <v>28905</v>
      </c>
      <c r="AC3" s="89">
        <f t="shared" si="0"/>
        <v>26254.1</v>
      </c>
      <c r="AD3" s="89">
        <f t="shared" si="0"/>
        <v>27045</v>
      </c>
      <c r="AE3" s="89">
        <f t="shared" si="0"/>
        <v>21597</v>
      </c>
      <c r="AF3" s="89">
        <f t="shared" si="1"/>
        <v>20038</v>
      </c>
      <c r="AG3" s="89">
        <f t="shared" si="1"/>
        <v>28598</v>
      </c>
      <c r="AH3" s="186">
        <f t="shared" si="1"/>
        <v>321610.09999999998</v>
      </c>
      <c r="AI3" s="89">
        <f t="shared" si="1"/>
        <v>27759</v>
      </c>
      <c r="AJ3" s="89">
        <f t="shared" si="1"/>
        <v>28335</v>
      </c>
      <c r="AK3" s="89">
        <f t="shared" si="1"/>
        <v>29585</v>
      </c>
      <c r="AL3" s="89">
        <f t="shared" si="1"/>
        <v>26927</v>
      </c>
      <c r="AM3" s="89">
        <f t="shared" si="1"/>
        <v>27254</v>
      </c>
      <c r="AN3" s="89">
        <f t="shared" si="1"/>
        <v>26752</v>
      </c>
      <c r="AO3" s="89">
        <f t="shared" si="1"/>
        <v>28749</v>
      </c>
      <c r="AP3" s="89">
        <f t="shared" si="2"/>
        <v>26102.1</v>
      </c>
      <c r="AQ3" s="89">
        <f t="shared" si="2"/>
        <v>26888</v>
      </c>
      <c r="AR3" s="89">
        <f t="shared" si="2"/>
        <v>21472</v>
      </c>
      <c r="AS3" s="89">
        <f t="shared" si="2"/>
        <v>19930</v>
      </c>
      <c r="AT3" s="89">
        <f t="shared" si="2"/>
        <v>28330</v>
      </c>
      <c r="AU3" s="186">
        <f t="shared" si="2"/>
        <v>318083.09999999998</v>
      </c>
      <c r="AV3" s="48">
        <f t="shared" si="2"/>
        <v>20578042.369999994</v>
      </c>
      <c r="AW3" s="49">
        <f t="shared" si="2"/>
        <v>20599861.409999952</v>
      </c>
      <c r="AX3" s="188">
        <f t="shared" si="2"/>
        <v>21819.0399999988</v>
      </c>
    </row>
    <row r="4" spans="1:50" ht="15.75" thickBot="1" x14ac:dyDescent="0.3">
      <c r="A4" s="15" t="s">
        <v>4</v>
      </c>
      <c r="B4" s="155"/>
      <c r="C4" s="162"/>
      <c r="D4" s="172"/>
      <c r="E4" s="163"/>
      <c r="F4" s="163"/>
      <c r="G4" s="163"/>
      <c r="H4" s="43"/>
      <c r="I4" s="39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90">
        <f t="shared" ref="V4:AU4" si="3">SUM(V2:V3)</f>
        <v>32228</v>
      </c>
      <c r="W4" s="90">
        <f t="shared" si="3"/>
        <v>32977</v>
      </c>
      <c r="X4" s="90">
        <f t="shared" si="3"/>
        <v>34399</v>
      </c>
      <c r="Y4" s="90">
        <f t="shared" si="3"/>
        <v>31240</v>
      </c>
      <c r="Z4" s="90">
        <f t="shared" si="3"/>
        <v>31424</v>
      </c>
      <c r="AA4" s="90">
        <f t="shared" si="3"/>
        <v>30216</v>
      </c>
      <c r="AB4" s="90">
        <f t="shared" si="3"/>
        <v>32422</v>
      </c>
      <c r="AC4" s="90">
        <f t="shared" si="3"/>
        <v>29499.1</v>
      </c>
      <c r="AD4" s="90">
        <f t="shared" si="3"/>
        <v>30521</v>
      </c>
      <c r="AE4" s="90">
        <f t="shared" si="3"/>
        <v>24339</v>
      </c>
      <c r="AF4" s="90">
        <f t="shared" si="3"/>
        <v>22418</v>
      </c>
      <c r="AG4" s="90">
        <f t="shared" si="3"/>
        <v>32281</v>
      </c>
      <c r="AH4" s="104">
        <f t="shared" si="3"/>
        <v>363964.1</v>
      </c>
      <c r="AI4" s="40">
        <f t="shared" si="3"/>
        <v>31753</v>
      </c>
      <c r="AJ4" s="90">
        <f t="shared" si="3"/>
        <v>32445</v>
      </c>
      <c r="AK4" s="90">
        <f t="shared" si="3"/>
        <v>33842</v>
      </c>
      <c r="AL4" s="90">
        <f t="shared" si="3"/>
        <v>30676</v>
      </c>
      <c r="AM4" s="90">
        <f t="shared" si="3"/>
        <v>30984</v>
      </c>
      <c r="AN4" s="90">
        <f t="shared" si="3"/>
        <v>30028</v>
      </c>
      <c r="AO4" s="90">
        <f t="shared" si="3"/>
        <v>32252</v>
      </c>
      <c r="AP4" s="90">
        <f t="shared" si="3"/>
        <v>29335.1</v>
      </c>
      <c r="AQ4" s="90">
        <f t="shared" si="3"/>
        <v>30353</v>
      </c>
      <c r="AR4" s="90">
        <f t="shared" si="3"/>
        <v>24204</v>
      </c>
      <c r="AS4" s="90">
        <f t="shared" si="3"/>
        <v>22295</v>
      </c>
      <c r="AT4" s="90">
        <f t="shared" si="3"/>
        <v>32001</v>
      </c>
      <c r="AU4" s="104">
        <f t="shared" si="3"/>
        <v>360168.1</v>
      </c>
      <c r="AV4" s="50">
        <f>SUM(AV2:AV3)</f>
        <v>25172788.969999991</v>
      </c>
      <c r="AW4" s="51">
        <f>SUM(AW2:AW3)</f>
        <v>25180086.189999953</v>
      </c>
      <c r="AX4" s="189">
        <f>SUM(AX2:AX3)</f>
        <v>7297.2199999995428</v>
      </c>
    </row>
    <row r="5" spans="1:50" ht="36.75" customHeight="1" thickBot="1" x14ac:dyDescent="0.35">
      <c r="A5" s="150" t="s">
        <v>19</v>
      </c>
      <c r="B5" s="156"/>
      <c r="C5" s="164"/>
      <c r="D5" s="173"/>
      <c r="E5" s="165"/>
      <c r="F5" s="165"/>
      <c r="G5" s="165"/>
      <c r="H5" s="100"/>
      <c r="I5" s="99" t="s">
        <v>9</v>
      </c>
      <c r="J5" s="98" t="s">
        <v>33</v>
      </c>
      <c r="K5" s="91"/>
      <c r="L5" s="91"/>
      <c r="M5" s="91"/>
      <c r="N5" s="91"/>
      <c r="O5" s="91"/>
      <c r="P5" s="91"/>
      <c r="Q5" s="91"/>
      <c r="R5" s="91"/>
      <c r="S5" s="91"/>
      <c r="T5" s="91"/>
      <c r="U5" s="92"/>
      <c r="V5" s="103" t="s">
        <v>17</v>
      </c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101" t="s">
        <v>31</v>
      </c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6"/>
      <c r="AV5" s="120" t="str">
        <f>_xlfn.CONCAT("SFY",SFY," RAPPS Component 1 Payments")</f>
        <v>SFY2023 RAPPS Component 1 Payments</v>
      </c>
      <c r="AW5" s="22"/>
      <c r="AX5" s="121" t="str">
        <f>_xlfn.CONCAT("SFY",SFY," RAPPS Reconciliation")</f>
        <v>SFY2023 RAPPS Reconciliation</v>
      </c>
    </row>
    <row r="6" spans="1:50" ht="45.75" thickBot="1" x14ac:dyDescent="0.3">
      <c r="A6" s="151"/>
      <c r="B6" s="157"/>
      <c r="C6" s="166"/>
      <c r="D6" s="174"/>
      <c r="E6" s="167"/>
      <c r="F6" s="167"/>
      <c r="G6" s="167"/>
      <c r="H6" s="97"/>
      <c r="I6" s="96"/>
      <c r="J6" s="140" t="s">
        <v>495</v>
      </c>
      <c r="K6" s="140" t="s">
        <v>496</v>
      </c>
      <c r="L6" s="140" t="s">
        <v>497</v>
      </c>
      <c r="M6" s="140" t="s">
        <v>498</v>
      </c>
      <c r="N6" s="140" t="s">
        <v>499</v>
      </c>
      <c r="O6" s="140" t="s">
        <v>500</v>
      </c>
      <c r="P6" s="140" t="s">
        <v>501</v>
      </c>
      <c r="Q6" s="140" t="s">
        <v>502</v>
      </c>
      <c r="R6" s="140" t="s">
        <v>503</v>
      </c>
      <c r="S6" s="140" t="s">
        <v>504</v>
      </c>
      <c r="T6" s="140" t="s">
        <v>505</v>
      </c>
      <c r="U6" s="141" t="s">
        <v>506</v>
      </c>
      <c r="V6" s="148" t="str">
        <f>J6</f>
        <v>September 
2022</v>
      </c>
      <c r="W6" s="125" t="str">
        <f t="shared" ref="W6:AG6" si="4">K6</f>
        <v>October 
2022</v>
      </c>
      <c r="X6" s="125" t="str">
        <f t="shared" si="4"/>
        <v>November 
2022</v>
      </c>
      <c r="Y6" s="125" t="str">
        <f t="shared" si="4"/>
        <v>December 
2022</v>
      </c>
      <c r="Z6" s="125" t="str">
        <f t="shared" si="4"/>
        <v>January 
2023</v>
      </c>
      <c r="AA6" s="125" t="str">
        <f t="shared" si="4"/>
        <v>February 
2023</v>
      </c>
      <c r="AB6" s="125" t="str">
        <f t="shared" si="4"/>
        <v>March 
2023</v>
      </c>
      <c r="AC6" s="125" t="str">
        <f t="shared" si="4"/>
        <v>April 
2023</v>
      </c>
      <c r="AD6" s="125" t="str">
        <f t="shared" si="4"/>
        <v>May 
2023</v>
      </c>
      <c r="AE6" s="125" t="str">
        <f t="shared" si="4"/>
        <v>June 
2023</v>
      </c>
      <c r="AF6" s="125" t="str">
        <f t="shared" si="4"/>
        <v>July 
2023</v>
      </c>
      <c r="AG6" s="126" t="str">
        <f t="shared" si="4"/>
        <v>August 
2023</v>
      </c>
      <c r="AH6" s="102" t="s">
        <v>32</v>
      </c>
      <c r="AI6" s="148" t="str">
        <f>J6</f>
        <v>September 
2022</v>
      </c>
      <c r="AJ6" s="148" t="str">
        <f t="shared" ref="AJ6:AT6" si="5">K6</f>
        <v>October 
2022</v>
      </c>
      <c r="AK6" s="148" t="str">
        <f t="shared" si="5"/>
        <v>November 
2022</v>
      </c>
      <c r="AL6" s="148" t="str">
        <f t="shared" si="5"/>
        <v>December 
2022</v>
      </c>
      <c r="AM6" s="148" t="str">
        <f t="shared" si="5"/>
        <v>January 
2023</v>
      </c>
      <c r="AN6" s="148" t="str">
        <f t="shared" si="5"/>
        <v>February 
2023</v>
      </c>
      <c r="AO6" s="148" t="str">
        <f t="shared" si="5"/>
        <v>March 
2023</v>
      </c>
      <c r="AP6" s="148" t="str">
        <f t="shared" si="5"/>
        <v>April 
2023</v>
      </c>
      <c r="AQ6" s="148" t="str">
        <f t="shared" si="5"/>
        <v>May 
2023</v>
      </c>
      <c r="AR6" s="148" t="str">
        <f t="shared" si="5"/>
        <v>June 
2023</v>
      </c>
      <c r="AS6" s="148" t="str">
        <f t="shared" si="5"/>
        <v>July 
2023</v>
      </c>
      <c r="AT6" s="148" t="str">
        <f t="shared" si="5"/>
        <v>August 
2023</v>
      </c>
      <c r="AU6" s="102" t="s">
        <v>32</v>
      </c>
      <c r="AV6" s="122" t="s">
        <v>517</v>
      </c>
      <c r="AW6" s="123" t="s">
        <v>508</v>
      </c>
      <c r="AX6" s="124" t="s">
        <v>516</v>
      </c>
    </row>
    <row r="7" spans="1:50" s="111" customFormat="1" ht="75.75" thickBot="1" x14ac:dyDescent="0.3">
      <c r="A7" s="152" t="s">
        <v>0</v>
      </c>
      <c r="B7" s="158" t="s">
        <v>5</v>
      </c>
      <c r="C7" s="158" t="s">
        <v>13</v>
      </c>
      <c r="D7" s="175" t="s">
        <v>512</v>
      </c>
      <c r="E7" s="168" t="s">
        <v>11</v>
      </c>
      <c r="F7" s="168" t="s">
        <v>3</v>
      </c>
      <c r="G7" s="168" t="s">
        <v>1</v>
      </c>
      <c r="H7" s="108" t="s">
        <v>12</v>
      </c>
      <c r="I7" s="93" t="s">
        <v>20</v>
      </c>
      <c r="J7" s="145" t="s">
        <v>483</v>
      </c>
      <c r="K7" s="146" t="s">
        <v>484</v>
      </c>
      <c r="L7" s="146" t="s">
        <v>485</v>
      </c>
      <c r="M7" s="146" t="s">
        <v>486</v>
      </c>
      <c r="N7" s="146" t="s">
        <v>487</v>
      </c>
      <c r="O7" s="146" t="s">
        <v>488</v>
      </c>
      <c r="P7" s="146" t="s">
        <v>489</v>
      </c>
      <c r="Q7" s="146" t="s">
        <v>490</v>
      </c>
      <c r="R7" s="146" t="s">
        <v>491</v>
      </c>
      <c r="S7" s="146" t="s">
        <v>492</v>
      </c>
      <c r="T7" s="146" t="s">
        <v>493</v>
      </c>
      <c r="U7" s="147" t="s">
        <v>494</v>
      </c>
      <c r="V7" s="142">
        <v>202209</v>
      </c>
      <c r="W7" s="143">
        <v>202210</v>
      </c>
      <c r="X7" s="143">
        <v>202211</v>
      </c>
      <c r="Y7" s="143">
        <v>202212</v>
      </c>
      <c r="Z7" s="143">
        <v>202301</v>
      </c>
      <c r="AA7" s="143">
        <v>202302</v>
      </c>
      <c r="AB7" s="143">
        <v>202303</v>
      </c>
      <c r="AC7" s="143">
        <v>202304</v>
      </c>
      <c r="AD7" s="143">
        <v>202305</v>
      </c>
      <c r="AE7" s="143">
        <v>202306</v>
      </c>
      <c r="AF7" s="143">
        <v>202307</v>
      </c>
      <c r="AG7" s="144">
        <v>202308</v>
      </c>
      <c r="AH7" s="94" t="s">
        <v>6</v>
      </c>
      <c r="AI7" s="109">
        <f t="shared" ref="AI7:AT7" si="6">V7</f>
        <v>202209</v>
      </c>
      <c r="AJ7" s="109">
        <f t="shared" si="6"/>
        <v>202210</v>
      </c>
      <c r="AK7" s="109">
        <f t="shared" si="6"/>
        <v>202211</v>
      </c>
      <c r="AL7" s="109">
        <f t="shared" si="6"/>
        <v>202212</v>
      </c>
      <c r="AM7" s="109">
        <f t="shared" si="6"/>
        <v>202301</v>
      </c>
      <c r="AN7" s="109">
        <f t="shared" si="6"/>
        <v>202302</v>
      </c>
      <c r="AO7" s="109">
        <f t="shared" si="6"/>
        <v>202303</v>
      </c>
      <c r="AP7" s="109">
        <f t="shared" si="6"/>
        <v>202304</v>
      </c>
      <c r="AQ7" s="109">
        <f t="shared" si="6"/>
        <v>202305</v>
      </c>
      <c r="AR7" s="109">
        <f t="shared" si="6"/>
        <v>202306</v>
      </c>
      <c r="AS7" s="109">
        <f t="shared" si="6"/>
        <v>202307</v>
      </c>
      <c r="AT7" s="109">
        <f t="shared" si="6"/>
        <v>202308</v>
      </c>
      <c r="AU7" s="93" t="s">
        <v>34</v>
      </c>
      <c r="AV7" s="110" t="s">
        <v>25</v>
      </c>
      <c r="AW7" s="110" t="s">
        <v>27</v>
      </c>
      <c r="AX7" s="110" t="s">
        <v>26</v>
      </c>
    </row>
    <row r="8" spans="1:50" ht="15.75" thickBot="1" x14ac:dyDescent="0.3">
      <c r="A8" s="179" t="s">
        <v>39</v>
      </c>
      <c r="B8" s="180" t="s">
        <v>213</v>
      </c>
      <c r="C8" s="181" t="s">
        <v>235</v>
      </c>
      <c r="D8" s="176" t="str">
        <f t="shared" ref="D8:D71" si="7">_xlfn.CONCAT(A8&amp;"-"&amp;E8&amp;"-"&amp;F8&amp;"-"&amp;G8)</f>
        <v>1013909936-Amerigroup-STAR Kids-MRSA West</v>
      </c>
      <c r="E8" s="169" t="s">
        <v>200</v>
      </c>
      <c r="F8" s="169" t="s">
        <v>236</v>
      </c>
      <c r="G8" s="169" t="s">
        <v>202</v>
      </c>
      <c r="H8" s="85" t="s">
        <v>469</v>
      </c>
      <c r="I8" s="95" t="s">
        <v>510</v>
      </c>
      <c r="J8" s="116" t="s">
        <v>195</v>
      </c>
      <c r="K8" s="117" t="s">
        <v>195</v>
      </c>
      <c r="L8" s="117" t="s">
        <v>195</v>
      </c>
      <c r="M8" s="117" t="s">
        <v>195</v>
      </c>
      <c r="N8" s="117" t="s">
        <v>195</v>
      </c>
      <c r="O8" s="117" t="s">
        <v>195</v>
      </c>
      <c r="P8" s="117" t="s">
        <v>195</v>
      </c>
      <c r="Q8" s="117" t="s">
        <v>195</v>
      </c>
      <c r="R8" s="117" t="s">
        <v>195</v>
      </c>
      <c r="S8" s="117" t="s">
        <v>195</v>
      </c>
      <c r="T8" s="117" t="s">
        <v>195</v>
      </c>
      <c r="U8" s="118" t="s">
        <v>195</v>
      </c>
      <c r="V8" s="106">
        <v>7</v>
      </c>
      <c r="W8" s="106">
        <v>3</v>
      </c>
      <c r="X8" s="106">
        <v>4</v>
      </c>
      <c r="Y8" s="106">
        <v>5</v>
      </c>
      <c r="Z8" s="106">
        <v>2</v>
      </c>
      <c r="AA8" s="106">
        <v>4</v>
      </c>
      <c r="AB8" s="106">
        <v>3</v>
      </c>
      <c r="AC8" s="106">
        <v>2</v>
      </c>
      <c r="AD8" s="106">
        <v>1</v>
      </c>
      <c r="AE8" s="106">
        <v>0</v>
      </c>
      <c r="AF8" s="106">
        <v>1</v>
      </c>
      <c r="AG8" s="182">
        <v>0</v>
      </c>
      <c r="AH8" s="119">
        <f t="shared" ref="AH8" si="8">SUM(V8:AG8)</f>
        <v>32</v>
      </c>
      <c r="AI8" s="106">
        <f>IF(AND(J8="Y",$I8="0"),V8,0)</f>
        <v>7</v>
      </c>
      <c r="AJ8" s="107">
        <f>IF(AND(K8="Y",$I8="0"),W8,0)</f>
        <v>3</v>
      </c>
      <c r="AK8" s="107">
        <f>IF(AND(L8="Y",$I8="0"),X8,0)</f>
        <v>4</v>
      </c>
      <c r="AL8" s="107">
        <f>IF(AND(M8="Y",$I8="0"),Y8,0)</f>
        <v>5</v>
      </c>
      <c r="AM8" s="107">
        <f>IF(AND(N8="Y",$I8="0"),Z8,0)</f>
        <v>2</v>
      </c>
      <c r="AN8" s="107">
        <f t="shared" ref="AN8:AT8" si="9">IF(AND(O8="Y",$I8="0"),AA8,0)</f>
        <v>4</v>
      </c>
      <c r="AO8" s="107">
        <f t="shared" si="9"/>
        <v>3</v>
      </c>
      <c r="AP8" s="107">
        <f t="shared" si="9"/>
        <v>2</v>
      </c>
      <c r="AQ8" s="107">
        <f t="shared" si="9"/>
        <v>1</v>
      </c>
      <c r="AR8" s="107">
        <f t="shared" si="9"/>
        <v>0</v>
      </c>
      <c r="AS8" s="107">
        <f t="shared" si="9"/>
        <v>1</v>
      </c>
      <c r="AT8" s="107">
        <f t="shared" si="9"/>
        <v>0</v>
      </c>
      <c r="AU8" s="105">
        <f t="shared" ref="AU8" si="10">SUM(AI8:AT8)</f>
        <v>32</v>
      </c>
      <c r="AV8" s="86">
        <v>1575.5000000000005</v>
      </c>
      <c r="AW8" s="87">
        <f>ROUND(IF($H8=$A$2,Final_Comp1_FS,Final_Comp1_HB)*AU8,2)</f>
        <v>2072.4</v>
      </c>
      <c r="AX8" s="87">
        <f t="shared" ref="AX8" si="11">AW8-AV8</f>
        <v>496.89999999999964</v>
      </c>
    </row>
    <row r="9" spans="1:50" ht="15.75" thickBot="1" x14ac:dyDescent="0.3">
      <c r="A9" s="179" t="s">
        <v>39</v>
      </c>
      <c r="B9" s="180" t="s">
        <v>213</v>
      </c>
      <c r="C9" s="181" t="s">
        <v>232</v>
      </c>
      <c r="D9" s="176" t="str">
        <f t="shared" si="7"/>
        <v>1013909936-Amerigroup-STAR+PLUS-MRSA West</v>
      </c>
      <c r="E9" s="169" t="s">
        <v>200</v>
      </c>
      <c r="F9" s="169" t="s">
        <v>233</v>
      </c>
      <c r="G9" s="169" t="s">
        <v>202</v>
      </c>
      <c r="H9" s="85" t="s">
        <v>469</v>
      </c>
      <c r="I9" s="95" t="s">
        <v>510</v>
      </c>
      <c r="J9" s="116" t="s">
        <v>195</v>
      </c>
      <c r="K9" s="117" t="s">
        <v>195</v>
      </c>
      <c r="L9" s="117" t="s">
        <v>195</v>
      </c>
      <c r="M9" s="117" t="s">
        <v>195</v>
      </c>
      <c r="N9" s="117" t="s">
        <v>195</v>
      </c>
      <c r="O9" s="117" t="s">
        <v>195</v>
      </c>
      <c r="P9" s="117" t="s">
        <v>195</v>
      </c>
      <c r="Q9" s="117" t="s">
        <v>195</v>
      </c>
      <c r="R9" s="117" t="s">
        <v>195</v>
      </c>
      <c r="S9" s="117" t="s">
        <v>195</v>
      </c>
      <c r="T9" s="117" t="s">
        <v>195</v>
      </c>
      <c r="U9" s="118" t="s">
        <v>195</v>
      </c>
      <c r="V9" s="106">
        <v>8</v>
      </c>
      <c r="W9" s="106">
        <v>11</v>
      </c>
      <c r="X9" s="106">
        <v>11</v>
      </c>
      <c r="Y9" s="106">
        <v>9</v>
      </c>
      <c r="Z9" s="106">
        <v>19</v>
      </c>
      <c r="AA9" s="106">
        <v>20</v>
      </c>
      <c r="AB9" s="106">
        <v>14</v>
      </c>
      <c r="AC9" s="106">
        <v>17</v>
      </c>
      <c r="AD9" s="106">
        <v>19</v>
      </c>
      <c r="AE9" s="106">
        <v>12</v>
      </c>
      <c r="AF9" s="106">
        <v>16</v>
      </c>
      <c r="AG9" s="182">
        <v>17</v>
      </c>
      <c r="AH9" s="119">
        <f t="shared" ref="AH9:AH72" si="12">SUM(V9:AG9)</f>
        <v>173</v>
      </c>
      <c r="AI9" s="106">
        <f t="shared" ref="AI9:AI72" si="13">IF(AND(J9="Y",$I9="0"),V9,0)</f>
        <v>8</v>
      </c>
      <c r="AJ9" s="107">
        <f t="shared" ref="AJ9:AJ72" si="14">IF(AND(K9="Y",$I9="0"),W9,0)</f>
        <v>11</v>
      </c>
      <c r="AK9" s="107">
        <f t="shared" ref="AK9:AK72" si="15">IF(AND(L9="Y",$I9="0"),X9,0)</f>
        <v>11</v>
      </c>
      <c r="AL9" s="107">
        <f t="shared" ref="AL9:AL72" si="16">IF(AND(M9="Y",$I9="0"),Y9,0)</f>
        <v>9</v>
      </c>
      <c r="AM9" s="107">
        <f t="shared" ref="AM9:AM72" si="17">IF(AND(N9="Y",$I9="0"),Z9,0)</f>
        <v>19</v>
      </c>
      <c r="AN9" s="107">
        <f t="shared" ref="AN9:AN72" si="18">IF(AND(O9="Y",$I9="0"),AA9,0)</f>
        <v>20</v>
      </c>
      <c r="AO9" s="107">
        <f t="shared" ref="AO9:AO72" si="19">IF(AND(P9="Y",$I9="0"),AB9,0)</f>
        <v>14</v>
      </c>
      <c r="AP9" s="107">
        <f t="shared" ref="AP9:AP72" si="20">IF(AND(Q9="Y",$I9="0"),AC9,0)</f>
        <v>17</v>
      </c>
      <c r="AQ9" s="107">
        <f t="shared" ref="AQ9:AQ72" si="21">IF(AND(R9="Y",$I9="0"),AD9,0)</f>
        <v>19</v>
      </c>
      <c r="AR9" s="107">
        <f t="shared" ref="AR9:AR72" si="22">IF(AND(S9="Y",$I9="0"),AE9,0)</f>
        <v>12</v>
      </c>
      <c r="AS9" s="107">
        <f t="shared" ref="AS9:AS72" si="23">IF(AND(T9="Y",$I9="0"),AF9,0)</f>
        <v>16</v>
      </c>
      <c r="AT9" s="107">
        <f t="shared" ref="AT9:AT72" si="24">IF(AND(U9="Y",$I9="0"),AG9,0)</f>
        <v>17</v>
      </c>
      <c r="AU9" s="105">
        <f t="shared" ref="AU9:AU72" si="25">SUM(AI9:AT9)</f>
        <v>173</v>
      </c>
      <c r="AV9" s="86">
        <v>4736.300000000002</v>
      </c>
      <c r="AW9" s="87">
        <f t="shared" ref="AW9:AW72" si="26">ROUND(IF($H9=$A$2,Final_Comp1_FS,Final_Comp1_HB)*AU9,2)</f>
        <v>11203.91</v>
      </c>
      <c r="AX9" s="87">
        <f t="shared" ref="AX9:AX72" si="27">AW9-AV9</f>
        <v>6467.6099999999979</v>
      </c>
    </row>
    <row r="10" spans="1:50" ht="15.75" thickBot="1" x14ac:dyDescent="0.3">
      <c r="A10" s="179" t="s">
        <v>39</v>
      </c>
      <c r="B10" s="180" t="s">
        <v>213</v>
      </c>
      <c r="C10" s="181" t="s">
        <v>199</v>
      </c>
      <c r="D10" s="176" t="str">
        <f t="shared" si="7"/>
        <v>1013909936-Amerigroup-STAR-MRSA West</v>
      </c>
      <c r="E10" s="169" t="s">
        <v>200</v>
      </c>
      <c r="F10" s="169" t="s">
        <v>201</v>
      </c>
      <c r="G10" s="169" t="s">
        <v>202</v>
      </c>
      <c r="H10" s="85" t="s">
        <v>469</v>
      </c>
      <c r="I10" s="95" t="s">
        <v>510</v>
      </c>
      <c r="J10" s="116" t="s">
        <v>195</v>
      </c>
      <c r="K10" s="117" t="s">
        <v>195</v>
      </c>
      <c r="L10" s="117" t="s">
        <v>195</v>
      </c>
      <c r="M10" s="117" t="s">
        <v>195</v>
      </c>
      <c r="N10" s="117" t="s">
        <v>195</v>
      </c>
      <c r="O10" s="117" t="s">
        <v>195</v>
      </c>
      <c r="P10" s="117" t="s">
        <v>195</v>
      </c>
      <c r="Q10" s="117" t="s">
        <v>195</v>
      </c>
      <c r="R10" s="117" t="s">
        <v>195</v>
      </c>
      <c r="S10" s="117" t="s">
        <v>195</v>
      </c>
      <c r="T10" s="117" t="s">
        <v>195</v>
      </c>
      <c r="U10" s="118" t="s">
        <v>195</v>
      </c>
      <c r="V10" s="106">
        <v>42</v>
      </c>
      <c r="W10" s="106">
        <v>46</v>
      </c>
      <c r="X10" s="106">
        <v>42</v>
      </c>
      <c r="Y10" s="106">
        <v>47</v>
      </c>
      <c r="Z10" s="106">
        <v>57</v>
      </c>
      <c r="AA10" s="106">
        <v>56</v>
      </c>
      <c r="AB10" s="106">
        <v>61</v>
      </c>
      <c r="AC10" s="106">
        <v>49</v>
      </c>
      <c r="AD10" s="106">
        <v>74</v>
      </c>
      <c r="AE10" s="106">
        <v>32</v>
      </c>
      <c r="AF10" s="106">
        <v>32</v>
      </c>
      <c r="AG10" s="182">
        <v>47</v>
      </c>
      <c r="AH10" s="119">
        <f t="shared" si="12"/>
        <v>585</v>
      </c>
      <c r="AI10" s="106">
        <f t="shared" si="13"/>
        <v>42</v>
      </c>
      <c r="AJ10" s="107">
        <f t="shared" si="14"/>
        <v>46</v>
      </c>
      <c r="AK10" s="107">
        <f t="shared" si="15"/>
        <v>42</v>
      </c>
      <c r="AL10" s="107">
        <f t="shared" si="16"/>
        <v>47</v>
      </c>
      <c r="AM10" s="107">
        <f t="shared" si="17"/>
        <v>57</v>
      </c>
      <c r="AN10" s="107">
        <f t="shared" si="18"/>
        <v>56</v>
      </c>
      <c r="AO10" s="107">
        <f t="shared" si="19"/>
        <v>61</v>
      </c>
      <c r="AP10" s="107">
        <f t="shared" si="20"/>
        <v>49</v>
      </c>
      <c r="AQ10" s="107">
        <f t="shared" si="21"/>
        <v>74</v>
      </c>
      <c r="AR10" s="107">
        <f t="shared" si="22"/>
        <v>32</v>
      </c>
      <c r="AS10" s="107">
        <f t="shared" si="23"/>
        <v>32</v>
      </c>
      <c r="AT10" s="107">
        <f t="shared" si="24"/>
        <v>47</v>
      </c>
      <c r="AU10" s="105">
        <f t="shared" si="25"/>
        <v>585</v>
      </c>
      <c r="AV10" s="86">
        <v>35465.07999999998</v>
      </c>
      <c r="AW10" s="87">
        <f t="shared" si="26"/>
        <v>37886.07</v>
      </c>
      <c r="AX10" s="87">
        <f t="shared" si="27"/>
        <v>2420.9900000000198</v>
      </c>
    </row>
    <row r="11" spans="1:50" ht="15.75" thickBot="1" x14ac:dyDescent="0.3">
      <c r="A11" s="179" t="s">
        <v>39</v>
      </c>
      <c r="B11" s="180" t="s">
        <v>213</v>
      </c>
      <c r="C11" s="181" t="s">
        <v>239</v>
      </c>
      <c r="D11" s="176" t="str">
        <f t="shared" si="7"/>
        <v>1013909936-FIRSTCARE-STAR-MRSA West</v>
      </c>
      <c r="E11" s="169" t="s">
        <v>240</v>
      </c>
      <c r="F11" s="169" t="s">
        <v>201</v>
      </c>
      <c r="G11" s="169" t="s">
        <v>202</v>
      </c>
      <c r="H11" s="85" t="s">
        <v>469</v>
      </c>
      <c r="I11" s="95" t="s">
        <v>510</v>
      </c>
      <c r="J11" s="116" t="s">
        <v>195</v>
      </c>
      <c r="K11" s="117" t="s">
        <v>195</v>
      </c>
      <c r="L11" s="117" t="s">
        <v>195</v>
      </c>
      <c r="M11" s="117" t="s">
        <v>195</v>
      </c>
      <c r="N11" s="117" t="s">
        <v>195</v>
      </c>
      <c r="O11" s="117" t="s">
        <v>195</v>
      </c>
      <c r="P11" s="117" t="s">
        <v>195</v>
      </c>
      <c r="Q11" s="117" t="s">
        <v>195</v>
      </c>
      <c r="R11" s="117" t="s">
        <v>195</v>
      </c>
      <c r="S11" s="117" t="s">
        <v>195</v>
      </c>
      <c r="T11" s="117" t="s">
        <v>195</v>
      </c>
      <c r="U11" s="118" t="s">
        <v>195</v>
      </c>
      <c r="V11" s="106">
        <v>57</v>
      </c>
      <c r="W11" s="106">
        <v>51</v>
      </c>
      <c r="X11" s="106">
        <v>62</v>
      </c>
      <c r="Y11" s="106">
        <v>44</v>
      </c>
      <c r="Z11" s="106">
        <v>29</v>
      </c>
      <c r="AA11" s="106">
        <v>38</v>
      </c>
      <c r="AB11" s="106">
        <v>32</v>
      </c>
      <c r="AC11" s="106">
        <v>19</v>
      </c>
      <c r="AD11" s="106">
        <v>38</v>
      </c>
      <c r="AE11" s="106">
        <v>25</v>
      </c>
      <c r="AF11" s="106">
        <v>26</v>
      </c>
      <c r="AG11" s="182">
        <v>48</v>
      </c>
      <c r="AH11" s="119">
        <f t="shared" si="12"/>
        <v>469</v>
      </c>
      <c r="AI11" s="106">
        <f t="shared" si="13"/>
        <v>57</v>
      </c>
      <c r="AJ11" s="107">
        <f t="shared" si="14"/>
        <v>51</v>
      </c>
      <c r="AK11" s="107">
        <f t="shared" si="15"/>
        <v>62</v>
      </c>
      <c r="AL11" s="107">
        <f t="shared" si="16"/>
        <v>44</v>
      </c>
      <c r="AM11" s="107">
        <f t="shared" si="17"/>
        <v>29</v>
      </c>
      <c r="AN11" s="107">
        <f t="shared" si="18"/>
        <v>38</v>
      </c>
      <c r="AO11" s="107">
        <f t="shared" si="19"/>
        <v>32</v>
      </c>
      <c r="AP11" s="107">
        <f t="shared" si="20"/>
        <v>19</v>
      </c>
      <c r="AQ11" s="107">
        <f t="shared" si="21"/>
        <v>38</v>
      </c>
      <c r="AR11" s="107">
        <f t="shared" si="22"/>
        <v>25</v>
      </c>
      <c r="AS11" s="107">
        <f t="shared" si="23"/>
        <v>26</v>
      </c>
      <c r="AT11" s="107">
        <f t="shared" si="24"/>
        <v>48</v>
      </c>
      <c r="AU11" s="105">
        <f t="shared" si="25"/>
        <v>469</v>
      </c>
      <c r="AV11" s="86">
        <v>44345.199999999983</v>
      </c>
      <c r="AW11" s="87">
        <f t="shared" si="26"/>
        <v>30373.62</v>
      </c>
      <c r="AX11" s="87">
        <f t="shared" si="27"/>
        <v>-13971.579999999984</v>
      </c>
    </row>
    <row r="12" spans="1:50" ht="15.75" thickBot="1" x14ac:dyDescent="0.3">
      <c r="A12" s="179" t="s">
        <v>41</v>
      </c>
      <c r="B12" s="180" t="s">
        <v>301</v>
      </c>
      <c r="C12" s="181" t="s">
        <v>363</v>
      </c>
      <c r="D12" s="176" t="str">
        <f t="shared" si="7"/>
        <v>1033641105-Amerigroup-STAR-MRSA Northeast</v>
      </c>
      <c r="E12" s="169" t="s">
        <v>200</v>
      </c>
      <c r="F12" s="169" t="s">
        <v>201</v>
      </c>
      <c r="G12" s="169" t="s">
        <v>262</v>
      </c>
      <c r="H12" s="85" t="s">
        <v>468</v>
      </c>
      <c r="I12" s="95" t="s">
        <v>510</v>
      </c>
      <c r="J12" s="116" t="s">
        <v>195</v>
      </c>
      <c r="K12" s="117" t="s">
        <v>195</v>
      </c>
      <c r="L12" s="117" t="s">
        <v>195</v>
      </c>
      <c r="M12" s="117" t="s">
        <v>195</v>
      </c>
      <c r="N12" s="117" t="s">
        <v>195</v>
      </c>
      <c r="O12" s="117" t="s">
        <v>195</v>
      </c>
      <c r="P12" s="117" t="s">
        <v>195</v>
      </c>
      <c r="Q12" s="117" t="s">
        <v>195</v>
      </c>
      <c r="R12" s="117" t="s">
        <v>195</v>
      </c>
      <c r="S12" s="117" t="s">
        <v>195</v>
      </c>
      <c r="T12" s="117" t="s">
        <v>195</v>
      </c>
      <c r="U12" s="118" t="s">
        <v>195</v>
      </c>
      <c r="V12" s="106">
        <v>70</v>
      </c>
      <c r="W12" s="106">
        <v>57</v>
      </c>
      <c r="X12" s="106">
        <v>57</v>
      </c>
      <c r="Y12" s="106">
        <v>60</v>
      </c>
      <c r="Z12" s="106">
        <v>54</v>
      </c>
      <c r="AA12" s="106">
        <v>50</v>
      </c>
      <c r="AB12" s="106">
        <v>42</v>
      </c>
      <c r="AC12" s="106">
        <v>65</v>
      </c>
      <c r="AD12" s="106">
        <v>47</v>
      </c>
      <c r="AE12" s="106">
        <v>42</v>
      </c>
      <c r="AF12" s="106">
        <v>40</v>
      </c>
      <c r="AG12" s="182">
        <v>60</v>
      </c>
      <c r="AH12" s="119">
        <f t="shared" si="12"/>
        <v>644</v>
      </c>
      <c r="AI12" s="106">
        <f t="shared" si="13"/>
        <v>70</v>
      </c>
      <c r="AJ12" s="107">
        <f t="shared" si="14"/>
        <v>57</v>
      </c>
      <c r="AK12" s="107">
        <f t="shared" si="15"/>
        <v>57</v>
      </c>
      <c r="AL12" s="107">
        <f t="shared" si="16"/>
        <v>60</v>
      </c>
      <c r="AM12" s="107">
        <f t="shared" si="17"/>
        <v>54</v>
      </c>
      <c r="AN12" s="107">
        <f t="shared" si="18"/>
        <v>50</v>
      </c>
      <c r="AO12" s="107">
        <f t="shared" si="19"/>
        <v>42</v>
      </c>
      <c r="AP12" s="107">
        <f t="shared" si="20"/>
        <v>65</v>
      </c>
      <c r="AQ12" s="107">
        <f t="shared" si="21"/>
        <v>47</v>
      </c>
      <c r="AR12" s="107">
        <f t="shared" si="22"/>
        <v>42</v>
      </c>
      <c r="AS12" s="107">
        <f t="shared" si="23"/>
        <v>40</v>
      </c>
      <c r="AT12" s="107">
        <f t="shared" si="24"/>
        <v>60</v>
      </c>
      <c r="AU12" s="105">
        <f t="shared" si="25"/>
        <v>644</v>
      </c>
      <c r="AV12" s="86">
        <v>6667.2100000000009</v>
      </c>
      <c r="AW12" s="87">
        <f t="shared" si="26"/>
        <v>70088.27</v>
      </c>
      <c r="AX12" s="87">
        <f t="shared" si="27"/>
        <v>63421.060000000005</v>
      </c>
    </row>
    <row r="13" spans="1:50" ht="15.75" thickBot="1" x14ac:dyDescent="0.3">
      <c r="A13" s="179" t="s">
        <v>42</v>
      </c>
      <c r="B13" s="180" t="s">
        <v>264</v>
      </c>
      <c r="C13" s="181" t="s">
        <v>363</v>
      </c>
      <c r="D13" s="176" t="str">
        <f t="shared" si="7"/>
        <v>1033687900-Amerigroup-STAR-MRSA Northeast</v>
      </c>
      <c r="E13" s="169" t="s">
        <v>200</v>
      </c>
      <c r="F13" s="169" t="s">
        <v>201</v>
      </c>
      <c r="G13" s="169" t="s">
        <v>262</v>
      </c>
      <c r="H13" s="85" t="s">
        <v>469</v>
      </c>
      <c r="I13" s="95" t="s">
        <v>510</v>
      </c>
      <c r="J13" s="116" t="s">
        <v>195</v>
      </c>
      <c r="K13" s="117" t="s">
        <v>195</v>
      </c>
      <c r="L13" s="117" t="s">
        <v>195</v>
      </c>
      <c r="M13" s="117" t="s">
        <v>195</v>
      </c>
      <c r="N13" s="117" t="s">
        <v>195</v>
      </c>
      <c r="O13" s="117" t="s">
        <v>195</v>
      </c>
      <c r="P13" s="117" t="s">
        <v>195</v>
      </c>
      <c r="Q13" s="117" t="s">
        <v>195</v>
      </c>
      <c r="R13" s="117" t="s">
        <v>195</v>
      </c>
      <c r="S13" s="117" t="s">
        <v>195</v>
      </c>
      <c r="T13" s="117" t="s">
        <v>195</v>
      </c>
      <c r="U13" s="118" t="s">
        <v>195</v>
      </c>
      <c r="V13" s="106">
        <v>354</v>
      </c>
      <c r="W13" s="106">
        <v>338</v>
      </c>
      <c r="X13" s="106">
        <v>162</v>
      </c>
      <c r="Y13" s="106">
        <v>134</v>
      </c>
      <c r="Z13" s="106">
        <v>70</v>
      </c>
      <c r="AA13" s="106">
        <v>125</v>
      </c>
      <c r="AB13" s="106">
        <v>133</v>
      </c>
      <c r="AC13" s="106">
        <v>160</v>
      </c>
      <c r="AD13" s="106">
        <v>234</v>
      </c>
      <c r="AE13" s="106">
        <v>181</v>
      </c>
      <c r="AF13" s="106">
        <v>220</v>
      </c>
      <c r="AG13" s="182">
        <v>406</v>
      </c>
      <c r="AH13" s="119">
        <f t="shared" si="12"/>
        <v>2517</v>
      </c>
      <c r="AI13" s="106">
        <f t="shared" si="13"/>
        <v>354</v>
      </c>
      <c r="AJ13" s="107">
        <f t="shared" si="14"/>
        <v>338</v>
      </c>
      <c r="AK13" s="107">
        <f t="shared" si="15"/>
        <v>162</v>
      </c>
      <c r="AL13" s="107">
        <f t="shared" si="16"/>
        <v>134</v>
      </c>
      <c r="AM13" s="107">
        <f t="shared" si="17"/>
        <v>70</v>
      </c>
      <c r="AN13" s="107">
        <f t="shared" si="18"/>
        <v>125</v>
      </c>
      <c r="AO13" s="107">
        <f t="shared" si="19"/>
        <v>133</v>
      </c>
      <c r="AP13" s="107">
        <f t="shared" si="20"/>
        <v>160</v>
      </c>
      <c r="AQ13" s="107">
        <f t="shared" si="21"/>
        <v>234</v>
      </c>
      <c r="AR13" s="107">
        <f t="shared" si="22"/>
        <v>181</v>
      </c>
      <c r="AS13" s="107">
        <f t="shared" si="23"/>
        <v>220</v>
      </c>
      <c r="AT13" s="107">
        <f t="shared" si="24"/>
        <v>406</v>
      </c>
      <c r="AU13" s="105">
        <f t="shared" si="25"/>
        <v>2517</v>
      </c>
      <c r="AV13" s="86">
        <v>66692.889999999956</v>
      </c>
      <c r="AW13" s="87">
        <f t="shared" si="26"/>
        <v>163007.25</v>
      </c>
      <c r="AX13" s="87">
        <f t="shared" si="27"/>
        <v>96314.360000000044</v>
      </c>
    </row>
    <row r="14" spans="1:50" ht="15.75" thickBot="1" x14ac:dyDescent="0.3">
      <c r="A14" s="179" t="s">
        <v>44</v>
      </c>
      <c r="B14" s="180" t="s">
        <v>260</v>
      </c>
      <c r="C14" s="181" t="s">
        <v>363</v>
      </c>
      <c r="D14" s="176" t="str">
        <f t="shared" si="7"/>
        <v>1043719560-Amerigroup-STAR-MRSA Northeast</v>
      </c>
      <c r="E14" s="169" t="s">
        <v>200</v>
      </c>
      <c r="F14" s="169" t="s">
        <v>201</v>
      </c>
      <c r="G14" s="169" t="s">
        <v>262</v>
      </c>
      <c r="H14" s="85" t="s">
        <v>469</v>
      </c>
      <c r="I14" s="95" t="s">
        <v>510</v>
      </c>
      <c r="J14" s="116" t="s">
        <v>195</v>
      </c>
      <c r="K14" s="117" t="s">
        <v>195</v>
      </c>
      <c r="L14" s="117" t="s">
        <v>195</v>
      </c>
      <c r="M14" s="117" t="s">
        <v>195</v>
      </c>
      <c r="N14" s="117" t="s">
        <v>195</v>
      </c>
      <c r="O14" s="117" t="s">
        <v>195</v>
      </c>
      <c r="P14" s="117" t="s">
        <v>195</v>
      </c>
      <c r="Q14" s="117" t="s">
        <v>195</v>
      </c>
      <c r="R14" s="117" t="s">
        <v>195</v>
      </c>
      <c r="S14" s="117" t="s">
        <v>195</v>
      </c>
      <c r="T14" s="117" t="s">
        <v>195</v>
      </c>
      <c r="U14" s="118" t="s">
        <v>195</v>
      </c>
      <c r="V14" s="106">
        <v>30</v>
      </c>
      <c r="W14" s="106">
        <v>25</v>
      </c>
      <c r="X14" s="106">
        <v>34</v>
      </c>
      <c r="Y14" s="106">
        <v>20</v>
      </c>
      <c r="Z14" s="106">
        <v>18</v>
      </c>
      <c r="AA14" s="106">
        <v>20</v>
      </c>
      <c r="AB14" s="106">
        <v>27</v>
      </c>
      <c r="AC14" s="106">
        <v>12</v>
      </c>
      <c r="AD14" s="106">
        <v>21</v>
      </c>
      <c r="AE14" s="106">
        <v>23</v>
      </c>
      <c r="AF14" s="106">
        <v>20</v>
      </c>
      <c r="AG14" s="182">
        <v>28</v>
      </c>
      <c r="AH14" s="119">
        <f t="shared" si="12"/>
        <v>278</v>
      </c>
      <c r="AI14" s="106">
        <f t="shared" si="13"/>
        <v>30</v>
      </c>
      <c r="AJ14" s="107">
        <f t="shared" si="14"/>
        <v>25</v>
      </c>
      <c r="AK14" s="107">
        <f t="shared" si="15"/>
        <v>34</v>
      </c>
      <c r="AL14" s="107">
        <f t="shared" si="16"/>
        <v>20</v>
      </c>
      <c r="AM14" s="107">
        <f t="shared" si="17"/>
        <v>18</v>
      </c>
      <c r="AN14" s="107">
        <f t="shared" si="18"/>
        <v>20</v>
      </c>
      <c r="AO14" s="107">
        <f t="shared" si="19"/>
        <v>27</v>
      </c>
      <c r="AP14" s="107">
        <f t="shared" si="20"/>
        <v>12</v>
      </c>
      <c r="AQ14" s="107">
        <f t="shared" si="21"/>
        <v>21</v>
      </c>
      <c r="AR14" s="107">
        <f t="shared" si="22"/>
        <v>23</v>
      </c>
      <c r="AS14" s="107">
        <f t="shared" si="23"/>
        <v>20</v>
      </c>
      <c r="AT14" s="107">
        <f t="shared" si="24"/>
        <v>28</v>
      </c>
      <c r="AU14" s="105">
        <f t="shared" si="25"/>
        <v>278</v>
      </c>
      <c r="AV14" s="86">
        <v>14072.260000000004</v>
      </c>
      <c r="AW14" s="87">
        <f t="shared" si="26"/>
        <v>18003.98</v>
      </c>
      <c r="AX14" s="87">
        <f t="shared" si="27"/>
        <v>3931.7199999999957</v>
      </c>
    </row>
    <row r="15" spans="1:50" ht="15.75" thickBot="1" x14ac:dyDescent="0.3">
      <c r="A15" s="179" t="s">
        <v>45</v>
      </c>
      <c r="B15" s="180" t="s">
        <v>384</v>
      </c>
      <c r="C15" s="181" t="s">
        <v>459</v>
      </c>
      <c r="D15" s="176" t="str">
        <f t="shared" si="7"/>
        <v>1063436525-Amerigroup-STAR Kids-Lubbock</v>
      </c>
      <c r="E15" s="169" t="s">
        <v>200</v>
      </c>
      <c r="F15" s="169" t="s">
        <v>236</v>
      </c>
      <c r="G15" s="169" t="s">
        <v>279</v>
      </c>
      <c r="H15" s="85" t="s">
        <v>469</v>
      </c>
      <c r="I15" s="95" t="s">
        <v>510</v>
      </c>
      <c r="J15" s="116" t="s">
        <v>195</v>
      </c>
      <c r="K15" s="117" t="s">
        <v>195</v>
      </c>
      <c r="L15" s="117" t="s">
        <v>195</v>
      </c>
      <c r="M15" s="117" t="s">
        <v>195</v>
      </c>
      <c r="N15" s="117" t="s">
        <v>195</v>
      </c>
      <c r="O15" s="117" t="s">
        <v>195</v>
      </c>
      <c r="P15" s="117" t="s">
        <v>195</v>
      </c>
      <c r="Q15" s="117" t="s">
        <v>195</v>
      </c>
      <c r="R15" s="117" t="s">
        <v>195</v>
      </c>
      <c r="S15" s="117" t="s">
        <v>195</v>
      </c>
      <c r="T15" s="117" t="s">
        <v>195</v>
      </c>
      <c r="U15" s="118" t="s">
        <v>195</v>
      </c>
      <c r="V15" s="106">
        <v>0</v>
      </c>
      <c r="W15" s="106">
        <v>1</v>
      </c>
      <c r="X15" s="106">
        <v>0</v>
      </c>
      <c r="Y15" s="106">
        <v>2</v>
      </c>
      <c r="Z15" s="106">
        <v>1</v>
      </c>
      <c r="AA15" s="106">
        <v>2</v>
      </c>
      <c r="AB15" s="106">
        <v>3</v>
      </c>
      <c r="AC15" s="106">
        <v>0</v>
      </c>
      <c r="AD15" s="106">
        <v>1</v>
      </c>
      <c r="AE15" s="106">
        <v>0</v>
      </c>
      <c r="AF15" s="106">
        <v>0</v>
      </c>
      <c r="AG15" s="182">
        <v>1</v>
      </c>
      <c r="AH15" s="119">
        <f t="shared" si="12"/>
        <v>11</v>
      </c>
      <c r="AI15" s="106">
        <f t="shared" si="13"/>
        <v>0</v>
      </c>
      <c r="AJ15" s="107">
        <f t="shared" si="14"/>
        <v>1</v>
      </c>
      <c r="AK15" s="107">
        <f t="shared" si="15"/>
        <v>0</v>
      </c>
      <c r="AL15" s="107">
        <f t="shared" si="16"/>
        <v>2</v>
      </c>
      <c r="AM15" s="107">
        <f t="shared" si="17"/>
        <v>1</v>
      </c>
      <c r="AN15" s="107">
        <f t="shared" si="18"/>
        <v>2</v>
      </c>
      <c r="AO15" s="107">
        <f t="shared" si="19"/>
        <v>3</v>
      </c>
      <c r="AP15" s="107">
        <f t="shared" si="20"/>
        <v>0</v>
      </c>
      <c r="AQ15" s="107">
        <f t="shared" si="21"/>
        <v>1</v>
      </c>
      <c r="AR15" s="107">
        <f t="shared" si="22"/>
        <v>0</v>
      </c>
      <c r="AS15" s="107">
        <f t="shared" si="23"/>
        <v>0</v>
      </c>
      <c r="AT15" s="107">
        <f t="shared" si="24"/>
        <v>1</v>
      </c>
      <c r="AU15" s="105">
        <f t="shared" si="25"/>
        <v>11</v>
      </c>
      <c r="AV15" s="86">
        <v>1973.140000000001</v>
      </c>
      <c r="AW15" s="87">
        <f t="shared" si="26"/>
        <v>712.39</v>
      </c>
      <c r="AX15" s="87">
        <f t="shared" si="27"/>
        <v>-1260.7500000000009</v>
      </c>
    </row>
    <row r="16" spans="1:50" ht="15.75" thickBot="1" x14ac:dyDescent="0.3">
      <c r="A16" s="179" t="s">
        <v>45</v>
      </c>
      <c r="B16" s="180" t="s">
        <v>384</v>
      </c>
      <c r="C16" s="181" t="s">
        <v>388</v>
      </c>
      <c r="D16" s="176" t="str">
        <f t="shared" si="7"/>
        <v>1063436525-Amerigroup-STAR+PLUS-Lubbock</v>
      </c>
      <c r="E16" s="169" t="s">
        <v>200</v>
      </c>
      <c r="F16" s="169" t="s">
        <v>233</v>
      </c>
      <c r="G16" s="169" t="s">
        <v>279</v>
      </c>
      <c r="H16" s="85" t="s">
        <v>469</v>
      </c>
      <c r="I16" s="95" t="s">
        <v>510</v>
      </c>
      <c r="J16" s="116" t="s">
        <v>195</v>
      </c>
      <c r="K16" s="117" t="s">
        <v>195</v>
      </c>
      <c r="L16" s="117" t="s">
        <v>195</v>
      </c>
      <c r="M16" s="117" t="s">
        <v>195</v>
      </c>
      <c r="N16" s="117" t="s">
        <v>195</v>
      </c>
      <c r="O16" s="117" t="s">
        <v>195</v>
      </c>
      <c r="P16" s="117" t="s">
        <v>195</v>
      </c>
      <c r="Q16" s="117" t="s">
        <v>195</v>
      </c>
      <c r="R16" s="117" t="s">
        <v>195</v>
      </c>
      <c r="S16" s="117" t="s">
        <v>195</v>
      </c>
      <c r="T16" s="117" t="s">
        <v>195</v>
      </c>
      <c r="U16" s="118" t="s">
        <v>195</v>
      </c>
      <c r="V16" s="106">
        <v>20</v>
      </c>
      <c r="W16" s="106">
        <v>22</v>
      </c>
      <c r="X16" s="106">
        <v>17</v>
      </c>
      <c r="Y16" s="106">
        <v>19</v>
      </c>
      <c r="Z16" s="106">
        <v>17</v>
      </c>
      <c r="AA16" s="106">
        <v>28</v>
      </c>
      <c r="AB16" s="106">
        <v>43</v>
      </c>
      <c r="AC16" s="106">
        <v>48</v>
      </c>
      <c r="AD16" s="106">
        <v>59</v>
      </c>
      <c r="AE16" s="106">
        <v>48</v>
      </c>
      <c r="AF16" s="106">
        <v>30</v>
      </c>
      <c r="AG16" s="182">
        <v>22</v>
      </c>
      <c r="AH16" s="119">
        <f t="shared" si="12"/>
        <v>373</v>
      </c>
      <c r="AI16" s="106">
        <f t="shared" si="13"/>
        <v>20</v>
      </c>
      <c r="AJ16" s="107">
        <f t="shared" si="14"/>
        <v>22</v>
      </c>
      <c r="AK16" s="107">
        <f t="shared" si="15"/>
        <v>17</v>
      </c>
      <c r="AL16" s="107">
        <f t="shared" si="16"/>
        <v>19</v>
      </c>
      <c r="AM16" s="107">
        <f t="shared" si="17"/>
        <v>17</v>
      </c>
      <c r="AN16" s="107">
        <f t="shared" si="18"/>
        <v>28</v>
      </c>
      <c r="AO16" s="107">
        <f t="shared" si="19"/>
        <v>43</v>
      </c>
      <c r="AP16" s="107">
        <f t="shared" si="20"/>
        <v>48</v>
      </c>
      <c r="AQ16" s="107">
        <f t="shared" si="21"/>
        <v>59</v>
      </c>
      <c r="AR16" s="107">
        <f t="shared" si="22"/>
        <v>48</v>
      </c>
      <c r="AS16" s="107">
        <f t="shared" si="23"/>
        <v>30</v>
      </c>
      <c r="AT16" s="107">
        <f t="shared" si="24"/>
        <v>22</v>
      </c>
      <c r="AU16" s="105">
        <f t="shared" si="25"/>
        <v>373</v>
      </c>
      <c r="AV16" s="86">
        <v>5767.82</v>
      </c>
      <c r="AW16" s="87">
        <f t="shared" si="26"/>
        <v>24156.42</v>
      </c>
      <c r="AX16" s="87">
        <f t="shared" si="27"/>
        <v>18388.599999999999</v>
      </c>
    </row>
    <row r="17" spans="1:50" ht="15.75" thickBot="1" x14ac:dyDescent="0.3">
      <c r="A17" s="179" t="s">
        <v>45</v>
      </c>
      <c r="B17" s="180" t="s">
        <v>384</v>
      </c>
      <c r="C17" s="181" t="s">
        <v>291</v>
      </c>
      <c r="D17" s="176" t="str">
        <f t="shared" si="7"/>
        <v>1063436525-Amerigroup-STAR-Lubbock</v>
      </c>
      <c r="E17" s="169" t="s">
        <v>200</v>
      </c>
      <c r="F17" s="169" t="s">
        <v>201</v>
      </c>
      <c r="G17" s="169" t="s">
        <v>279</v>
      </c>
      <c r="H17" s="85" t="s">
        <v>469</v>
      </c>
      <c r="I17" s="95" t="s">
        <v>510</v>
      </c>
      <c r="J17" s="116" t="s">
        <v>195</v>
      </c>
      <c r="K17" s="117" t="s">
        <v>195</v>
      </c>
      <c r="L17" s="117" t="s">
        <v>195</v>
      </c>
      <c r="M17" s="117" t="s">
        <v>195</v>
      </c>
      <c r="N17" s="117" t="s">
        <v>195</v>
      </c>
      <c r="O17" s="117" t="s">
        <v>195</v>
      </c>
      <c r="P17" s="117" t="s">
        <v>195</v>
      </c>
      <c r="Q17" s="117" t="s">
        <v>195</v>
      </c>
      <c r="R17" s="117" t="s">
        <v>195</v>
      </c>
      <c r="S17" s="117" t="s">
        <v>195</v>
      </c>
      <c r="T17" s="117" t="s">
        <v>195</v>
      </c>
      <c r="U17" s="118" t="s">
        <v>195</v>
      </c>
      <c r="V17" s="106">
        <v>60</v>
      </c>
      <c r="W17" s="106">
        <v>67</v>
      </c>
      <c r="X17" s="106">
        <v>53</v>
      </c>
      <c r="Y17" s="106">
        <v>49</v>
      </c>
      <c r="Z17" s="106">
        <v>40</v>
      </c>
      <c r="AA17" s="106">
        <v>57</v>
      </c>
      <c r="AB17" s="106">
        <v>41</v>
      </c>
      <c r="AC17" s="106">
        <v>46</v>
      </c>
      <c r="AD17" s="106">
        <v>40</v>
      </c>
      <c r="AE17" s="106">
        <v>24</v>
      </c>
      <c r="AF17" s="106">
        <v>14</v>
      </c>
      <c r="AG17" s="182">
        <v>52</v>
      </c>
      <c r="AH17" s="119">
        <f t="shared" si="12"/>
        <v>543</v>
      </c>
      <c r="AI17" s="106">
        <f t="shared" si="13"/>
        <v>60</v>
      </c>
      <c r="AJ17" s="107">
        <f t="shared" si="14"/>
        <v>67</v>
      </c>
      <c r="AK17" s="107">
        <f t="shared" si="15"/>
        <v>53</v>
      </c>
      <c r="AL17" s="107">
        <f t="shared" si="16"/>
        <v>49</v>
      </c>
      <c r="AM17" s="107">
        <f t="shared" si="17"/>
        <v>40</v>
      </c>
      <c r="AN17" s="107">
        <f t="shared" si="18"/>
        <v>57</v>
      </c>
      <c r="AO17" s="107">
        <f t="shared" si="19"/>
        <v>41</v>
      </c>
      <c r="AP17" s="107">
        <f t="shared" si="20"/>
        <v>46</v>
      </c>
      <c r="AQ17" s="107">
        <f t="shared" si="21"/>
        <v>40</v>
      </c>
      <c r="AR17" s="107">
        <f t="shared" si="22"/>
        <v>24</v>
      </c>
      <c r="AS17" s="107">
        <f t="shared" si="23"/>
        <v>14</v>
      </c>
      <c r="AT17" s="107">
        <f t="shared" si="24"/>
        <v>52</v>
      </c>
      <c r="AU17" s="105">
        <f t="shared" si="25"/>
        <v>543</v>
      </c>
      <c r="AV17" s="86">
        <v>39231.65</v>
      </c>
      <c r="AW17" s="87">
        <f t="shared" si="26"/>
        <v>35166.04</v>
      </c>
      <c r="AX17" s="87">
        <f t="shared" si="27"/>
        <v>-4065.6100000000006</v>
      </c>
    </row>
    <row r="18" spans="1:50" ht="15.75" thickBot="1" x14ac:dyDescent="0.3">
      <c r="A18" s="179" t="s">
        <v>45</v>
      </c>
      <c r="B18" s="180" t="s">
        <v>384</v>
      </c>
      <c r="C18" s="181" t="s">
        <v>443</v>
      </c>
      <c r="D18" s="176" t="str">
        <f t="shared" si="7"/>
        <v>1063436525-FIRSTCARE-STAR-Lubbock</v>
      </c>
      <c r="E18" s="169" t="s">
        <v>240</v>
      </c>
      <c r="F18" s="169" t="s">
        <v>201</v>
      </c>
      <c r="G18" s="169" t="s">
        <v>279</v>
      </c>
      <c r="H18" s="85" t="s">
        <v>469</v>
      </c>
      <c r="I18" s="95" t="s">
        <v>510</v>
      </c>
      <c r="J18" s="116" t="s">
        <v>195</v>
      </c>
      <c r="K18" s="117" t="s">
        <v>195</v>
      </c>
      <c r="L18" s="117" t="s">
        <v>195</v>
      </c>
      <c r="M18" s="117" t="s">
        <v>195</v>
      </c>
      <c r="N18" s="117" t="s">
        <v>195</v>
      </c>
      <c r="O18" s="117" t="s">
        <v>195</v>
      </c>
      <c r="P18" s="117" t="s">
        <v>195</v>
      </c>
      <c r="Q18" s="117" t="s">
        <v>195</v>
      </c>
      <c r="R18" s="117" t="s">
        <v>195</v>
      </c>
      <c r="S18" s="117" t="s">
        <v>195</v>
      </c>
      <c r="T18" s="117" t="s">
        <v>195</v>
      </c>
      <c r="U18" s="118" t="s">
        <v>195</v>
      </c>
      <c r="V18" s="106">
        <v>248</v>
      </c>
      <c r="W18" s="106">
        <v>214</v>
      </c>
      <c r="X18" s="106">
        <v>245</v>
      </c>
      <c r="Y18" s="106">
        <v>230</v>
      </c>
      <c r="Z18" s="106">
        <v>202</v>
      </c>
      <c r="AA18" s="106">
        <v>195</v>
      </c>
      <c r="AB18" s="106">
        <v>252</v>
      </c>
      <c r="AC18" s="106">
        <v>242</v>
      </c>
      <c r="AD18" s="106">
        <v>212</v>
      </c>
      <c r="AE18" s="106">
        <v>151</v>
      </c>
      <c r="AF18" s="106">
        <v>163</v>
      </c>
      <c r="AG18" s="182">
        <v>207</v>
      </c>
      <c r="AH18" s="119">
        <f t="shared" si="12"/>
        <v>2561</v>
      </c>
      <c r="AI18" s="106">
        <f t="shared" si="13"/>
        <v>248</v>
      </c>
      <c r="AJ18" s="107">
        <f t="shared" si="14"/>
        <v>214</v>
      </c>
      <c r="AK18" s="107">
        <f t="shared" si="15"/>
        <v>245</v>
      </c>
      <c r="AL18" s="107">
        <f t="shared" si="16"/>
        <v>230</v>
      </c>
      <c r="AM18" s="107">
        <f t="shared" si="17"/>
        <v>202</v>
      </c>
      <c r="AN18" s="107">
        <f t="shared" si="18"/>
        <v>195</v>
      </c>
      <c r="AO18" s="107">
        <f t="shared" si="19"/>
        <v>252</v>
      </c>
      <c r="AP18" s="107">
        <f t="shared" si="20"/>
        <v>242</v>
      </c>
      <c r="AQ18" s="107">
        <f t="shared" si="21"/>
        <v>212</v>
      </c>
      <c r="AR18" s="107">
        <f t="shared" si="22"/>
        <v>151</v>
      </c>
      <c r="AS18" s="107">
        <f t="shared" si="23"/>
        <v>163</v>
      </c>
      <c r="AT18" s="107">
        <f t="shared" si="24"/>
        <v>207</v>
      </c>
      <c r="AU18" s="105">
        <f t="shared" si="25"/>
        <v>2561</v>
      </c>
      <c r="AV18" s="86">
        <v>135385.54999999996</v>
      </c>
      <c r="AW18" s="87">
        <f t="shared" si="26"/>
        <v>165856.79999999999</v>
      </c>
      <c r="AX18" s="87">
        <f t="shared" si="27"/>
        <v>30471.250000000029</v>
      </c>
    </row>
    <row r="19" spans="1:50" ht="15.75" thickBot="1" x14ac:dyDescent="0.3">
      <c r="A19" s="179" t="s">
        <v>46</v>
      </c>
      <c r="B19" s="180" t="s">
        <v>252</v>
      </c>
      <c r="C19" s="181" t="s">
        <v>434</v>
      </c>
      <c r="D19" s="176" t="str">
        <f t="shared" si="7"/>
        <v>1063485548-Amerigroup-STAR+PLUS-Jefferson</v>
      </c>
      <c r="E19" s="169" t="s">
        <v>200</v>
      </c>
      <c r="F19" s="169" t="s">
        <v>233</v>
      </c>
      <c r="G19" s="169" t="s">
        <v>249</v>
      </c>
      <c r="H19" s="85" t="s">
        <v>469</v>
      </c>
      <c r="I19" s="95" t="s">
        <v>510</v>
      </c>
      <c r="J19" s="116" t="s">
        <v>195</v>
      </c>
      <c r="K19" s="117" t="s">
        <v>195</v>
      </c>
      <c r="L19" s="117" t="s">
        <v>195</v>
      </c>
      <c r="M19" s="117" t="s">
        <v>195</v>
      </c>
      <c r="N19" s="117" t="s">
        <v>195</v>
      </c>
      <c r="O19" s="117" t="s">
        <v>195</v>
      </c>
      <c r="P19" s="117" t="s">
        <v>195</v>
      </c>
      <c r="Q19" s="117" t="s">
        <v>195</v>
      </c>
      <c r="R19" s="117" t="s">
        <v>195</v>
      </c>
      <c r="S19" s="117" t="s">
        <v>195</v>
      </c>
      <c r="T19" s="117" t="s">
        <v>195</v>
      </c>
      <c r="U19" s="118" t="s">
        <v>195</v>
      </c>
      <c r="V19" s="106">
        <v>0</v>
      </c>
      <c r="W19" s="106">
        <v>2</v>
      </c>
      <c r="X19" s="106">
        <v>7</v>
      </c>
      <c r="Y19" s="106">
        <v>5</v>
      </c>
      <c r="Z19" s="106">
        <v>3</v>
      </c>
      <c r="AA19" s="106">
        <v>0</v>
      </c>
      <c r="AB19" s="106">
        <v>3</v>
      </c>
      <c r="AC19" s="106">
        <v>4</v>
      </c>
      <c r="AD19" s="106">
        <v>4</v>
      </c>
      <c r="AE19" s="106">
        <v>3</v>
      </c>
      <c r="AF19" s="106">
        <v>1</v>
      </c>
      <c r="AG19" s="182">
        <v>0</v>
      </c>
      <c r="AH19" s="119">
        <f t="shared" si="12"/>
        <v>32</v>
      </c>
      <c r="AI19" s="106">
        <f t="shared" si="13"/>
        <v>0</v>
      </c>
      <c r="AJ19" s="107">
        <f t="shared" si="14"/>
        <v>2</v>
      </c>
      <c r="AK19" s="107">
        <f t="shared" si="15"/>
        <v>7</v>
      </c>
      <c r="AL19" s="107">
        <f t="shared" si="16"/>
        <v>5</v>
      </c>
      <c r="AM19" s="107">
        <f t="shared" si="17"/>
        <v>3</v>
      </c>
      <c r="AN19" s="107">
        <f t="shared" si="18"/>
        <v>0</v>
      </c>
      <c r="AO19" s="107">
        <f t="shared" si="19"/>
        <v>3</v>
      </c>
      <c r="AP19" s="107">
        <f t="shared" si="20"/>
        <v>4</v>
      </c>
      <c r="AQ19" s="107">
        <f t="shared" si="21"/>
        <v>4</v>
      </c>
      <c r="AR19" s="107">
        <f t="shared" si="22"/>
        <v>3</v>
      </c>
      <c r="AS19" s="107">
        <f t="shared" si="23"/>
        <v>1</v>
      </c>
      <c r="AT19" s="107">
        <f t="shared" si="24"/>
        <v>0</v>
      </c>
      <c r="AU19" s="105">
        <f t="shared" si="25"/>
        <v>32</v>
      </c>
      <c r="AV19" s="86">
        <v>1804.0100000000002</v>
      </c>
      <c r="AW19" s="87">
        <f t="shared" si="26"/>
        <v>2072.4</v>
      </c>
      <c r="AX19" s="87">
        <f t="shared" si="27"/>
        <v>268.38999999999987</v>
      </c>
    </row>
    <row r="20" spans="1:50" ht="15.75" thickBot="1" x14ac:dyDescent="0.3">
      <c r="A20" s="179" t="s">
        <v>46</v>
      </c>
      <c r="B20" s="180" t="s">
        <v>252</v>
      </c>
      <c r="C20" s="181" t="s">
        <v>248</v>
      </c>
      <c r="D20" s="176" t="str">
        <f t="shared" si="7"/>
        <v>1063485548-Amerigroup-STAR-Jefferson</v>
      </c>
      <c r="E20" s="169" t="s">
        <v>200</v>
      </c>
      <c r="F20" s="169" t="s">
        <v>201</v>
      </c>
      <c r="G20" s="169" t="s">
        <v>249</v>
      </c>
      <c r="H20" s="85" t="s">
        <v>469</v>
      </c>
      <c r="I20" s="95" t="s">
        <v>510</v>
      </c>
      <c r="J20" s="116" t="s">
        <v>195</v>
      </c>
      <c r="K20" s="117" t="s">
        <v>195</v>
      </c>
      <c r="L20" s="117" t="s">
        <v>195</v>
      </c>
      <c r="M20" s="117" t="s">
        <v>195</v>
      </c>
      <c r="N20" s="117" t="s">
        <v>195</v>
      </c>
      <c r="O20" s="117" t="s">
        <v>195</v>
      </c>
      <c r="P20" s="117" t="s">
        <v>195</v>
      </c>
      <c r="Q20" s="117" t="s">
        <v>195</v>
      </c>
      <c r="R20" s="117" t="s">
        <v>195</v>
      </c>
      <c r="S20" s="117" t="s">
        <v>195</v>
      </c>
      <c r="T20" s="117" t="s">
        <v>195</v>
      </c>
      <c r="U20" s="118" t="s">
        <v>195</v>
      </c>
      <c r="V20" s="106">
        <v>1</v>
      </c>
      <c r="W20" s="106">
        <v>1</v>
      </c>
      <c r="X20" s="106">
        <v>1</v>
      </c>
      <c r="Y20" s="106">
        <v>1</v>
      </c>
      <c r="Z20" s="106">
        <v>0</v>
      </c>
      <c r="AA20" s="106">
        <v>1</v>
      </c>
      <c r="AB20" s="106">
        <v>1</v>
      </c>
      <c r="AC20" s="106">
        <v>1</v>
      </c>
      <c r="AD20" s="106">
        <v>1</v>
      </c>
      <c r="AE20" s="106">
        <v>3</v>
      </c>
      <c r="AF20" s="106">
        <v>4</v>
      </c>
      <c r="AG20" s="182">
        <v>0</v>
      </c>
      <c r="AH20" s="119">
        <f t="shared" si="12"/>
        <v>15</v>
      </c>
      <c r="AI20" s="106">
        <f t="shared" si="13"/>
        <v>1</v>
      </c>
      <c r="AJ20" s="107">
        <f t="shared" si="14"/>
        <v>1</v>
      </c>
      <c r="AK20" s="107">
        <f t="shared" si="15"/>
        <v>1</v>
      </c>
      <c r="AL20" s="107">
        <f t="shared" si="16"/>
        <v>1</v>
      </c>
      <c r="AM20" s="107">
        <f t="shared" si="17"/>
        <v>0</v>
      </c>
      <c r="AN20" s="107">
        <f t="shared" si="18"/>
        <v>1</v>
      </c>
      <c r="AO20" s="107">
        <f t="shared" si="19"/>
        <v>1</v>
      </c>
      <c r="AP20" s="107">
        <f t="shared" si="20"/>
        <v>1</v>
      </c>
      <c r="AQ20" s="107">
        <f t="shared" si="21"/>
        <v>1</v>
      </c>
      <c r="AR20" s="107">
        <f t="shared" si="22"/>
        <v>3</v>
      </c>
      <c r="AS20" s="107">
        <f t="shared" si="23"/>
        <v>4</v>
      </c>
      <c r="AT20" s="107">
        <f t="shared" si="24"/>
        <v>0</v>
      </c>
      <c r="AU20" s="105">
        <f t="shared" si="25"/>
        <v>15</v>
      </c>
      <c r="AV20" s="86">
        <v>2021.3299999999997</v>
      </c>
      <c r="AW20" s="87">
        <f t="shared" si="26"/>
        <v>971.44</v>
      </c>
      <c r="AX20" s="87">
        <f t="shared" si="27"/>
        <v>-1049.8899999999996</v>
      </c>
    </row>
    <row r="21" spans="1:50" ht="15.75" thickBot="1" x14ac:dyDescent="0.3">
      <c r="A21" s="179" t="s">
        <v>47</v>
      </c>
      <c r="B21" s="180" t="s">
        <v>268</v>
      </c>
      <c r="C21" s="181" t="s">
        <v>464</v>
      </c>
      <c r="D21" s="176" t="str">
        <f t="shared" si="7"/>
        <v>1063630937-AETNA-STAR Kids-Dallas</v>
      </c>
      <c r="E21" s="169" t="s">
        <v>344</v>
      </c>
      <c r="F21" s="169" t="s">
        <v>236</v>
      </c>
      <c r="G21" s="169" t="s">
        <v>255</v>
      </c>
      <c r="H21" s="85" t="s">
        <v>468</v>
      </c>
      <c r="I21" s="95" t="s">
        <v>510</v>
      </c>
      <c r="J21" s="116" t="s">
        <v>38</v>
      </c>
      <c r="K21" s="117" t="s">
        <v>38</v>
      </c>
      <c r="L21" s="117" t="s">
        <v>38</v>
      </c>
      <c r="M21" s="117" t="s">
        <v>38</v>
      </c>
      <c r="N21" s="117" t="s">
        <v>38</v>
      </c>
      <c r="O21" s="117" t="s">
        <v>38</v>
      </c>
      <c r="P21" s="117" t="s">
        <v>38</v>
      </c>
      <c r="Q21" s="117" t="s">
        <v>38</v>
      </c>
      <c r="R21" s="117" t="s">
        <v>38</v>
      </c>
      <c r="S21" s="117" t="s">
        <v>38</v>
      </c>
      <c r="T21" s="117" t="s">
        <v>38</v>
      </c>
      <c r="U21" s="118" t="s">
        <v>38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06">
        <v>0</v>
      </c>
      <c r="AF21" s="106">
        <v>0</v>
      </c>
      <c r="AG21" s="182">
        <v>0</v>
      </c>
      <c r="AH21" s="119">
        <f t="shared" si="12"/>
        <v>0</v>
      </c>
      <c r="AI21" s="106">
        <f t="shared" si="13"/>
        <v>0</v>
      </c>
      <c r="AJ21" s="107">
        <f t="shared" si="14"/>
        <v>0</v>
      </c>
      <c r="AK21" s="107">
        <f t="shared" si="15"/>
        <v>0</v>
      </c>
      <c r="AL21" s="107">
        <f t="shared" si="16"/>
        <v>0</v>
      </c>
      <c r="AM21" s="107">
        <f t="shared" si="17"/>
        <v>0</v>
      </c>
      <c r="AN21" s="107">
        <f t="shared" si="18"/>
        <v>0</v>
      </c>
      <c r="AO21" s="107">
        <f t="shared" si="19"/>
        <v>0</v>
      </c>
      <c r="AP21" s="107">
        <f t="shared" si="20"/>
        <v>0</v>
      </c>
      <c r="AQ21" s="107">
        <f t="shared" si="21"/>
        <v>0</v>
      </c>
      <c r="AR21" s="107">
        <f t="shared" si="22"/>
        <v>0</v>
      </c>
      <c r="AS21" s="107">
        <f t="shared" si="23"/>
        <v>0</v>
      </c>
      <c r="AT21" s="107">
        <f t="shared" si="24"/>
        <v>0</v>
      </c>
      <c r="AU21" s="105">
        <f t="shared" si="25"/>
        <v>0</v>
      </c>
      <c r="AV21" s="86">
        <v>0</v>
      </c>
      <c r="AW21" s="87">
        <f t="shared" si="26"/>
        <v>0</v>
      </c>
      <c r="AX21" s="87">
        <f t="shared" si="27"/>
        <v>0</v>
      </c>
    </row>
    <row r="22" spans="1:50" ht="15.75" thickBot="1" x14ac:dyDescent="0.3">
      <c r="A22" s="179" t="s">
        <v>47</v>
      </c>
      <c r="B22" s="180" t="s">
        <v>268</v>
      </c>
      <c r="C22" s="181" t="s">
        <v>254</v>
      </c>
      <c r="D22" s="176" t="str">
        <f t="shared" si="7"/>
        <v>1063630937-Amerigroup-STAR Kids-Dallas</v>
      </c>
      <c r="E22" s="169" t="s">
        <v>200</v>
      </c>
      <c r="F22" s="169" t="s">
        <v>236</v>
      </c>
      <c r="G22" s="169" t="s">
        <v>255</v>
      </c>
      <c r="H22" s="85" t="s">
        <v>468</v>
      </c>
      <c r="I22" s="95" t="s">
        <v>510</v>
      </c>
      <c r="J22" s="116" t="s">
        <v>38</v>
      </c>
      <c r="K22" s="117" t="s">
        <v>38</v>
      </c>
      <c r="L22" s="117" t="s">
        <v>38</v>
      </c>
      <c r="M22" s="117" t="s">
        <v>38</v>
      </c>
      <c r="N22" s="117" t="s">
        <v>38</v>
      </c>
      <c r="O22" s="117" t="s">
        <v>38</v>
      </c>
      <c r="P22" s="117" t="s">
        <v>38</v>
      </c>
      <c r="Q22" s="117" t="s">
        <v>38</v>
      </c>
      <c r="R22" s="117" t="s">
        <v>38</v>
      </c>
      <c r="S22" s="117" t="s">
        <v>38</v>
      </c>
      <c r="T22" s="117" t="s">
        <v>38</v>
      </c>
      <c r="U22" s="118" t="s">
        <v>38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0</v>
      </c>
      <c r="AE22" s="106">
        <v>0</v>
      </c>
      <c r="AF22" s="106">
        <v>0</v>
      </c>
      <c r="AG22" s="182">
        <v>0</v>
      </c>
      <c r="AH22" s="119">
        <f t="shared" si="12"/>
        <v>0</v>
      </c>
      <c r="AI22" s="106">
        <f t="shared" si="13"/>
        <v>0</v>
      </c>
      <c r="AJ22" s="107">
        <f t="shared" si="14"/>
        <v>0</v>
      </c>
      <c r="AK22" s="107">
        <f t="shared" si="15"/>
        <v>0</v>
      </c>
      <c r="AL22" s="107">
        <f t="shared" si="16"/>
        <v>0</v>
      </c>
      <c r="AM22" s="107">
        <f t="shared" si="17"/>
        <v>0</v>
      </c>
      <c r="AN22" s="107">
        <f t="shared" si="18"/>
        <v>0</v>
      </c>
      <c r="AO22" s="107">
        <f t="shared" si="19"/>
        <v>0</v>
      </c>
      <c r="AP22" s="107">
        <f t="shared" si="20"/>
        <v>0</v>
      </c>
      <c r="AQ22" s="107">
        <f t="shared" si="21"/>
        <v>0</v>
      </c>
      <c r="AR22" s="107">
        <f t="shared" si="22"/>
        <v>0</v>
      </c>
      <c r="AS22" s="107">
        <f t="shared" si="23"/>
        <v>0</v>
      </c>
      <c r="AT22" s="107">
        <f t="shared" si="24"/>
        <v>0</v>
      </c>
      <c r="AU22" s="105">
        <f t="shared" si="25"/>
        <v>0</v>
      </c>
      <c r="AV22" s="86">
        <v>0</v>
      </c>
      <c r="AW22" s="87">
        <f t="shared" si="26"/>
        <v>0</v>
      </c>
      <c r="AX22" s="87">
        <f t="shared" si="27"/>
        <v>0</v>
      </c>
    </row>
    <row r="23" spans="1:50" ht="15.75" thickBot="1" x14ac:dyDescent="0.3">
      <c r="A23" s="179" t="s">
        <v>47</v>
      </c>
      <c r="B23" s="180" t="s">
        <v>268</v>
      </c>
      <c r="C23" s="181" t="s">
        <v>429</v>
      </c>
      <c r="D23" s="176" t="str">
        <f t="shared" si="7"/>
        <v>1063630937-Amerigroup-STAR-Dallas</v>
      </c>
      <c r="E23" s="169" t="s">
        <v>200</v>
      </c>
      <c r="F23" s="169" t="s">
        <v>201</v>
      </c>
      <c r="G23" s="169" t="s">
        <v>255</v>
      </c>
      <c r="H23" s="85" t="s">
        <v>468</v>
      </c>
      <c r="I23" s="95" t="s">
        <v>510</v>
      </c>
      <c r="J23" s="116" t="s">
        <v>38</v>
      </c>
      <c r="K23" s="117" t="s">
        <v>38</v>
      </c>
      <c r="L23" s="117" t="s">
        <v>38</v>
      </c>
      <c r="M23" s="117" t="s">
        <v>38</v>
      </c>
      <c r="N23" s="117" t="s">
        <v>38</v>
      </c>
      <c r="O23" s="117" t="s">
        <v>38</v>
      </c>
      <c r="P23" s="117" t="s">
        <v>38</v>
      </c>
      <c r="Q23" s="117" t="s">
        <v>38</v>
      </c>
      <c r="R23" s="117" t="s">
        <v>38</v>
      </c>
      <c r="S23" s="117" t="s">
        <v>38</v>
      </c>
      <c r="T23" s="117" t="s">
        <v>38</v>
      </c>
      <c r="U23" s="118" t="s">
        <v>38</v>
      </c>
      <c r="V23" s="106">
        <v>0</v>
      </c>
      <c r="W23" s="106">
        <v>0</v>
      </c>
      <c r="X23" s="106">
        <v>0</v>
      </c>
      <c r="Y23" s="106">
        <v>0</v>
      </c>
      <c r="Z23" s="106">
        <v>2</v>
      </c>
      <c r="AA23" s="106">
        <v>0</v>
      </c>
      <c r="AB23" s="106">
        <v>0</v>
      </c>
      <c r="AC23" s="106">
        <v>2</v>
      </c>
      <c r="AD23" s="106">
        <v>0</v>
      </c>
      <c r="AE23" s="106">
        <v>2</v>
      </c>
      <c r="AF23" s="106">
        <v>0</v>
      </c>
      <c r="AG23" s="182">
        <v>0</v>
      </c>
      <c r="AH23" s="119">
        <f t="shared" si="12"/>
        <v>6</v>
      </c>
      <c r="AI23" s="106">
        <f t="shared" si="13"/>
        <v>0</v>
      </c>
      <c r="AJ23" s="107">
        <f t="shared" si="14"/>
        <v>0</v>
      </c>
      <c r="AK23" s="107">
        <f t="shared" si="15"/>
        <v>0</v>
      </c>
      <c r="AL23" s="107">
        <f t="shared" si="16"/>
        <v>0</v>
      </c>
      <c r="AM23" s="107">
        <f t="shared" si="17"/>
        <v>0</v>
      </c>
      <c r="AN23" s="107">
        <f t="shared" si="18"/>
        <v>0</v>
      </c>
      <c r="AO23" s="107">
        <f t="shared" si="19"/>
        <v>0</v>
      </c>
      <c r="AP23" s="107">
        <f t="shared" si="20"/>
        <v>0</v>
      </c>
      <c r="AQ23" s="107">
        <f t="shared" si="21"/>
        <v>0</v>
      </c>
      <c r="AR23" s="107">
        <f t="shared" si="22"/>
        <v>0</v>
      </c>
      <c r="AS23" s="107">
        <f t="shared" si="23"/>
        <v>0</v>
      </c>
      <c r="AT23" s="107">
        <f t="shared" si="24"/>
        <v>0</v>
      </c>
      <c r="AU23" s="105">
        <f t="shared" si="25"/>
        <v>0</v>
      </c>
      <c r="AV23" s="86">
        <v>0</v>
      </c>
      <c r="AW23" s="87">
        <f t="shared" si="26"/>
        <v>0</v>
      </c>
      <c r="AX23" s="87">
        <f t="shared" si="27"/>
        <v>0</v>
      </c>
    </row>
    <row r="24" spans="1:50" ht="15.75" thickBot="1" x14ac:dyDescent="0.3">
      <c r="A24" s="179" t="s">
        <v>48</v>
      </c>
      <c r="B24" s="180" t="s">
        <v>257</v>
      </c>
      <c r="C24" s="181" t="s">
        <v>235</v>
      </c>
      <c r="D24" s="176" t="str">
        <f t="shared" si="7"/>
        <v>1073579942-Amerigroup-STAR Kids-MRSA West</v>
      </c>
      <c r="E24" s="169" t="s">
        <v>200</v>
      </c>
      <c r="F24" s="169" t="s">
        <v>236</v>
      </c>
      <c r="G24" s="169" t="s">
        <v>202</v>
      </c>
      <c r="H24" s="85" t="s">
        <v>469</v>
      </c>
      <c r="I24" s="95" t="s">
        <v>510</v>
      </c>
      <c r="J24" s="116" t="s">
        <v>195</v>
      </c>
      <c r="K24" s="117" t="s">
        <v>195</v>
      </c>
      <c r="L24" s="117" t="s">
        <v>195</v>
      </c>
      <c r="M24" s="117" t="s">
        <v>195</v>
      </c>
      <c r="N24" s="117" t="s">
        <v>195</v>
      </c>
      <c r="O24" s="117" t="s">
        <v>195</v>
      </c>
      <c r="P24" s="117" t="s">
        <v>195</v>
      </c>
      <c r="Q24" s="117" t="s">
        <v>195</v>
      </c>
      <c r="R24" s="117" t="s">
        <v>195</v>
      </c>
      <c r="S24" s="117" t="s">
        <v>195</v>
      </c>
      <c r="T24" s="117" t="s">
        <v>195</v>
      </c>
      <c r="U24" s="118" t="s">
        <v>195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106">
        <v>0</v>
      </c>
      <c r="AB24" s="106">
        <v>0</v>
      </c>
      <c r="AC24" s="106">
        <v>0</v>
      </c>
      <c r="AD24" s="106">
        <v>0</v>
      </c>
      <c r="AE24" s="106">
        <v>0</v>
      </c>
      <c r="AF24" s="106">
        <v>0</v>
      </c>
      <c r="AG24" s="182">
        <v>0</v>
      </c>
      <c r="AH24" s="119">
        <f t="shared" si="12"/>
        <v>0</v>
      </c>
      <c r="AI24" s="106">
        <f t="shared" si="13"/>
        <v>0</v>
      </c>
      <c r="AJ24" s="107">
        <f t="shared" si="14"/>
        <v>0</v>
      </c>
      <c r="AK24" s="107">
        <f t="shared" si="15"/>
        <v>0</v>
      </c>
      <c r="AL24" s="107">
        <f t="shared" si="16"/>
        <v>0</v>
      </c>
      <c r="AM24" s="107">
        <f t="shared" si="17"/>
        <v>0</v>
      </c>
      <c r="AN24" s="107">
        <f t="shared" si="18"/>
        <v>0</v>
      </c>
      <c r="AO24" s="107">
        <f t="shared" si="19"/>
        <v>0</v>
      </c>
      <c r="AP24" s="107">
        <f t="shared" si="20"/>
        <v>0</v>
      </c>
      <c r="AQ24" s="107">
        <f t="shared" si="21"/>
        <v>0</v>
      </c>
      <c r="AR24" s="107">
        <f t="shared" si="22"/>
        <v>0</v>
      </c>
      <c r="AS24" s="107">
        <f t="shared" si="23"/>
        <v>0</v>
      </c>
      <c r="AT24" s="107">
        <f t="shared" si="24"/>
        <v>0</v>
      </c>
      <c r="AU24" s="105">
        <f t="shared" si="25"/>
        <v>0</v>
      </c>
      <c r="AV24" s="86">
        <v>595.23000000000013</v>
      </c>
      <c r="AW24" s="87">
        <f t="shared" si="26"/>
        <v>0</v>
      </c>
      <c r="AX24" s="87">
        <f t="shared" si="27"/>
        <v>-595.23000000000013</v>
      </c>
    </row>
    <row r="25" spans="1:50" ht="15.75" thickBot="1" x14ac:dyDescent="0.3">
      <c r="A25" s="179" t="s">
        <v>48</v>
      </c>
      <c r="B25" s="180" t="s">
        <v>257</v>
      </c>
      <c r="C25" s="181" t="s">
        <v>232</v>
      </c>
      <c r="D25" s="176" t="str">
        <f t="shared" si="7"/>
        <v>1073579942-Amerigroup-STAR+PLUS-MRSA West</v>
      </c>
      <c r="E25" s="169" t="s">
        <v>200</v>
      </c>
      <c r="F25" s="169" t="s">
        <v>233</v>
      </c>
      <c r="G25" s="169" t="s">
        <v>202</v>
      </c>
      <c r="H25" s="85" t="s">
        <v>469</v>
      </c>
      <c r="I25" s="95" t="s">
        <v>510</v>
      </c>
      <c r="J25" s="116" t="s">
        <v>195</v>
      </c>
      <c r="K25" s="117" t="s">
        <v>195</v>
      </c>
      <c r="L25" s="117" t="s">
        <v>195</v>
      </c>
      <c r="M25" s="117" t="s">
        <v>195</v>
      </c>
      <c r="N25" s="117" t="s">
        <v>195</v>
      </c>
      <c r="O25" s="117" t="s">
        <v>195</v>
      </c>
      <c r="P25" s="117" t="s">
        <v>195</v>
      </c>
      <c r="Q25" s="117" t="s">
        <v>195</v>
      </c>
      <c r="R25" s="117" t="s">
        <v>195</v>
      </c>
      <c r="S25" s="117" t="s">
        <v>195</v>
      </c>
      <c r="T25" s="117" t="s">
        <v>195</v>
      </c>
      <c r="U25" s="118" t="s">
        <v>195</v>
      </c>
      <c r="V25" s="106">
        <v>1</v>
      </c>
      <c r="W25" s="106">
        <v>0</v>
      </c>
      <c r="X25" s="106">
        <v>0</v>
      </c>
      <c r="Y25" s="106">
        <v>2</v>
      </c>
      <c r="Z25" s="106">
        <v>3</v>
      </c>
      <c r="AA25" s="106">
        <v>2</v>
      </c>
      <c r="AB25" s="106">
        <v>0</v>
      </c>
      <c r="AC25" s="106">
        <v>0</v>
      </c>
      <c r="AD25" s="106">
        <v>2</v>
      </c>
      <c r="AE25" s="106">
        <v>2</v>
      </c>
      <c r="AF25" s="106">
        <v>0</v>
      </c>
      <c r="AG25" s="182">
        <v>3</v>
      </c>
      <c r="AH25" s="119">
        <f t="shared" si="12"/>
        <v>15</v>
      </c>
      <c r="AI25" s="106">
        <f t="shared" si="13"/>
        <v>1</v>
      </c>
      <c r="AJ25" s="107">
        <f t="shared" si="14"/>
        <v>0</v>
      </c>
      <c r="AK25" s="107">
        <f t="shared" si="15"/>
        <v>0</v>
      </c>
      <c r="AL25" s="107">
        <f t="shared" si="16"/>
        <v>2</v>
      </c>
      <c r="AM25" s="107">
        <f t="shared" si="17"/>
        <v>3</v>
      </c>
      <c r="AN25" s="107">
        <f t="shared" si="18"/>
        <v>2</v>
      </c>
      <c r="AO25" s="107">
        <f t="shared" si="19"/>
        <v>0</v>
      </c>
      <c r="AP25" s="107">
        <f t="shared" si="20"/>
        <v>0</v>
      </c>
      <c r="AQ25" s="107">
        <f t="shared" si="21"/>
        <v>2</v>
      </c>
      <c r="AR25" s="107">
        <f t="shared" si="22"/>
        <v>2</v>
      </c>
      <c r="AS25" s="107">
        <f t="shared" si="23"/>
        <v>0</v>
      </c>
      <c r="AT25" s="107">
        <f t="shared" si="24"/>
        <v>3</v>
      </c>
      <c r="AU25" s="105">
        <f t="shared" si="25"/>
        <v>15</v>
      </c>
      <c r="AV25" s="86">
        <v>1773.1600000000012</v>
      </c>
      <c r="AW25" s="87">
        <f t="shared" si="26"/>
        <v>971.44</v>
      </c>
      <c r="AX25" s="87">
        <f t="shared" si="27"/>
        <v>-801.72000000000116</v>
      </c>
    </row>
    <row r="26" spans="1:50" ht="15.75" thickBot="1" x14ac:dyDescent="0.3">
      <c r="A26" s="179" t="s">
        <v>48</v>
      </c>
      <c r="B26" s="180" t="s">
        <v>257</v>
      </c>
      <c r="C26" s="181" t="s">
        <v>199</v>
      </c>
      <c r="D26" s="176" t="str">
        <f t="shared" si="7"/>
        <v>1073579942-Amerigroup-STAR-MRSA West</v>
      </c>
      <c r="E26" s="169" t="s">
        <v>200</v>
      </c>
      <c r="F26" s="169" t="s">
        <v>201</v>
      </c>
      <c r="G26" s="169" t="s">
        <v>202</v>
      </c>
      <c r="H26" s="85" t="s">
        <v>469</v>
      </c>
      <c r="I26" s="95" t="s">
        <v>510</v>
      </c>
      <c r="J26" s="116" t="s">
        <v>195</v>
      </c>
      <c r="K26" s="117" t="s">
        <v>195</v>
      </c>
      <c r="L26" s="117" t="s">
        <v>195</v>
      </c>
      <c r="M26" s="117" t="s">
        <v>195</v>
      </c>
      <c r="N26" s="117" t="s">
        <v>195</v>
      </c>
      <c r="O26" s="117" t="s">
        <v>195</v>
      </c>
      <c r="P26" s="117" t="s">
        <v>195</v>
      </c>
      <c r="Q26" s="117" t="s">
        <v>195</v>
      </c>
      <c r="R26" s="117" t="s">
        <v>195</v>
      </c>
      <c r="S26" s="117" t="s">
        <v>195</v>
      </c>
      <c r="T26" s="117" t="s">
        <v>195</v>
      </c>
      <c r="U26" s="118" t="s">
        <v>195</v>
      </c>
      <c r="V26" s="106">
        <v>6</v>
      </c>
      <c r="W26" s="106">
        <v>13</v>
      </c>
      <c r="X26" s="106">
        <v>5</v>
      </c>
      <c r="Y26" s="106">
        <v>4</v>
      </c>
      <c r="Z26" s="106">
        <v>10</v>
      </c>
      <c r="AA26" s="106">
        <v>10</v>
      </c>
      <c r="AB26" s="106">
        <v>5</v>
      </c>
      <c r="AC26" s="106">
        <v>1</v>
      </c>
      <c r="AD26" s="106">
        <v>7</v>
      </c>
      <c r="AE26" s="106">
        <v>3</v>
      </c>
      <c r="AF26" s="106">
        <v>5</v>
      </c>
      <c r="AG26" s="182">
        <v>3</v>
      </c>
      <c r="AH26" s="119">
        <f t="shared" si="12"/>
        <v>72</v>
      </c>
      <c r="AI26" s="106">
        <f t="shared" si="13"/>
        <v>6</v>
      </c>
      <c r="AJ26" s="107">
        <f t="shared" si="14"/>
        <v>13</v>
      </c>
      <c r="AK26" s="107">
        <f t="shared" si="15"/>
        <v>5</v>
      </c>
      <c r="AL26" s="107">
        <f t="shared" si="16"/>
        <v>4</v>
      </c>
      <c r="AM26" s="107">
        <f t="shared" si="17"/>
        <v>10</v>
      </c>
      <c r="AN26" s="107">
        <f t="shared" si="18"/>
        <v>10</v>
      </c>
      <c r="AO26" s="107">
        <f t="shared" si="19"/>
        <v>5</v>
      </c>
      <c r="AP26" s="107">
        <f t="shared" si="20"/>
        <v>1</v>
      </c>
      <c r="AQ26" s="107">
        <f t="shared" si="21"/>
        <v>7</v>
      </c>
      <c r="AR26" s="107">
        <f t="shared" si="22"/>
        <v>3</v>
      </c>
      <c r="AS26" s="107">
        <f t="shared" si="23"/>
        <v>5</v>
      </c>
      <c r="AT26" s="107">
        <f t="shared" si="24"/>
        <v>3</v>
      </c>
      <c r="AU26" s="105">
        <f t="shared" si="25"/>
        <v>72</v>
      </c>
      <c r="AV26" s="86">
        <v>13507.229999999994</v>
      </c>
      <c r="AW26" s="87">
        <f t="shared" si="26"/>
        <v>4662.8999999999996</v>
      </c>
      <c r="AX26" s="87">
        <f t="shared" si="27"/>
        <v>-8844.3299999999945</v>
      </c>
    </row>
    <row r="27" spans="1:50" ht="15.75" thickBot="1" x14ac:dyDescent="0.3">
      <c r="A27" s="179" t="s">
        <v>48</v>
      </c>
      <c r="B27" s="180" t="s">
        <v>257</v>
      </c>
      <c r="C27" s="181" t="s">
        <v>239</v>
      </c>
      <c r="D27" s="176" t="str">
        <f t="shared" si="7"/>
        <v>1073579942-FIRSTCARE-STAR-MRSA West</v>
      </c>
      <c r="E27" s="169" t="s">
        <v>240</v>
      </c>
      <c r="F27" s="169" t="s">
        <v>201</v>
      </c>
      <c r="G27" s="169" t="s">
        <v>202</v>
      </c>
      <c r="H27" s="85" t="s">
        <v>469</v>
      </c>
      <c r="I27" s="95" t="s">
        <v>510</v>
      </c>
      <c r="J27" s="116" t="s">
        <v>195</v>
      </c>
      <c r="K27" s="117" t="s">
        <v>195</v>
      </c>
      <c r="L27" s="117" t="s">
        <v>195</v>
      </c>
      <c r="M27" s="117" t="s">
        <v>195</v>
      </c>
      <c r="N27" s="117" t="s">
        <v>195</v>
      </c>
      <c r="O27" s="117" t="s">
        <v>195</v>
      </c>
      <c r="P27" s="117" t="s">
        <v>195</v>
      </c>
      <c r="Q27" s="117" t="s">
        <v>195</v>
      </c>
      <c r="R27" s="117" t="s">
        <v>195</v>
      </c>
      <c r="S27" s="117" t="s">
        <v>195</v>
      </c>
      <c r="T27" s="117" t="s">
        <v>195</v>
      </c>
      <c r="U27" s="118" t="s">
        <v>195</v>
      </c>
      <c r="V27" s="106">
        <v>11</v>
      </c>
      <c r="W27" s="106">
        <v>8</v>
      </c>
      <c r="X27" s="106">
        <v>4</v>
      </c>
      <c r="Y27" s="106">
        <v>1</v>
      </c>
      <c r="Z27" s="106">
        <v>10</v>
      </c>
      <c r="AA27" s="106">
        <v>8</v>
      </c>
      <c r="AB27" s="106">
        <v>10</v>
      </c>
      <c r="AC27" s="106">
        <v>7</v>
      </c>
      <c r="AD27" s="106">
        <v>2</v>
      </c>
      <c r="AE27" s="106">
        <v>1</v>
      </c>
      <c r="AF27" s="106">
        <v>3</v>
      </c>
      <c r="AG27" s="182">
        <v>5</v>
      </c>
      <c r="AH27" s="119">
        <f t="shared" si="12"/>
        <v>70</v>
      </c>
      <c r="AI27" s="106">
        <f t="shared" si="13"/>
        <v>11</v>
      </c>
      <c r="AJ27" s="107">
        <f t="shared" si="14"/>
        <v>8</v>
      </c>
      <c r="AK27" s="107">
        <f t="shared" si="15"/>
        <v>4</v>
      </c>
      <c r="AL27" s="107">
        <f t="shared" si="16"/>
        <v>1</v>
      </c>
      <c r="AM27" s="107">
        <f t="shared" si="17"/>
        <v>10</v>
      </c>
      <c r="AN27" s="107">
        <f t="shared" si="18"/>
        <v>8</v>
      </c>
      <c r="AO27" s="107">
        <f t="shared" si="19"/>
        <v>10</v>
      </c>
      <c r="AP27" s="107">
        <f t="shared" si="20"/>
        <v>7</v>
      </c>
      <c r="AQ27" s="107">
        <f t="shared" si="21"/>
        <v>2</v>
      </c>
      <c r="AR27" s="107">
        <f t="shared" si="22"/>
        <v>1</v>
      </c>
      <c r="AS27" s="107">
        <f t="shared" si="23"/>
        <v>3</v>
      </c>
      <c r="AT27" s="107">
        <f t="shared" si="24"/>
        <v>5</v>
      </c>
      <c r="AU27" s="105">
        <f t="shared" si="25"/>
        <v>70</v>
      </c>
      <c r="AV27" s="86">
        <v>16916.100000000002</v>
      </c>
      <c r="AW27" s="87">
        <f t="shared" si="26"/>
        <v>4533.38</v>
      </c>
      <c r="AX27" s="87">
        <f t="shared" si="27"/>
        <v>-12382.720000000001</v>
      </c>
    </row>
    <row r="28" spans="1:50" ht="15.75" thickBot="1" x14ac:dyDescent="0.3">
      <c r="A28" s="179" t="s">
        <v>49</v>
      </c>
      <c r="B28" s="180" t="s">
        <v>286</v>
      </c>
      <c r="C28" s="181" t="s">
        <v>235</v>
      </c>
      <c r="D28" s="176" t="str">
        <f t="shared" si="7"/>
        <v>1073654935-Amerigroup-STAR Kids-MRSA West</v>
      </c>
      <c r="E28" s="169" t="s">
        <v>200</v>
      </c>
      <c r="F28" s="169" t="s">
        <v>236</v>
      </c>
      <c r="G28" s="169" t="s">
        <v>202</v>
      </c>
      <c r="H28" s="85" t="s">
        <v>469</v>
      </c>
      <c r="I28" s="95" t="s">
        <v>510</v>
      </c>
      <c r="J28" s="116" t="s">
        <v>195</v>
      </c>
      <c r="K28" s="117" t="s">
        <v>195</v>
      </c>
      <c r="L28" s="117" t="s">
        <v>195</v>
      </c>
      <c r="M28" s="117" t="s">
        <v>195</v>
      </c>
      <c r="N28" s="117" t="s">
        <v>195</v>
      </c>
      <c r="O28" s="117" t="s">
        <v>195</v>
      </c>
      <c r="P28" s="117" t="s">
        <v>195</v>
      </c>
      <c r="Q28" s="117" t="s">
        <v>195</v>
      </c>
      <c r="R28" s="117" t="s">
        <v>195</v>
      </c>
      <c r="S28" s="117" t="s">
        <v>195</v>
      </c>
      <c r="T28" s="117" t="s">
        <v>195</v>
      </c>
      <c r="U28" s="118" t="s">
        <v>195</v>
      </c>
      <c r="V28" s="106">
        <v>4</v>
      </c>
      <c r="W28" s="106">
        <v>8</v>
      </c>
      <c r="X28" s="106">
        <v>4</v>
      </c>
      <c r="Y28" s="106">
        <v>14</v>
      </c>
      <c r="Z28" s="106">
        <v>2</v>
      </c>
      <c r="AA28" s="106">
        <v>4</v>
      </c>
      <c r="AB28" s="106">
        <v>10</v>
      </c>
      <c r="AC28" s="106">
        <v>4</v>
      </c>
      <c r="AD28" s="106">
        <v>6</v>
      </c>
      <c r="AE28" s="106">
        <v>4</v>
      </c>
      <c r="AF28" s="106">
        <v>2</v>
      </c>
      <c r="AG28" s="182">
        <v>3</v>
      </c>
      <c r="AH28" s="119">
        <f t="shared" si="12"/>
        <v>65</v>
      </c>
      <c r="AI28" s="106">
        <f t="shared" si="13"/>
        <v>4</v>
      </c>
      <c r="AJ28" s="107">
        <f t="shared" si="14"/>
        <v>8</v>
      </c>
      <c r="AK28" s="107">
        <f t="shared" si="15"/>
        <v>4</v>
      </c>
      <c r="AL28" s="107">
        <f t="shared" si="16"/>
        <v>14</v>
      </c>
      <c r="AM28" s="107">
        <f t="shared" si="17"/>
        <v>2</v>
      </c>
      <c r="AN28" s="107">
        <f t="shared" si="18"/>
        <v>4</v>
      </c>
      <c r="AO28" s="107">
        <f t="shared" si="19"/>
        <v>10</v>
      </c>
      <c r="AP28" s="107">
        <f t="shared" si="20"/>
        <v>4</v>
      </c>
      <c r="AQ28" s="107">
        <f t="shared" si="21"/>
        <v>6</v>
      </c>
      <c r="AR28" s="107">
        <f t="shared" si="22"/>
        <v>4</v>
      </c>
      <c r="AS28" s="107">
        <f t="shared" si="23"/>
        <v>2</v>
      </c>
      <c r="AT28" s="107">
        <f t="shared" si="24"/>
        <v>3</v>
      </c>
      <c r="AU28" s="105">
        <f t="shared" si="25"/>
        <v>65</v>
      </c>
      <c r="AV28" s="86">
        <v>3518.5399999999995</v>
      </c>
      <c r="AW28" s="87">
        <f t="shared" si="26"/>
        <v>4209.5600000000004</v>
      </c>
      <c r="AX28" s="87">
        <f t="shared" si="27"/>
        <v>691.02000000000089</v>
      </c>
    </row>
    <row r="29" spans="1:50" ht="15.75" thickBot="1" x14ac:dyDescent="0.3">
      <c r="A29" s="179" t="s">
        <v>49</v>
      </c>
      <c r="B29" s="180" t="s">
        <v>286</v>
      </c>
      <c r="C29" s="181" t="s">
        <v>232</v>
      </c>
      <c r="D29" s="176" t="str">
        <f t="shared" si="7"/>
        <v>1073654935-Amerigroup-STAR+PLUS-MRSA West</v>
      </c>
      <c r="E29" s="169" t="s">
        <v>200</v>
      </c>
      <c r="F29" s="169" t="s">
        <v>233</v>
      </c>
      <c r="G29" s="169" t="s">
        <v>202</v>
      </c>
      <c r="H29" s="85" t="s">
        <v>469</v>
      </c>
      <c r="I29" s="95" t="s">
        <v>510</v>
      </c>
      <c r="J29" s="116" t="s">
        <v>195</v>
      </c>
      <c r="K29" s="117" t="s">
        <v>195</v>
      </c>
      <c r="L29" s="117" t="s">
        <v>195</v>
      </c>
      <c r="M29" s="117" t="s">
        <v>195</v>
      </c>
      <c r="N29" s="117" t="s">
        <v>195</v>
      </c>
      <c r="O29" s="117" t="s">
        <v>195</v>
      </c>
      <c r="P29" s="117" t="s">
        <v>195</v>
      </c>
      <c r="Q29" s="117" t="s">
        <v>195</v>
      </c>
      <c r="R29" s="117" t="s">
        <v>195</v>
      </c>
      <c r="S29" s="117" t="s">
        <v>195</v>
      </c>
      <c r="T29" s="117" t="s">
        <v>195</v>
      </c>
      <c r="U29" s="118" t="s">
        <v>195</v>
      </c>
      <c r="V29" s="106">
        <v>4</v>
      </c>
      <c r="W29" s="106">
        <v>7</v>
      </c>
      <c r="X29" s="106">
        <v>10</v>
      </c>
      <c r="Y29" s="106">
        <v>4</v>
      </c>
      <c r="Z29" s="106">
        <v>15</v>
      </c>
      <c r="AA29" s="106">
        <v>12</v>
      </c>
      <c r="AB29" s="106">
        <v>6</v>
      </c>
      <c r="AC29" s="106">
        <v>2</v>
      </c>
      <c r="AD29" s="106">
        <v>6</v>
      </c>
      <c r="AE29" s="106">
        <v>8</v>
      </c>
      <c r="AF29" s="106">
        <v>6</v>
      </c>
      <c r="AG29" s="182">
        <v>6</v>
      </c>
      <c r="AH29" s="119">
        <f t="shared" si="12"/>
        <v>86</v>
      </c>
      <c r="AI29" s="106">
        <f t="shared" si="13"/>
        <v>4</v>
      </c>
      <c r="AJ29" s="107">
        <f t="shared" si="14"/>
        <v>7</v>
      </c>
      <c r="AK29" s="107">
        <f t="shared" si="15"/>
        <v>10</v>
      </c>
      <c r="AL29" s="107">
        <f t="shared" si="16"/>
        <v>4</v>
      </c>
      <c r="AM29" s="107">
        <f t="shared" si="17"/>
        <v>15</v>
      </c>
      <c r="AN29" s="107">
        <f t="shared" si="18"/>
        <v>12</v>
      </c>
      <c r="AO29" s="107">
        <f t="shared" si="19"/>
        <v>6</v>
      </c>
      <c r="AP29" s="107">
        <f t="shared" si="20"/>
        <v>2</v>
      </c>
      <c r="AQ29" s="107">
        <f t="shared" si="21"/>
        <v>6</v>
      </c>
      <c r="AR29" s="107">
        <f t="shared" si="22"/>
        <v>8</v>
      </c>
      <c r="AS29" s="107">
        <f t="shared" si="23"/>
        <v>6</v>
      </c>
      <c r="AT29" s="107">
        <f t="shared" si="24"/>
        <v>6</v>
      </c>
      <c r="AU29" s="105">
        <f t="shared" si="25"/>
        <v>86</v>
      </c>
      <c r="AV29" s="86">
        <v>10465.770000000002</v>
      </c>
      <c r="AW29" s="87">
        <f t="shared" si="26"/>
        <v>5569.58</v>
      </c>
      <c r="AX29" s="87">
        <f t="shared" si="27"/>
        <v>-4896.1900000000023</v>
      </c>
    </row>
    <row r="30" spans="1:50" ht="15.75" thickBot="1" x14ac:dyDescent="0.3">
      <c r="A30" s="179" t="s">
        <v>49</v>
      </c>
      <c r="B30" s="180" t="s">
        <v>286</v>
      </c>
      <c r="C30" s="181" t="s">
        <v>199</v>
      </c>
      <c r="D30" s="176" t="str">
        <f t="shared" si="7"/>
        <v>1073654935-Amerigroup-STAR-MRSA West</v>
      </c>
      <c r="E30" s="169" t="s">
        <v>200</v>
      </c>
      <c r="F30" s="169" t="s">
        <v>201</v>
      </c>
      <c r="G30" s="169" t="s">
        <v>202</v>
      </c>
      <c r="H30" s="85" t="s">
        <v>469</v>
      </c>
      <c r="I30" s="95" t="s">
        <v>510</v>
      </c>
      <c r="J30" s="116" t="s">
        <v>195</v>
      </c>
      <c r="K30" s="117" t="s">
        <v>195</v>
      </c>
      <c r="L30" s="117" t="s">
        <v>195</v>
      </c>
      <c r="M30" s="117" t="s">
        <v>195</v>
      </c>
      <c r="N30" s="117" t="s">
        <v>195</v>
      </c>
      <c r="O30" s="117" t="s">
        <v>195</v>
      </c>
      <c r="P30" s="117" t="s">
        <v>195</v>
      </c>
      <c r="Q30" s="117" t="s">
        <v>195</v>
      </c>
      <c r="R30" s="117" t="s">
        <v>195</v>
      </c>
      <c r="S30" s="117" t="s">
        <v>195</v>
      </c>
      <c r="T30" s="117" t="s">
        <v>195</v>
      </c>
      <c r="U30" s="118" t="s">
        <v>195</v>
      </c>
      <c r="V30" s="106">
        <v>94</v>
      </c>
      <c r="W30" s="106">
        <v>119</v>
      </c>
      <c r="X30" s="106">
        <v>101</v>
      </c>
      <c r="Y30" s="106">
        <v>95</v>
      </c>
      <c r="Z30" s="106">
        <v>113</v>
      </c>
      <c r="AA30" s="106">
        <v>105</v>
      </c>
      <c r="AB30" s="106">
        <v>110</v>
      </c>
      <c r="AC30" s="106">
        <v>81</v>
      </c>
      <c r="AD30" s="106">
        <v>82</v>
      </c>
      <c r="AE30" s="106">
        <v>41</v>
      </c>
      <c r="AF30" s="106">
        <v>50</v>
      </c>
      <c r="AG30" s="182">
        <v>94</v>
      </c>
      <c r="AH30" s="119">
        <f t="shared" si="12"/>
        <v>1085</v>
      </c>
      <c r="AI30" s="106">
        <f t="shared" si="13"/>
        <v>94</v>
      </c>
      <c r="AJ30" s="107">
        <f t="shared" si="14"/>
        <v>119</v>
      </c>
      <c r="AK30" s="107">
        <f t="shared" si="15"/>
        <v>101</v>
      </c>
      <c r="AL30" s="107">
        <f t="shared" si="16"/>
        <v>95</v>
      </c>
      <c r="AM30" s="107">
        <f t="shared" si="17"/>
        <v>113</v>
      </c>
      <c r="AN30" s="107">
        <f t="shared" si="18"/>
        <v>105</v>
      </c>
      <c r="AO30" s="107">
        <f t="shared" si="19"/>
        <v>110</v>
      </c>
      <c r="AP30" s="107">
        <f t="shared" si="20"/>
        <v>81</v>
      </c>
      <c r="AQ30" s="107">
        <f t="shared" si="21"/>
        <v>82</v>
      </c>
      <c r="AR30" s="107">
        <f t="shared" si="22"/>
        <v>41</v>
      </c>
      <c r="AS30" s="107">
        <f t="shared" si="23"/>
        <v>50</v>
      </c>
      <c r="AT30" s="107">
        <f t="shared" si="24"/>
        <v>94</v>
      </c>
      <c r="AU30" s="105">
        <f t="shared" si="25"/>
        <v>1085</v>
      </c>
      <c r="AV30" s="86">
        <v>77551.94</v>
      </c>
      <c r="AW30" s="87">
        <f t="shared" si="26"/>
        <v>70267.33</v>
      </c>
      <c r="AX30" s="87">
        <f t="shared" si="27"/>
        <v>-7284.6100000000006</v>
      </c>
    </row>
    <row r="31" spans="1:50" ht="15.75" thickBot="1" x14ac:dyDescent="0.3">
      <c r="A31" s="179" t="s">
        <v>49</v>
      </c>
      <c r="B31" s="180" t="s">
        <v>286</v>
      </c>
      <c r="C31" s="181" t="s">
        <v>239</v>
      </c>
      <c r="D31" s="176" t="str">
        <f t="shared" si="7"/>
        <v>1073654935-FIRSTCARE-STAR-MRSA West</v>
      </c>
      <c r="E31" s="169" t="s">
        <v>240</v>
      </c>
      <c r="F31" s="169" t="s">
        <v>201</v>
      </c>
      <c r="G31" s="169" t="s">
        <v>202</v>
      </c>
      <c r="H31" s="85" t="s">
        <v>469</v>
      </c>
      <c r="I31" s="95" t="s">
        <v>510</v>
      </c>
      <c r="J31" s="116" t="s">
        <v>195</v>
      </c>
      <c r="K31" s="117" t="s">
        <v>195</v>
      </c>
      <c r="L31" s="117" t="s">
        <v>195</v>
      </c>
      <c r="M31" s="117" t="s">
        <v>195</v>
      </c>
      <c r="N31" s="117" t="s">
        <v>195</v>
      </c>
      <c r="O31" s="117" t="s">
        <v>195</v>
      </c>
      <c r="P31" s="117" t="s">
        <v>195</v>
      </c>
      <c r="Q31" s="117" t="s">
        <v>195</v>
      </c>
      <c r="R31" s="117" t="s">
        <v>195</v>
      </c>
      <c r="S31" s="117" t="s">
        <v>195</v>
      </c>
      <c r="T31" s="117" t="s">
        <v>195</v>
      </c>
      <c r="U31" s="118" t="s">
        <v>195</v>
      </c>
      <c r="V31" s="106">
        <v>134</v>
      </c>
      <c r="W31" s="106">
        <v>166</v>
      </c>
      <c r="X31" s="106">
        <v>142</v>
      </c>
      <c r="Y31" s="106">
        <v>110</v>
      </c>
      <c r="Z31" s="106">
        <v>121</v>
      </c>
      <c r="AA31" s="106">
        <v>130</v>
      </c>
      <c r="AB31" s="106">
        <v>124</v>
      </c>
      <c r="AC31" s="106">
        <v>110</v>
      </c>
      <c r="AD31" s="106">
        <v>126</v>
      </c>
      <c r="AE31" s="106">
        <v>67</v>
      </c>
      <c r="AF31" s="106">
        <v>77</v>
      </c>
      <c r="AG31" s="182">
        <v>106</v>
      </c>
      <c r="AH31" s="119">
        <f t="shared" si="12"/>
        <v>1413</v>
      </c>
      <c r="AI31" s="106">
        <f t="shared" si="13"/>
        <v>134</v>
      </c>
      <c r="AJ31" s="107">
        <f t="shared" si="14"/>
        <v>166</v>
      </c>
      <c r="AK31" s="107">
        <f t="shared" si="15"/>
        <v>142</v>
      </c>
      <c r="AL31" s="107">
        <f t="shared" si="16"/>
        <v>110</v>
      </c>
      <c r="AM31" s="107">
        <f t="shared" si="17"/>
        <v>121</v>
      </c>
      <c r="AN31" s="107">
        <f t="shared" si="18"/>
        <v>130</v>
      </c>
      <c r="AO31" s="107">
        <f t="shared" si="19"/>
        <v>124</v>
      </c>
      <c r="AP31" s="107">
        <f t="shared" si="20"/>
        <v>110</v>
      </c>
      <c r="AQ31" s="107">
        <f t="shared" si="21"/>
        <v>126</v>
      </c>
      <c r="AR31" s="107">
        <f t="shared" si="22"/>
        <v>67</v>
      </c>
      <c r="AS31" s="107">
        <f t="shared" si="23"/>
        <v>77</v>
      </c>
      <c r="AT31" s="107">
        <f t="shared" si="24"/>
        <v>106</v>
      </c>
      <c r="AU31" s="105">
        <f t="shared" si="25"/>
        <v>1413</v>
      </c>
      <c r="AV31" s="86">
        <v>96893.240000000034</v>
      </c>
      <c r="AW31" s="87">
        <f t="shared" si="26"/>
        <v>91509.43</v>
      </c>
      <c r="AX31" s="87">
        <f t="shared" si="27"/>
        <v>-5383.8100000000413</v>
      </c>
    </row>
    <row r="32" spans="1:50" ht="15.75" thickBot="1" x14ac:dyDescent="0.3">
      <c r="A32" s="179" t="s">
        <v>50</v>
      </c>
      <c r="B32" s="180" t="s">
        <v>256</v>
      </c>
      <c r="C32" s="181" t="s">
        <v>235</v>
      </c>
      <c r="D32" s="176" t="str">
        <f t="shared" si="7"/>
        <v>1073763439-Amerigroup-STAR Kids-MRSA West</v>
      </c>
      <c r="E32" s="169" t="s">
        <v>200</v>
      </c>
      <c r="F32" s="169" t="s">
        <v>236</v>
      </c>
      <c r="G32" s="169" t="s">
        <v>202</v>
      </c>
      <c r="H32" s="85" t="s">
        <v>469</v>
      </c>
      <c r="I32" s="95" t="s">
        <v>510</v>
      </c>
      <c r="J32" s="116" t="s">
        <v>195</v>
      </c>
      <c r="K32" s="117" t="s">
        <v>195</v>
      </c>
      <c r="L32" s="117" t="s">
        <v>195</v>
      </c>
      <c r="M32" s="117" t="s">
        <v>195</v>
      </c>
      <c r="N32" s="117" t="s">
        <v>195</v>
      </c>
      <c r="O32" s="117" t="s">
        <v>195</v>
      </c>
      <c r="P32" s="117" t="s">
        <v>195</v>
      </c>
      <c r="Q32" s="117" t="s">
        <v>195</v>
      </c>
      <c r="R32" s="117" t="s">
        <v>195</v>
      </c>
      <c r="S32" s="117" t="s">
        <v>195</v>
      </c>
      <c r="T32" s="117" t="s">
        <v>195</v>
      </c>
      <c r="U32" s="118" t="s">
        <v>195</v>
      </c>
      <c r="V32" s="106">
        <v>0</v>
      </c>
      <c r="W32" s="106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6">
        <v>0</v>
      </c>
      <c r="AD32" s="106">
        <v>0</v>
      </c>
      <c r="AE32" s="106">
        <v>0</v>
      </c>
      <c r="AF32" s="106">
        <v>0</v>
      </c>
      <c r="AG32" s="182">
        <v>2</v>
      </c>
      <c r="AH32" s="119">
        <f t="shared" si="12"/>
        <v>2</v>
      </c>
      <c r="AI32" s="106">
        <f t="shared" si="13"/>
        <v>0</v>
      </c>
      <c r="AJ32" s="107">
        <f t="shared" si="14"/>
        <v>0</v>
      </c>
      <c r="AK32" s="107">
        <f t="shared" si="15"/>
        <v>0</v>
      </c>
      <c r="AL32" s="107">
        <f t="shared" si="16"/>
        <v>0</v>
      </c>
      <c r="AM32" s="107">
        <f t="shared" si="17"/>
        <v>0</v>
      </c>
      <c r="AN32" s="107">
        <f t="shared" si="18"/>
        <v>0</v>
      </c>
      <c r="AO32" s="107">
        <f t="shared" si="19"/>
        <v>0</v>
      </c>
      <c r="AP32" s="107">
        <f t="shared" si="20"/>
        <v>0</v>
      </c>
      <c r="AQ32" s="107">
        <f t="shared" si="21"/>
        <v>0</v>
      </c>
      <c r="AR32" s="107">
        <f t="shared" si="22"/>
        <v>0</v>
      </c>
      <c r="AS32" s="107">
        <f t="shared" si="23"/>
        <v>0</v>
      </c>
      <c r="AT32" s="107">
        <f t="shared" si="24"/>
        <v>2</v>
      </c>
      <c r="AU32" s="105">
        <f t="shared" si="25"/>
        <v>2</v>
      </c>
      <c r="AV32" s="86">
        <v>318.24</v>
      </c>
      <c r="AW32" s="87">
        <f t="shared" si="26"/>
        <v>129.53</v>
      </c>
      <c r="AX32" s="87">
        <f t="shared" si="27"/>
        <v>-188.71</v>
      </c>
    </row>
    <row r="33" spans="1:50" ht="15.75" thickBot="1" x14ac:dyDescent="0.3">
      <c r="A33" s="179" t="s">
        <v>50</v>
      </c>
      <c r="B33" s="180" t="s">
        <v>256</v>
      </c>
      <c r="C33" s="181" t="s">
        <v>232</v>
      </c>
      <c r="D33" s="176" t="str">
        <f t="shared" si="7"/>
        <v>1073763439-Amerigroup-STAR+PLUS-MRSA West</v>
      </c>
      <c r="E33" s="169" t="s">
        <v>200</v>
      </c>
      <c r="F33" s="169" t="s">
        <v>233</v>
      </c>
      <c r="G33" s="169" t="s">
        <v>202</v>
      </c>
      <c r="H33" s="85" t="s">
        <v>469</v>
      </c>
      <c r="I33" s="95" t="s">
        <v>510</v>
      </c>
      <c r="J33" s="116" t="s">
        <v>195</v>
      </c>
      <c r="K33" s="117" t="s">
        <v>195</v>
      </c>
      <c r="L33" s="117" t="s">
        <v>195</v>
      </c>
      <c r="M33" s="117" t="s">
        <v>195</v>
      </c>
      <c r="N33" s="117" t="s">
        <v>195</v>
      </c>
      <c r="O33" s="117" t="s">
        <v>195</v>
      </c>
      <c r="P33" s="117" t="s">
        <v>195</v>
      </c>
      <c r="Q33" s="117" t="s">
        <v>195</v>
      </c>
      <c r="R33" s="117" t="s">
        <v>195</v>
      </c>
      <c r="S33" s="117" t="s">
        <v>195</v>
      </c>
      <c r="T33" s="117" t="s">
        <v>195</v>
      </c>
      <c r="U33" s="118" t="s">
        <v>195</v>
      </c>
      <c r="V33" s="106">
        <v>0</v>
      </c>
      <c r="W33" s="106">
        <v>0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106">
        <v>0</v>
      </c>
      <c r="AD33" s="106">
        <v>0</v>
      </c>
      <c r="AE33" s="106">
        <v>0</v>
      </c>
      <c r="AF33" s="106">
        <v>0</v>
      </c>
      <c r="AG33" s="182">
        <v>0</v>
      </c>
      <c r="AH33" s="119">
        <f t="shared" si="12"/>
        <v>0</v>
      </c>
      <c r="AI33" s="106">
        <f t="shared" si="13"/>
        <v>0</v>
      </c>
      <c r="AJ33" s="107">
        <f t="shared" si="14"/>
        <v>0</v>
      </c>
      <c r="AK33" s="107">
        <f t="shared" si="15"/>
        <v>0</v>
      </c>
      <c r="AL33" s="107">
        <f t="shared" si="16"/>
        <v>0</v>
      </c>
      <c r="AM33" s="107">
        <f t="shared" si="17"/>
        <v>0</v>
      </c>
      <c r="AN33" s="107">
        <f t="shared" si="18"/>
        <v>0</v>
      </c>
      <c r="AO33" s="107">
        <f t="shared" si="19"/>
        <v>0</v>
      </c>
      <c r="AP33" s="107">
        <f t="shared" si="20"/>
        <v>0</v>
      </c>
      <c r="AQ33" s="107">
        <f t="shared" si="21"/>
        <v>0</v>
      </c>
      <c r="AR33" s="107">
        <f t="shared" si="22"/>
        <v>0</v>
      </c>
      <c r="AS33" s="107">
        <f t="shared" si="23"/>
        <v>0</v>
      </c>
      <c r="AT33" s="107">
        <f t="shared" si="24"/>
        <v>0</v>
      </c>
      <c r="AU33" s="105">
        <f t="shared" si="25"/>
        <v>0</v>
      </c>
      <c r="AV33" s="86">
        <v>980.10000000000025</v>
      </c>
      <c r="AW33" s="87">
        <f t="shared" si="26"/>
        <v>0</v>
      </c>
      <c r="AX33" s="87">
        <f t="shared" si="27"/>
        <v>-980.10000000000025</v>
      </c>
    </row>
    <row r="34" spans="1:50" ht="15.75" thickBot="1" x14ac:dyDescent="0.3">
      <c r="A34" s="179" t="s">
        <v>50</v>
      </c>
      <c r="B34" s="180" t="s">
        <v>256</v>
      </c>
      <c r="C34" s="181" t="s">
        <v>199</v>
      </c>
      <c r="D34" s="176" t="str">
        <f t="shared" si="7"/>
        <v>1073763439-Amerigroup-STAR-MRSA West</v>
      </c>
      <c r="E34" s="169" t="s">
        <v>200</v>
      </c>
      <c r="F34" s="169" t="s">
        <v>201</v>
      </c>
      <c r="G34" s="169" t="s">
        <v>202</v>
      </c>
      <c r="H34" s="85" t="s">
        <v>469</v>
      </c>
      <c r="I34" s="95" t="s">
        <v>510</v>
      </c>
      <c r="J34" s="116" t="s">
        <v>195</v>
      </c>
      <c r="K34" s="117" t="s">
        <v>195</v>
      </c>
      <c r="L34" s="117" t="s">
        <v>195</v>
      </c>
      <c r="M34" s="117" t="s">
        <v>195</v>
      </c>
      <c r="N34" s="117" t="s">
        <v>195</v>
      </c>
      <c r="O34" s="117" t="s">
        <v>195</v>
      </c>
      <c r="P34" s="117" t="s">
        <v>195</v>
      </c>
      <c r="Q34" s="117" t="s">
        <v>195</v>
      </c>
      <c r="R34" s="117" t="s">
        <v>195</v>
      </c>
      <c r="S34" s="117" t="s">
        <v>195</v>
      </c>
      <c r="T34" s="117" t="s">
        <v>195</v>
      </c>
      <c r="U34" s="118" t="s">
        <v>195</v>
      </c>
      <c r="V34" s="106">
        <v>10</v>
      </c>
      <c r="W34" s="106">
        <v>6</v>
      </c>
      <c r="X34" s="106">
        <v>8</v>
      </c>
      <c r="Y34" s="106">
        <v>8</v>
      </c>
      <c r="Z34" s="106">
        <v>2</v>
      </c>
      <c r="AA34" s="106">
        <v>2</v>
      </c>
      <c r="AB34" s="106">
        <v>2</v>
      </c>
      <c r="AC34" s="106">
        <v>8</v>
      </c>
      <c r="AD34" s="106">
        <v>2</v>
      </c>
      <c r="AE34" s="106">
        <v>4</v>
      </c>
      <c r="AF34" s="106">
        <v>0</v>
      </c>
      <c r="AG34" s="182">
        <v>3</v>
      </c>
      <c r="AH34" s="119">
        <f t="shared" si="12"/>
        <v>55</v>
      </c>
      <c r="AI34" s="106">
        <f t="shared" si="13"/>
        <v>10</v>
      </c>
      <c r="AJ34" s="107">
        <f t="shared" si="14"/>
        <v>6</v>
      </c>
      <c r="AK34" s="107">
        <f t="shared" si="15"/>
        <v>8</v>
      </c>
      <c r="AL34" s="107">
        <f t="shared" si="16"/>
        <v>8</v>
      </c>
      <c r="AM34" s="107">
        <f t="shared" si="17"/>
        <v>2</v>
      </c>
      <c r="AN34" s="107">
        <f t="shared" si="18"/>
        <v>2</v>
      </c>
      <c r="AO34" s="107">
        <f t="shared" si="19"/>
        <v>2</v>
      </c>
      <c r="AP34" s="107">
        <f t="shared" si="20"/>
        <v>8</v>
      </c>
      <c r="AQ34" s="107">
        <f t="shared" si="21"/>
        <v>2</v>
      </c>
      <c r="AR34" s="107">
        <f t="shared" si="22"/>
        <v>4</v>
      </c>
      <c r="AS34" s="107">
        <f t="shared" si="23"/>
        <v>0</v>
      </c>
      <c r="AT34" s="107">
        <f t="shared" si="24"/>
        <v>3</v>
      </c>
      <c r="AU34" s="105">
        <f t="shared" si="25"/>
        <v>55</v>
      </c>
      <c r="AV34" s="86">
        <v>7992.1800000000048</v>
      </c>
      <c r="AW34" s="87">
        <f t="shared" si="26"/>
        <v>3561.94</v>
      </c>
      <c r="AX34" s="87">
        <f t="shared" si="27"/>
        <v>-4430.2400000000052</v>
      </c>
    </row>
    <row r="35" spans="1:50" ht="15.75" thickBot="1" x14ac:dyDescent="0.3">
      <c r="A35" s="179" t="s">
        <v>50</v>
      </c>
      <c r="B35" s="180" t="s">
        <v>256</v>
      </c>
      <c r="C35" s="181" t="s">
        <v>239</v>
      </c>
      <c r="D35" s="176" t="str">
        <f t="shared" si="7"/>
        <v>1073763439-FIRSTCARE-STAR-MRSA West</v>
      </c>
      <c r="E35" s="169" t="s">
        <v>240</v>
      </c>
      <c r="F35" s="169" t="s">
        <v>201</v>
      </c>
      <c r="G35" s="169" t="s">
        <v>202</v>
      </c>
      <c r="H35" s="85" t="s">
        <v>469</v>
      </c>
      <c r="I35" s="95" t="s">
        <v>510</v>
      </c>
      <c r="J35" s="116" t="s">
        <v>195</v>
      </c>
      <c r="K35" s="117" t="s">
        <v>195</v>
      </c>
      <c r="L35" s="117" t="s">
        <v>195</v>
      </c>
      <c r="M35" s="117" t="s">
        <v>195</v>
      </c>
      <c r="N35" s="117" t="s">
        <v>195</v>
      </c>
      <c r="O35" s="117" t="s">
        <v>195</v>
      </c>
      <c r="P35" s="117" t="s">
        <v>195</v>
      </c>
      <c r="Q35" s="117" t="s">
        <v>195</v>
      </c>
      <c r="R35" s="117" t="s">
        <v>195</v>
      </c>
      <c r="S35" s="117" t="s">
        <v>195</v>
      </c>
      <c r="T35" s="117" t="s">
        <v>195</v>
      </c>
      <c r="U35" s="118" t="s">
        <v>195</v>
      </c>
      <c r="V35" s="106">
        <v>31</v>
      </c>
      <c r="W35" s="106">
        <v>26</v>
      </c>
      <c r="X35" s="106">
        <v>35</v>
      </c>
      <c r="Y35" s="106">
        <v>29</v>
      </c>
      <c r="Z35" s="106">
        <v>44</v>
      </c>
      <c r="AA35" s="106">
        <v>41</v>
      </c>
      <c r="AB35" s="106">
        <v>27</v>
      </c>
      <c r="AC35" s="106">
        <v>38</v>
      </c>
      <c r="AD35" s="106">
        <v>25</v>
      </c>
      <c r="AE35" s="106">
        <v>17</v>
      </c>
      <c r="AF35" s="106">
        <v>11</v>
      </c>
      <c r="AG35" s="182">
        <v>21</v>
      </c>
      <c r="AH35" s="119">
        <f t="shared" si="12"/>
        <v>345</v>
      </c>
      <c r="AI35" s="106">
        <f t="shared" si="13"/>
        <v>31</v>
      </c>
      <c r="AJ35" s="107">
        <f t="shared" si="14"/>
        <v>26</v>
      </c>
      <c r="AK35" s="107">
        <f t="shared" si="15"/>
        <v>35</v>
      </c>
      <c r="AL35" s="107">
        <f t="shared" si="16"/>
        <v>29</v>
      </c>
      <c r="AM35" s="107">
        <f t="shared" si="17"/>
        <v>44</v>
      </c>
      <c r="AN35" s="107">
        <f t="shared" si="18"/>
        <v>41</v>
      </c>
      <c r="AO35" s="107">
        <f t="shared" si="19"/>
        <v>27</v>
      </c>
      <c r="AP35" s="107">
        <f t="shared" si="20"/>
        <v>38</v>
      </c>
      <c r="AQ35" s="107">
        <f t="shared" si="21"/>
        <v>25</v>
      </c>
      <c r="AR35" s="107">
        <f t="shared" si="22"/>
        <v>17</v>
      </c>
      <c r="AS35" s="107">
        <f t="shared" si="23"/>
        <v>11</v>
      </c>
      <c r="AT35" s="107">
        <f t="shared" si="24"/>
        <v>21</v>
      </c>
      <c r="AU35" s="105">
        <f t="shared" si="25"/>
        <v>345</v>
      </c>
      <c r="AV35" s="86">
        <v>10042.749999999995</v>
      </c>
      <c r="AW35" s="87">
        <f t="shared" si="26"/>
        <v>22343.07</v>
      </c>
      <c r="AX35" s="87">
        <f t="shared" si="27"/>
        <v>12300.320000000005</v>
      </c>
    </row>
    <row r="36" spans="1:50" ht="15.75" thickBot="1" x14ac:dyDescent="0.3">
      <c r="A36" s="179" t="s">
        <v>51</v>
      </c>
      <c r="B36" s="180" t="s">
        <v>290</v>
      </c>
      <c r="C36" s="181" t="s">
        <v>459</v>
      </c>
      <c r="D36" s="176" t="str">
        <f t="shared" si="7"/>
        <v>1083602940-Amerigroup-STAR Kids-Lubbock</v>
      </c>
      <c r="E36" s="169" t="s">
        <v>200</v>
      </c>
      <c r="F36" s="169" t="s">
        <v>236</v>
      </c>
      <c r="G36" s="169" t="s">
        <v>279</v>
      </c>
      <c r="H36" s="85" t="s">
        <v>469</v>
      </c>
      <c r="I36" s="95" t="s">
        <v>510</v>
      </c>
      <c r="J36" s="116" t="s">
        <v>195</v>
      </c>
      <c r="K36" s="117" t="s">
        <v>195</v>
      </c>
      <c r="L36" s="117" t="s">
        <v>195</v>
      </c>
      <c r="M36" s="117" t="s">
        <v>195</v>
      </c>
      <c r="N36" s="117" t="s">
        <v>195</v>
      </c>
      <c r="O36" s="117" t="s">
        <v>195</v>
      </c>
      <c r="P36" s="117" t="s">
        <v>195</v>
      </c>
      <c r="Q36" s="117" t="s">
        <v>195</v>
      </c>
      <c r="R36" s="117" t="s">
        <v>195</v>
      </c>
      <c r="S36" s="117" t="s">
        <v>195</v>
      </c>
      <c r="T36" s="117" t="s">
        <v>195</v>
      </c>
      <c r="U36" s="118" t="s">
        <v>195</v>
      </c>
      <c r="V36" s="106">
        <v>2</v>
      </c>
      <c r="W36" s="106">
        <v>1</v>
      </c>
      <c r="X36" s="106">
        <v>1</v>
      </c>
      <c r="Y36" s="106">
        <v>1</v>
      </c>
      <c r="Z36" s="106">
        <v>0</v>
      </c>
      <c r="AA36" s="106">
        <v>0</v>
      </c>
      <c r="AB36" s="106">
        <v>0</v>
      </c>
      <c r="AC36" s="106">
        <v>3</v>
      </c>
      <c r="AD36" s="106">
        <v>0</v>
      </c>
      <c r="AE36" s="106">
        <v>1</v>
      </c>
      <c r="AF36" s="106">
        <v>0</v>
      </c>
      <c r="AG36" s="182">
        <v>2</v>
      </c>
      <c r="AH36" s="119">
        <f t="shared" si="12"/>
        <v>11</v>
      </c>
      <c r="AI36" s="106">
        <f t="shared" si="13"/>
        <v>2</v>
      </c>
      <c r="AJ36" s="107">
        <f t="shared" si="14"/>
        <v>1</v>
      </c>
      <c r="AK36" s="107">
        <f t="shared" si="15"/>
        <v>1</v>
      </c>
      <c r="AL36" s="107">
        <f t="shared" si="16"/>
        <v>1</v>
      </c>
      <c r="AM36" s="107">
        <f t="shared" si="17"/>
        <v>0</v>
      </c>
      <c r="AN36" s="107">
        <f t="shared" si="18"/>
        <v>0</v>
      </c>
      <c r="AO36" s="107">
        <f t="shared" si="19"/>
        <v>0</v>
      </c>
      <c r="AP36" s="107">
        <f t="shared" si="20"/>
        <v>3</v>
      </c>
      <c r="AQ36" s="107">
        <f t="shared" si="21"/>
        <v>0</v>
      </c>
      <c r="AR36" s="107">
        <f t="shared" si="22"/>
        <v>1</v>
      </c>
      <c r="AS36" s="107">
        <f t="shared" si="23"/>
        <v>0</v>
      </c>
      <c r="AT36" s="107">
        <f t="shared" si="24"/>
        <v>2</v>
      </c>
      <c r="AU36" s="105">
        <f t="shared" si="25"/>
        <v>11</v>
      </c>
      <c r="AV36" s="86">
        <v>1215.96</v>
      </c>
      <c r="AW36" s="87">
        <f t="shared" si="26"/>
        <v>712.39</v>
      </c>
      <c r="AX36" s="87">
        <f t="shared" si="27"/>
        <v>-503.57000000000005</v>
      </c>
    </row>
    <row r="37" spans="1:50" ht="15.75" thickBot="1" x14ac:dyDescent="0.3">
      <c r="A37" s="179" t="s">
        <v>51</v>
      </c>
      <c r="B37" s="180" t="s">
        <v>290</v>
      </c>
      <c r="C37" s="181" t="s">
        <v>388</v>
      </c>
      <c r="D37" s="176" t="str">
        <f t="shared" si="7"/>
        <v>1083602940-Amerigroup-STAR+PLUS-Lubbock</v>
      </c>
      <c r="E37" s="169" t="s">
        <v>200</v>
      </c>
      <c r="F37" s="169" t="s">
        <v>233</v>
      </c>
      <c r="G37" s="169" t="s">
        <v>279</v>
      </c>
      <c r="H37" s="85" t="s">
        <v>469</v>
      </c>
      <c r="I37" s="95" t="s">
        <v>510</v>
      </c>
      <c r="J37" s="116" t="s">
        <v>195</v>
      </c>
      <c r="K37" s="117" t="s">
        <v>195</v>
      </c>
      <c r="L37" s="117" t="s">
        <v>195</v>
      </c>
      <c r="M37" s="117" t="s">
        <v>195</v>
      </c>
      <c r="N37" s="117" t="s">
        <v>195</v>
      </c>
      <c r="O37" s="117" t="s">
        <v>195</v>
      </c>
      <c r="P37" s="117" t="s">
        <v>195</v>
      </c>
      <c r="Q37" s="117" t="s">
        <v>195</v>
      </c>
      <c r="R37" s="117" t="s">
        <v>195</v>
      </c>
      <c r="S37" s="117" t="s">
        <v>195</v>
      </c>
      <c r="T37" s="117" t="s">
        <v>195</v>
      </c>
      <c r="U37" s="118" t="s">
        <v>195</v>
      </c>
      <c r="V37" s="106">
        <v>5</v>
      </c>
      <c r="W37" s="106">
        <v>10</v>
      </c>
      <c r="X37" s="106">
        <v>5</v>
      </c>
      <c r="Y37" s="106">
        <v>7</v>
      </c>
      <c r="Z37" s="106">
        <v>5</v>
      </c>
      <c r="AA37" s="106">
        <v>6</v>
      </c>
      <c r="AB37" s="106">
        <v>5</v>
      </c>
      <c r="AC37" s="106">
        <v>4</v>
      </c>
      <c r="AD37" s="106">
        <v>4</v>
      </c>
      <c r="AE37" s="106">
        <v>14</v>
      </c>
      <c r="AF37" s="106">
        <v>8</v>
      </c>
      <c r="AG37" s="182">
        <v>7</v>
      </c>
      <c r="AH37" s="119">
        <f t="shared" si="12"/>
        <v>80</v>
      </c>
      <c r="AI37" s="106">
        <f t="shared" si="13"/>
        <v>5</v>
      </c>
      <c r="AJ37" s="107">
        <f t="shared" si="14"/>
        <v>10</v>
      </c>
      <c r="AK37" s="107">
        <f t="shared" si="15"/>
        <v>5</v>
      </c>
      <c r="AL37" s="107">
        <f t="shared" si="16"/>
        <v>7</v>
      </c>
      <c r="AM37" s="107">
        <f t="shared" si="17"/>
        <v>5</v>
      </c>
      <c r="AN37" s="107">
        <f t="shared" si="18"/>
        <v>6</v>
      </c>
      <c r="AO37" s="107">
        <f t="shared" si="19"/>
        <v>5</v>
      </c>
      <c r="AP37" s="107">
        <f t="shared" si="20"/>
        <v>4</v>
      </c>
      <c r="AQ37" s="107">
        <f t="shared" si="21"/>
        <v>4</v>
      </c>
      <c r="AR37" s="107">
        <f t="shared" si="22"/>
        <v>14</v>
      </c>
      <c r="AS37" s="107">
        <f t="shared" si="23"/>
        <v>8</v>
      </c>
      <c r="AT37" s="107">
        <f t="shared" si="24"/>
        <v>7</v>
      </c>
      <c r="AU37" s="105">
        <f t="shared" si="25"/>
        <v>80</v>
      </c>
      <c r="AV37" s="86">
        <v>3587.0500000000011</v>
      </c>
      <c r="AW37" s="87">
        <f t="shared" si="26"/>
        <v>5181</v>
      </c>
      <c r="AX37" s="87">
        <f t="shared" si="27"/>
        <v>1593.9499999999989</v>
      </c>
    </row>
    <row r="38" spans="1:50" ht="15.75" thickBot="1" x14ac:dyDescent="0.3">
      <c r="A38" s="179" t="s">
        <v>51</v>
      </c>
      <c r="B38" s="180" t="s">
        <v>290</v>
      </c>
      <c r="C38" s="181" t="s">
        <v>291</v>
      </c>
      <c r="D38" s="176" t="str">
        <f t="shared" si="7"/>
        <v>1083602940-Amerigroup-STAR-Lubbock</v>
      </c>
      <c r="E38" s="169" t="s">
        <v>200</v>
      </c>
      <c r="F38" s="169" t="s">
        <v>201</v>
      </c>
      <c r="G38" s="169" t="s">
        <v>279</v>
      </c>
      <c r="H38" s="85" t="s">
        <v>469</v>
      </c>
      <c r="I38" s="95" t="s">
        <v>510</v>
      </c>
      <c r="J38" s="116" t="s">
        <v>195</v>
      </c>
      <c r="K38" s="117" t="s">
        <v>195</v>
      </c>
      <c r="L38" s="117" t="s">
        <v>195</v>
      </c>
      <c r="M38" s="117" t="s">
        <v>195</v>
      </c>
      <c r="N38" s="117" t="s">
        <v>195</v>
      </c>
      <c r="O38" s="117" t="s">
        <v>195</v>
      </c>
      <c r="P38" s="117" t="s">
        <v>195</v>
      </c>
      <c r="Q38" s="117" t="s">
        <v>195</v>
      </c>
      <c r="R38" s="117" t="s">
        <v>195</v>
      </c>
      <c r="S38" s="117" t="s">
        <v>195</v>
      </c>
      <c r="T38" s="117" t="s">
        <v>195</v>
      </c>
      <c r="U38" s="118" t="s">
        <v>195</v>
      </c>
      <c r="V38" s="106">
        <v>3</v>
      </c>
      <c r="W38" s="106">
        <v>8</v>
      </c>
      <c r="X38" s="106">
        <v>7</v>
      </c>
      <c r="Y38" s="106">
        <v>5</v>
      </c>
      <c r="Z38" s="106">
        <v>4</v>
      </c>
      <c r="AA38" s="106">
        <v>12</v>
      </c>
      <c r="AB38" s="106">
        <v>11</v>
      </c>
      <c r="AC38" s="106">
        <v>13</v>
      </c>
      <c r="AD38" s="106">
        <v>4</v>
      </c>
      <c r="AE38" s="106">
        <v>5</v>
      </c>
      <c r="AF38" s="106">
        <v>6</v>
      </c>
      <c r="AG38" s="182">
        <v>4</v>
      </c>
      <c r="AH38" s="119">
        <f t="shared" si="12"/>
        <v>82</v>
      </c>
      <c r="AI38" s="106">
        <f t="shared" si="13"/>
        <v>3</v>
      </c>
      <c r="AJ38" s="107">
        <f t="shared" si="14"/>
        <v>8</v>
      </c>
      <c r="AK38" s="107">
        <f t="shared" si="15"/>
        <v>7</v>
      </c>
      <c r="AL38" s="107">
        <f t="shared" si="16"/>
        <v>5</v>
      </c>
      <c r="AM38" s="107">
        <f t="shared" si="17"/>
        <v>4</v>
      </c>
      <c r="AN38" s="107">
        <f t="shared" si="18"/>
        <v>12</v>
      </c>
      <c r="AO38" s="107">
        <f t="shared" si="19"/>
        <v>11</v>
      </c>
      <c r="AP38" s="107">
        <f t="shared" si="20"/>
        <v>13</v>
      </c>
      <c r="AQ38" s="107">
        <f t="shared" si="21"/>
        <v>4</v>
      </c>
      <c r="AR38" s="107">
        <f t="shared" si="22"/>
        <v>5</v>
      </c>
      <c r="AS38" s="107">
        <f t="shared" si="23"/>
        <v>6</v>
      </c>
      <c r="AT38" s="107">
        <f t="shared" si="24"/>
        <v>4</v>
      </c>
      <c r="AU38" s="105">
        <f t="shared" si="25"/>
        <v>82</v>
      </c>
      <c r="AV38" s="86">
        <v>24469.81</v>
      </c>
      <c r="AW38" s="87">
        <f t="shared" si="26"/>
        <v>5310.53</v>
      </c>
      <c r="AX38" s="87">
        <f t="shared" si="27"/>
        <v>-19159.280000000002</v>
      </c>
    </row>
    <row r="39" spans="1:50" ht="15.75" thickBot="1" x14ac:dyDescent="0.3">
      <c r="A39" s="179" t="s">
        <v>51</v>
      </c>
      <c r="B39" s="180" t="s">
        <v>290</v>
      </c>
      <c r="C39" s="181" t="s">
        <v>443</v>
      </c>
      <c r="D39" s="176" t="str">
        <f t="shared" si="7"/>
        <v>1083602940-FIRSTCARE-STAR-Lubbock</v>
      </c>
      <c r="E39" s="169" t="s">
        <v>240</v>
      </c>
      <c r="F39" s="169" t="s">
        <v>201</v>
      </c>
      <c r="G39" s="169" t="s">
        <v>279</v>
      </c>
      <c r="H39" s="85" t="s">
        <v>469</v>
      </c>
      <c r="I39" s="95" t="s">
        <v>510</v>
      </c>
      <c r="J39" s="116" t="s">
        <v>195</v>
      </c>
      <c r="K39" s="117" t="s">
        <v>195</v>
      </c>
      <c r="L39" s="117" t="s">
        <v>195</v>
      </c>
      <c r="M39" s="117" t="s">
        <v>195</v>
      </c>
      <c r="N39" s="117" t="s">
        <v>195</v>
      </c>
      <c r="O39" s="117" t="s">
        <v>195</v>
      </c>
      <c r="P39" s="117" t="s">
        <v>195</v>
      </c>
      <c r="Q39" s="117" t="s">
        <v>195</v>
      </c>
      <c r="R39" s="117" t="s">
        <v>195</v>
      </c>
      <c r="S39" s="117" t="s">
        <v>195</v>
      </c>
      <c r="T39" s="117" t="s">
        <v>195</v>
      </c>
      <c r="U39" s="118" t="s">
        <v>195</v>
      </c>
      <c r="V39" s="106">
        <v>30</v>
      </c>
      <c r="W39" s="106">
        <v>41</v>
      </c>
      <c r="X39" s="106">
        <v>41</v>
      </c>
      <c r="Y39" s="106">
        <v>60</v>
      </c>
      <c r="Z39" s="106">
        <v>31</v>
      </c>
      <c r="AA39" s="106">
        <v>45</v>
      </c>
      <c r="AB39" s="106">
        <v>46</v>
      </c>
      <c r="AC39" s="106">
        <v>33</v>
      </c>
      <c r="AD39" s="106">
        <v>30</v>
      </c>
      <c r="AE39" s="106">
        <v>29</v>
      </c>
      <c r="AF39" s="106">
        <v>34</v>
      </c>
      <c r="AG39" s="182">
        <v>40</v>
      </c>
      <c r="AH39" s="119">
        <f t="shared" si="12"/>
        <v>460</v>
      </c>
      <c r="AI39" s="106">
        <f t="shared" si="13"/>
        <v>30</v>
      </c>
      <c r="AJ39" s="107">
        <f t="shared" si="14"/>
        <v>41</v>
      </c>
      <c r="AK39" s="107">
        <f t="shared" si="15"/>
        <v>41</v>
      </c>
      <c r="AL39" s="107">
        <f t="shared" si="16"/>
        <v>60</v>
      </c>
      <c r="AM39" s="107">
        <f t="shared" si="17"/>
        <v>31</v>
      </c>
      <c r="AN39" s="107">
        <f t="shared" si="18"/>
        <v>45</v>
      </c>
      <c r="AO39" s="107">
        <f t="shared" si="19"/>
        <v>46</v>
      </c>
      <c r="AP39" s="107">
        <f t="shared" si="20"/>
        <v>33</v>
      </c>
      <c r="AQ39" s="107">
        <f t="shared" si="21"/>
        <v>30</v>
      </c>
      <c r="AR39" s="107">
        <f t="shared" si="22"/>
        <v>29</v>
      </c>
      <c r="AS39" s="107">
        <f t="shared" si="23"/>
        <v>34</v>
      </c>
      <c r="AT39" s="107">
        <f t="shared" si="24"/>
        <v>40</v>
      </c>
      <c r="AU39" s="105">
        <f t="shared" si="25"/>
        <v>460</v>
      </c>
      <c r="AV39" s="86">
        <v>84575.85</v>
      </c>
      <c r="AW39" s="87">
        <f t="shared" si="26"/>
        <v>29790.76</v>
      </c>
      <c r="AX39" s="87">
        <f t="shared" si="27"/>
        <v>-54785.090000000011</v>
      </c>
    </row>
    <row r="40" spans="1:50" ht="15.75" thickBot="1" x14ac:dyDescent="0.3">
      <c r="A40" s="179" t="s">
        <v>189</v>
      </c>
      <c r="B40" s="180" t="s">
        <v>216</v>
      </c>
      <c r="C40" s="181" t="s">
        <v>235</v>
      </c>
      <c r="D40" s="176" t="str">
        <f t="shared" si="7"/>
        <v>1083696496-Amerigroup-STAR Kids-MRSA West</v>
      </c>
      <c r="E40" s="169" t="s">
        <v>200</v>
      </c>
      <c r="F40" s="169" t="s">
        <v>236</v>
      </c>
      <c r="G40" s="169" t="s">
        <v>202</v>
      </c>
      <c r="H40" s="85" t="s">
        <v>469</v>
      </c>
      <c r="I40" s="95" t="s">
        <v>510</v>
      </c>
      <c r="J40" s="116" t="s">
        <v>195</v>
      </c>
      <c r="K40" s="117" t="s">
        <v>195</v>
      </c>
      <c r="L40" s="117" t="s">
        <v>195</v>
      </c>
      <c r="M40" s="117" t="s">
        <v>195</v>
      </c>
      <c r="N40" s="117" t="s">
        <v>195</v>
      </c>
      <c r="O40" s="117" t="s">
        <v>195</v>
      </c>
      <c r="P40" s="117" t="s">
        <v>195</v>
      </c>
      <c r="Q40" s="117" t="s">
        <v>195</v>
      </c>
      <c r="R40" s="117" t="s">
        <v>195</v>
      </c>
      <c r="S40" s="117" t="s">
        <v>195</v>
      </c>
      <c r="T40" s="117" t="s">
        <v>195</v>
      </c>
      <c r="U40" s="118" t="s">
        <v>195</v>
      </c>
      <c r="V40" s="106">
        <v>0</v>
      </c>
      <c r="W40" s="106">
        <v>0</v>
      </c>
      <c r="X40" s="106">
        <v>0</v>
      </c>
      <c r="Y40" s="106">
        <v>0</v>
      </c>
      <c r="Z40" s="106">
        <v>0</v>
      </c>
      <c r="AA40" s="106">
        <v>0</v>
      </c>
      <c r="AB40" s="106">
        <v>0</v>
      </c>
      <c r="AC40" s="106">
        <v>0</v>
      </c>
      <c r="AD40" s="106">
        <v>0</v>
      </c>
      <c r="AE40" s="106">
        <v>0</v>
      </c>
      <c r="AF40" s="106">
        <v>0</v>
      </c>
      <c r="AG40" s="182">
        <v>0</v>
      </c>
      <c r="AH40" s="119">
        <f t="shared" si="12"/>
        <v>0</v>
      </c>
      <c r="AI40" s="106">
        <f t="shared" si="13"/>
        <v>0</v>
      </c>
      <c r="AJ40" s="107">
        <f t="shared" si="14"/>
        <v>0</v>
      </c>
      <c r="AK40" s="107">
        <f t="shared" si="15"/>
        <v>0</v>
      </c>
      <c r="AL40" s="107">
        <f t="shared" si="16"/>
        <v>0</v>
      </c>
      <c r="AM40" s="107">
        <f t="shared" si="17"/>
        <v>0</v>
      </c>
      <c r="AN40" s="107">
        <f t="shared" si="18"/>
        <v>0</v>
      </c>
      <c r="AO40" s="107">
        <f t="shared" si="19"/>
        <v>0</v>
      </c>
      <c r="AP40" s="107">
        <f t="shared" si="20"/>
        <v>0</v>
      </c>
      <c r="AQ40" s="107">
        <f t="shared" si="21"/>
        <v>0</v>
      </c>
      <c r="AR40" s="107">
        <f t="shared" si="22"/>
        <v>0</v>
      </c>
      <c r="AS40" s="107">
        <f t="shared" si="23"/>
        <v>0</v>
      </c>
      <c r="AT40" s="107">
        <f t="shared" si="24"/>
        <v>0</v>
      </c>
      <c r="AU40" s="105">
        <f t="shared" si="25"/>
        <v>0</v>
      </c>
      <c r="AV40" s="86">
        <v>94.32000000000005</v>
      </c>
      <c r="AW40" s="87">
        <f t="shared" si="26"/>
        <v>0</v>
      </c>
      <c r="AX40" s="87">
        <f t="shared" si="27"/>
        <v>-94.32000000000005</v>
      </c>
    </row>
    <row r="41" spans="1:50" ht="15.75" thickBot="1" x14ac:dyDescent="0.3">
      <c r="A41" s="179" t="s">
        <v>189</v>
      </c>
      <c r="B41" s="180" t="s">
        <v>216</v>
      </c>
      <c r="C41" s="181" t="s">
        <v>232</v>
      </c>
      <c r="D41" s="176" t="str">
        <f t="shared" si="7"/>
        <v>1083696496-Amerigroup-STAR+PLUS-MRSA West</v>
      </c>
      <c r="E41" s="169" t="s">
        <v>200</v>
      </c>
      <c r="F41" s="169" t="s">
        <v>233</v>
      </c>
      <c r="G41" s="169" t="s">
        <v>202</v>
      </c>
      <c r="H41" s="85" t="s">
        <v>469</v>
      </c>
      <c r="I41" s="95" t="s">
        <v>510</v>
      </c>
      <c r="J41" s="116" t="s">
        <v>195</v>
      </c>
      <c r="K41" s="117" t="s">
        <v>195</v>
      </c>
      <c r="L41" s="117" t="s">
        <v>195</v>
      </c>
      <c r="M41" s="117" t="s">
        <v>195</v>
      </c>
      <c r="N41" s="117" t="s">
        <v>195</v>
      </c>
      <c r="O41" s="117" t="s">
        <v>195</v>
      </c>
      <c r="P41" s="117" t="s">
        <v>195</v>
      </c>
      <c r="Q41" s="117" t="s">
        <v>195</v>
      </c>
      <c r="R41" s="117" t="s">
        <v>195</v>
      </c>
      <c r="S41" s="117" t="s">
        <v>195</v>
      </c>
      <c r="T41" s="117" t="s">
        <v>195</v>
      </c>
      <c r="U41" s="118" t="s">
        <v>195</v>
      </c>
      <c r="V41" s="106">
        <v>0</v>
      </c>
      <c r="W41" s="106">
        <v>0</v>
      </c>
      <c r="X41" s="106">
        <v>0</v>
      </c>
      <c r="Y41" s="106">
        <v>1</v>
      </c>
      <c r="Z41" s="106">
        <v>0</v>
      </c>
      <c r="AA41" s="106">
        <v>0</v>
      </c>
      <c r="AB41" s="106">
        <v>0</v>
      </c>
      <c r="AC41" s="106">
        <v>0</v>
      </c>
      <c r="AD41" s="106">
        <v>0</v>
      </c>
      <c r="AE41" s="106">
        <v>0</v>
      </c>
      <c r="AF41" s="106">
        <v>0</v>
      </c>
      <c r="AG41" s="182">
        <v>0</v>
      </c>
      <c r="AH41" s="119">
        <f t="shared" si="12"/>
        <v>1</v>
      </c>
      <c r="AI41" s="106">
        <f t="shared" si="13"/>
        <v>0</v>
      </c>
      <c r="AJ41" s="107">
        <f t="shared" si="14"/>
        <v>0</v>
      </c>
      <c r="AK41" s="107">
        <f t="shared" si="15"/>
        <v>0</v>
      </c>
      <c r="AL41" s="107">
        <f t="shared" si="16"/>
        <v>1</v>
      </c>
      <c r="AM41" s="107">
        <f t="shared" si="17"/>
        <v>0</v>
      </c>
      <c r="AN41" s="107">
        <f t="shared" si="18"/>
        <v>0</v>
      </c>
      <c r="AO41" s="107">
        <f t="shared" si="19"/>
        <v>0</v>
      </c>
      <c r="AP41" s="107">
        <f t="shared" si="20"/>
        <v>0</v>
      </c>
      <c r="AQ41" s="107">
        <f t="shared" si="21"/>
        <v>0</v>
      </c>
      <c r="AR41" s="107">
        <f t="shared" si="22"/>
        <v>0</v>
      </c>
      <c r="AS41" s="107">
        <f t="shared" si="23"/>
        <v>0</v>
      </c>
      <c r="AT41" s="107">
        <f t="shared" si="24"/>
        <v>0</v>
      </c>
      <c r="AU41" s="105">
        <f t="shared" si="25"/>
        <v>1</v>
      </c>
      <c r="AV41" s="86">
        <v>348.23999999999995</v>
      </c>
      <c r="AW41" s="87">
        <f t="shared" si="26"/>
        <v>64.760000000000005</v>
      </c>
      <c r="AX41" s="87">
        <f t="shared" si="27"/>
        <v>-283.47999999999996</v>
      </c>
    </row>
    <row r="42" spans="1:50" ht="15.75" thickBot="1" x14ac:dyDescent="0.3">
      <c r="A42" s="179" t="s">
        <v>189</v>
      </c>
      <c r="B42" s="180" t="s">
        <v>216</v>
      </c>
      <c r="C42" s="181" t="s">
        <v>199</v>
      </c>
      <c r="D42" s="176" t="str">
        <f t="shared" si="7"/>
        <v>1083696496-Amerigroup-STAR-MRSA West</v>
      </c>
      <c r="E42" s="169" t="s">
        <v>200</v>
      </c>
      <c r="F42" s="169" t="s">
        <v>201</v>
      </c>
      <c r="G42" s="169" t="s">
        <v>202</v>
      </c>
      <c r="H42" s="85" t="s">
        <v>469</v>
      </c>
      <c r="I42" s="95" t="s">
        <v>510</v>
      </c>
      <c r="J42" s="116" t="s">
        <v>195</v>
      </c>
      <c r="K42" s="117" t="s">
        <v>195</v>
      </c>
      <c r="L42" s="117" t="s">
        <v>195</v>
      </c>
      <c r="M42" s="117" t="s">
        <v>195</v>
      </c>
      <c r="N42" s="117" t="s">
        <v>195</v>
      </c>
      <c r="O42" s="117" t="s">
        <v>195</v>
      </c>
      <c r="P42" s="117" t="s">
        <v>195</v>
      </c>
      <c r="Q42" s="117" t="s">
        <v>195</v>
      </c>
      <c r="R42" s="117" t="s">
        <v>195</v>
      </c>
      <c r="S42" s="117" t="s">
        <v>195</v>
      </c>
      <c r="T42" s="117" t="s">
        <v>195</v>
      </c>
      <c r="U42" s="118" t="s">
        <v>195</v>
      </c>
      <c r="V42" s="106">
        <v>1</v>
      </c>
      <c r="W42" s="106">
        <v>0</v>
      </c>
      <c r="X42" s="106">
        <v>4</v>
      </c>
      <c r="Y42" s="106">
        <v>0</v>
      </c>
      <c r="Z42" s="106">
        <v>0</v>
      </c>
      <c r="AA42" s="106">
        <v>0</v>
      </c>
      <c r="AB42" s="106">
        <v>0</v>
      </c>
      <c r="AC42" s="106">
        <v>0</v>
      </c>
      <c r="AD42" s="106">
        <v>0</v>
      </c>
      <c r="AE42" s="106">
        <v>0</v>
      </c>
      <c r="AF42" s="106">
        <v>0</v>
      </c>
      <c r="AG42" s="182">
        <v>0</v>
      </c>
      <c r="AH42" s="119">
        <f t="shared" si="12"/>
        <v>5</v>
      </c>
      <c r="AI42" s="106">
        <f t="shared" si="13"/>
        <v>1</v>
      </c>
      <c r="AJ42" s="107">
        <f t="shared" si="14"/>
        <v>0</v>
      </c>
      <c r="AK42" s="107">
        <f t="shared" si="15"/>
        <v>4</v>
      </c>
      <c r="AL42" s="107">
        <f t="shared" si="16"/>
        <v>0</v>
      </c>
      <c r="AM42" s="107">
        <f t="shared" si="17"/>
        <v>0</v>
      </c>
      <c r="AN42" s="107">
        <f t="shared" si="18"/>
        <v>0</v>
      </c>
      <c r="AO42" s="107">
        <f t="shared" si="19"/>
        <v>0</v>
      </c>
      <c r="AP42" s="107">
        <f t="shared" si="20"/>
        <v>0</v>
      </c>
      <c r="AQ42" s="107">
        <f t="shared" si="21"/>
        <v>0</v>
      </c>
      <c r="AR42" s="107">
        <f t="shared" si="22"/>
        <v>0</v>
      </c>
      <c r="AS42" s="107">
        <f t="shared" si="23"/>
        <v>0</v>
      </c>
      <c r="AT42" s="107">
        <f t="shared" si="24"/>
        <v>0</v>
      </c>
      <c r="AU42" s="105">
        <f t="shared" si="25"/>
        <v>5</v>
      </c>
      <c r="AV42" s="86">
        <v>3227.8500000000031</v>
      </c>
      <c r="AW42" s="87">
        <f t="shared" si="26"/>
        <v>323.81</v>
      </c>
      <c r="AX42" s="87">
        <f t="shared" si="27"/>
        <v>-2904.0400000000031</v>
      </c>
    </row>
    <row r="43" spans="1:50" ht="15.75" thickBot="1" x14ac:dyDescent="0.3">
      <c r="A43" s="179" t="s">
        <v>189</v>
      </c>
      <c r="B43" s="180" t="s">
        <v>216</v>
      </c>
      <c r="C43" s="181" t="s">
        <v>239</v>
      </c>
      <c r="D43" s="176" t="str">
        <f t="shared" si="7"/>
        <v>1083696496-FIRSTCARE-STAR-MRSA West</v>
      </c>
      <c r="E43" s="169" t="s">
        <v>240</v>
      </c>
      <c r="F43" s="169" t="s">
        <v>201</v>
      </c>
      <c r="G43" s="169" t="s">
        <v>202</v>
      </c>
      <c r="H43" s="85" t="s">
        <v>469</v>
      </c>
      <c r="I43" s="95" t="s">
        <v>510</v>
      </c>
      <c r="J43" s="116" t="s">
        <v>195</v>
      </c>
      <c r="K43" s="117" t="s">
        <v>195</v>
      </c>
      <c r="L43" s="117" t="s">
        <v>195</v>
      </c>
      <c r="M43" s="117" t="s">
        <v>195</v>
      </c>
      <c r="N43" s="117" t="s">
        <v>195</v>
      </c>
      <c r="O43" s="117" t="s">
        <v>195</v>
      </c>
      <c r="P43" s="117" t="s">
        <v>195</v>
      </c>
      <c r="Q43" s="117" t="s">
        <v>195</v>
      </c>
      <c r="R43" s="117" t="s">
        <v>195</v>
      </c>
      <c r="S43" s="117" t="s">
        <v>195</v>
      </c>
      <c r="T43" s="117" t="s">
        <v>195</v>
      </c>
      <c r="U43" s="118" t="s">
        <v>195</v>
      </c>
      <c r="V43" s="106">
        <v>5</v>
      </c>
      <c r="W43" s="106">
        <v>6</v>
      </c>
      <c r="X43" s="106">
        <v>8</v>
      </c>
      <c r="Y43" s="106">
        <v>1</v>
      </c>
      <c r="Z43" s="106">
        <v>0</v>
      </c>
      <c r="AA43" s="106">
        <v>0</v>
      </c>
      <c r="AB43" s="106">
        <v>0</v>
      </c>
      <c r="AC43" s="106">
        <v>0</v>
      </c>
      <c r="AD43" s="106">
        <v>0</v>
      </c>
      <c r="AE43" s="106">
        <v>0</v>
      </c>
      <c r="AF43" s="106">
        <v>0</v>
      </c>
      <c r="AG43" s="182">
        <v>0</v>
      </c>
      <c r="AH43" s="119">
        <f t="shared" si="12"/>
        <v>20</v>
      </c>
      <c r="AI43" s="106">
        <f t="shared" si="13"/>
        <v>5</v>
      </c>
      <c r="AJ43" s="107">
        <f t="shared" si="14"/>
        <v>6</v>
      </c>
      <c r="AK43" s="107">
        <f t="shared" si="15"/>
        <v>8</v>
      </c>
      <c r="AL43" s="107">
        <f t="shared" si="16"/>
        <v>1</v>
      </c>
      <c r="AM43" s="107">
        <f t="shared" si="17"/>
        <v>0</v>
      </c>
      <c r="AN43" s="107">
        <f t="shared" si="18"/>
        <v>0</v>
      </c>
      <c r="AO43" s="107">
        <f t="shared" si="19"/>
        <v>0</v>
      </c>
      <c r="AP43" s="107">
        <f t="shared" si="20"/>
        <v>0</v>
      </c>
      <c r="AQ43" s="107">
        <f t="shared" si="21"/>
        <v>0</v>
      </c>
      <c r="AR43" s="107">
        <f t="shared" si="22"/>
        <v>0</v>
      </c>
      <c r="AS43" s="107">
        <f t="shared" si="23"/>
        <v>0</v>
      </c>
      <c r="AT43" s="107">
        <f t="shared" si="24"/>
        <v>0</v>
      </c>
      <c r="AU43" s="105">
        <f t="shared" si="25"/>
        <v>20</v>
      </c>
      <c r="AV43" s="86">
        <v>4093.2400000000007</v>
      </c>
      <c r="AW43" s="87">
        <f t="shared" si="26"/>
        <v>1295.25</v>
      </c>
      <c r="AX43" s="87">
        <f t="shared" si="27"/>
        <v>-2797.9900000000007</v>
      </c>
    </row>
    <row r="44" spans="1:50" ht="15.75" thickBot="1" x14ac:dyDescent="0.3">
      <c r="A44" s="179" t="s">
        <v>52</v>
      </c>
      <c r="B44" s="180" t="s">
        <v>414</v>
      </c>
      <c r="C44" s="181" t="s">
        <v>413</v>
      </c>
      <c r="D44" s="176" t="str">
        <f t="shared" si="7"/>
        <v>1093263501-Amerigroup-STAR-MRSA Central</v>
      </c>
      <c r="E44" s="169" t="s">
        <v>200</v>
      </c>
      <c r="F44" s="169" t="s">
        <v>201</v>
      </c>
      <c r="G44" s="169" t="s">
        <v>212</v>
      </c>
      <c r="H44" s="85" t="s">
        <v>469</v>
      </c>
      <c r="I44" s="95" t="s">
        <v>510</v>
      </c>
      <c r="J44" s="116" t="s">
        <v>195</v>
      </c>
      <c r="K44" s="117" t="s">
        <v>195</v>
      </c>
      <c r="L44" s="117" t="s">
        <v>195</v>
      </c>
      <c r="M44" s="117" t="s">
        <v>195</v>
      </c>
      <c r="N44" s="117" t="s">
        <v>195</v>
      </c>
      <c r="O44" s="117" t="s">
        <v>195</v>
      </c>
      <c r="P44" s="117" t="s">
        <v>195</v>
      </c>
      <c r="Q44" s="117" t="s">
        <v>195</v>
      </c>
      <c r="R44" s="117" t="s">
        <v>195</v>
      </c>
      <c r="S44" s="117" t="s">
        <v>195</v>
      </c>
      <c r="T44" s="117" t="s">
        <v>195</v>
      </c>
      <c r="U44" s="118" t="s">
        <v>195</v>
      </c>
      <c r="V44" s="106">
        <v>97</v>
      </c>
      <c r="W44" s="106">
        <v>140</v>
      </c>
      <c r="X44" s="106">
        <v>123</v>
      </c>
      <c r="Y44" s="106">
        <v>98</v>
      </c>
      <c r="Z44" s="106">
        <v>107</v>
      </c>
      <c r="AA44" s="106">
        <v>79</v>
      </c>
      <c r="AB44" s="106">
        <v>82</v>
      </c>
      <c r="AC44" s="106">
        <v>96</v>
      </c>
      <c r="AD44" s="106">
        <v>122</v>
      </c>
      <c r="AE44" s="106">
        <v>79</v>
      </c>
      <c r="AF44" s="106">
        <v>80</v>
      </c>
      <c r="AG44" s="182">
        <v>114</v>
      </c>
      <c r="AH44" s="119">
        <f t="shared" si="12"/>
        <v>1217</v>
      </c>
      <c r="AI44" s="106">
        <f t="shared" si="13"/>
        <v>97</v>
      </c>
      <c r="AJ44" s="107">
        <f t="shared" si="14"/>
        <v>140</v>
      </c>
      <c r="AK44" s="107">
        <f t="shared" si="15"/>
        <v>123</v>
      </c>
      <c r="AL44" s="107">
        <f t="shared" si="16"/>
        <v>98</v>
      </c>
      <c r="AM44" s="107">
        <f t="shared" si="17"/>
        <v>107</v>
      </c>
      <c r="AN44" s="107">
        <f t="shared" si="18"/>
        <v>79</v>
      </c>
      <c r="AO44" s="107">
        <f t="shared" si="19"/>
        <v>82</v>
      </c>
      <c r="AP44" s="107">
        <f t="shared" si="20"/>
        <v>96</v>
      </c>
      <c r="AQ44" s="107">
        <f t="shared" si="21"/>
        <v>122</v>
      </c>
      <c r="AR44" s="107">
        <f t="shared" si="22"/>
        <v>79</v>
      </c>
      <c r="AS44" s="107">
        <f t="shared" si="23"/>
        <v>80</v>
      </c>
      <c r="AT44" s="107">
        <f t="shared" si="24"/>
        <v>114</v>
      </c>
      <c r="AU44" s="105">
        <f t="shared" si="25"/>
        <v>1217</v>
      </c>
      <c r="AV44" s="86">
        <v>20071.700000000004</v>
      </c>
      <c r="AW44" s="87">
        <f t="shared" si="26"/>
        <v>78815.98</v>
      </c>
      <c r="AX44" s="87">
        <f t="shared" si="27"/>
        <v>58744.279999999992</v>
      </c>
    </row>
    <row r="45" spans="1:50" ht="15.75" thickBot="1" x14ac:dyDescent="0.3">
      <c r="A45" s="179" t="s">
        <v>53</v>
      </c>
      <c r="B45" s="180" t="s">
        <v>214</v>
      </c>
      <c r="C45" s="181" t="s">
        <v>235</v>
      </c>
      <c r="D45" s="176" t="str">
        <f t="shared" si="7"/>
        <v>1104238047-Amerigroup-STAR Kids-MRSA West</v>
      </c>
      <c r="E45" s="169" t="s">
        <v>200</v>
      </c>
      <c r="F45" s="169" t="s">
        <v>236</v>
      </c>
      <c r="G45" s="169" t="s">
        <v>202</v>
      </c>
      <c r="H45" s="85" t="s">
        <v>468</v>
      </c>
      <c r="I45" s="95" t="s">
        <v>510</v>
      </c>
      <c r="J45" s="116" t="s">
        <v>195</v>
      </c>
      <c r="K45" s="117" t="s">
        <v>195</v>
      </c>
      <c r="L45" s="117" t="s">
        <v>195</v>
      </c>
      <c r="M45" s="117" t="s">
        <v>195</v>
      </c>
      <c r="N45" s="117" t="s">
        <v>195</v>
      </c>
      <c r="O45" s="117" t="s">
        <v>195</v>
      </c>
      <c r="P45" s="117" t="s">
        <v>195</v>
      </c>
      <c r="Q45" s="117" t="s">
        <v>195</v>
      </c>
      <c r="R45" s="117" t="s">
        <v>195</v>
      </c>
      <c r="S45" s="117" t="s">
        <v>195</v>
      </c>
      <c r="T45" s="117" t="s">
        <v>195</v>
      </c>
      <c r="U45" s="118" t="s">
        <v>195</v>
      </c>
      <c r="V45" s="106">
        <v>0</v>
      </c>
      <c r="W45" s="106">
        <v>0</v>
      </c>
      <c r="X45" s="106">
        <v>0</v>
      </c>
      <c r="Y45" s="106">
        <v>0</v>
      </c>
      <c r="Z45" s="106">
        <v>0</v>
      </c>
      <c r="AA45" s="106">
        <v>0</v>
      </c>
      <c r="AB45" s="106">
        <v>0</v>
      </c>
      <c r="AC45" s="106">
        <v>0</v>
      </c>
      <c r="AD45" s="106">
        <v>0</v>
      </c>
      <c r="AE45" s="106">
        <v>0</v>
      </c>
      <c r="AF45" s="106">
        <v>0</v>
      </c>
      <c r="AG45" s="182">
        <v>0</v>
      </c>
      <c r="AH45" s="119">
        <f t="shared" si="12"/>
        <v>0</v>
      </c>
      <c r="AI45" s="106">
        <f t="shared" si="13"/>
        <v>0</v>
      </c>
      <c r="AJ45" s="107">
        <f t="shared" si="14"/>
        <v>0</v>
      </c>
      <c r="AK45" s="107">
        <f t="shared" si="15"/>
        <v>0</v>
      </c>
      <c r="AL45" s="107">
        <f t="shared" si="16"/>
        <v>0</v>
      </c>
      <c r="AM45" s="107">
        <f t="shared" si="17"/>
        <v>0</v>
      </c>
      <c r="AN45" s="107">
        <f t="shared" si="18"/>
        <v>0</v>
      </c>
      <c r="AO45" s="107">
        <f t="shared" si="19"/>
        <v>0</v>
      </c>
      <c r="AP45" s="107">
        <f t="shared" si="20"/>
        <v>0</v>
      </c>
      <c r="AQ45" s="107">
        <f t="shared" si="21"/>
        <v>0</v>
      </c>
      <c r="AR45" s="107">
        <f t="shared" si="22"/>
        <v>0</v>
      </c>
      <c r="AS45" s="107">
        <f t="shared" si="23"/>
        <v>0</v>
      </c>
      <c r="AT45" s="107">
        <f t="shared" si="24"/>
        <v>0</v>
      </c>
      <c r="AU45" s="105">
        <f t="shared" si="25"/>
        <v>0</v>
      </c>
      <c r="AV45" s="86">
        <v>612.95999999999992</v>
      </c>
      <c r="AW45" s="87">
        <f t="shared" si="26"/>
        <v>0</v>
      </c>
      <c r="AX45" s="87">
        <f t="shared" si="27"/>
        <v>-612.95999999999992</v>
      </c>
    </row>
    <row r="46" spans="1:50" ht="15.75" thickBot="1" x14ac:dyDescent="0.3">
      <c r="A46" s="179" t="s">
        <v>53</v>
      </c>
      <c r="B46" s="180" t="s">
        <v>214</v>
      </c>
      <c r="C46" s="181" t="s">
        <v>232</v>
      </c>
      <c r="D46" s="176" t="str">
        <f t="shared" si="7"/>
        <v>1104238047-Amerigroup-STAR+PLUS-MRSA West</v>
      </c>
      <c r="E46" s="169" t="s">
        <v>200</v>
      </c>
      <c r="F46" s="169" t="s">
        <v>233</v>
      </c>
      <c r="G46" s="169" t="s">
        <v>202</v>
      </c>
      <c r="H46" s="85" t="s">
        <v>468</v>
      </c>
      <c r="I46" s="95" t="s">
        <v>510</v>
      </c>
      <c r="J46" s="116" t="s">
        <v>195</v>
      </c>
      <c r="K46" s="117" t="s">
        <v>195</v>
      </c>
      <c r="L46" s="117" t="s">
        <v>195</v>
      </c>
      <c r="M46" s="117" t="s">
        <v>195</v>
      </c>
      <c r="N46" s="117" t="s">
        <v>195</v>
      </c>
      <c r="O46" s="117" t="s">
        <v>195</v>
      </c>
      <c r="P46" s="117" t="s">
        <v>195</v>
      </c>
      <c r="Q46" s="117" t="s">
        <v>195</v>
      </c>
      <c r="R46" s="117" t="s">
        <v>195</v>
      </c>
      <c r="S46" s="117" t="s">
        <v>195</v>
      </c>
      <c r="T46" s="117" t="s">
        <v>195</v>
      </c>
      <c r="U46" s="118" t="s">
        <v>195</v>
      </c>
      <c r="V46" s="106">
        <v>3</v>
      </c>
      <c r="W46" s="106">
        <v>1</v>
      </c>
      <c r="X46" s="106">
        <v>3</v>
      </c>
      <c r="Y46" s="106">
        <v>1</v>
      </c>
      <c r="Z46" s="106">
        <v>1</v>
      </c>
      <c r="AA46" s="106">
        <v>1</v>
      </c>
      <c r="AB46" s="106">
        <v>2</v>
      </c>
      <c r="AC46" s="106">
        <v>3</v>
      </c>
      <c r="AD46" s="106">
        <v>3</v>
      </c>
      <c r="AE46" s="106">
        <v>1</v>
      </c>
      <c r="AF46" s="106">
        <v>2</v>
      </c>
      <c r="AG46" s="182">
        <v>3</v>
      </c>
      <c r="AH46" s="119">
        <f t="shared" si="12"/>
        <v>24</v>
      </c>
      <c r="AI46" s="106">
        <f t="shared" si="13"/>
        <v>3</v>
      </c>
      <c r="AJ46" s="107">
        <f t="shared" si="14"/>
        <v>1</v>
      </c>
      <c r="AK46" s="107">
        <f t="shared" si="15"/>
        <v>3</v>
      </c>
      <c r="AL46" s="107">
        <f t="shared" si="16"/>
        <v>1</v>
      </c>
      <c r="AM46" s="107">
        <f t="shared" si="17"/>
        <v>1</v>
      </c>
      <c r="AN46" s="107">
        <f t="shared" si="18"/>
        <v>1</v>
      </c>
      <c r="AO46" s="107">
        <f t="shared" si="19"/>
        <v>2</v>
      </c>
      <c r="AP46" s="107">
        <f t="shared" si="20"/>
        <v>3</v>
      </c>
      <c r="AQ46" s="107">
        <f t="shared" si="21"/>
        <v>3</v>
      </c>
      <c r="AR46" s="107">
        <f t="shared" si="22"/>
        <v>1</v>
      </c>
      <c r="AS46" s="107">
        <f t="shared" si="23"/>
        <v>2</v>
      </c>
      <c r="AT46" s="107">
        <f t="shared" si="24"/>
        <v>3</v>
      </c>
      <c r="AU46" s="105">
        <f t="shared" si="25"/>
        <v>24</v>
      </c>
      <c r="AV46" s="86">
        <v>1869.8800000000017</v>
      </c>
      <c r="AW46" s="87">
        <f t="shared" si="26"/>
        <v>2611.9899999999998</v>
      </c>
      <c r="AX46" s="87">
        <f t="shared" si="27"/>
        <v>742.10999999999808</v>
      </c>
    </row>
    <row r="47" spans="1:50" ht="15.75" thickBot="1" x14ac:dyDescent="0.3">
      <c r="A47" s="179" t="s">
        <v>53</v>
      </c>
      <c r="B47" s="180" t="s">
        <v>214</v>
      </c>
      <c r="C47" s="181" t="s">
        <v>199</v>
      </c>
      <c r="D47" s="176" t="str">
        <f t="shared" si="7"/>
        <v>1104238047-Amerigroup-STAR-MRSA West</v>
      </c>
      <c r="E47" s="169" t="s">
        <v>200</v>
      </c>
      <c r="F47" s="169" t="s">
        <v>201</v>
      </c>
      <c r="G47" s="169" t="s">
        <v>202</v>
      </c>
      <c r="H47" s="85" t="s">
        <v>468</v>
      </c>
      <c r="I47" s="95" t="s">
        <v>510</v>
      </c>
      <c r="J47" s="116" t="s">
        <v>195</v>
      </c>
      <c r="K47" s="117" t="s">
        <v>195</v>
      </c>
      <c r="L47" s="117" t="s">
        <v>195</v>
      </c>
      <c r="M47" s="117" t="s">
        <v>195</v>
      </c>
      <c r="N47" s="117" t="s">
        <v>195</v>
      </c>
      <c r="O47" s="117" t="s">
        <v>195</v>
      </c>
      <c r="P47" s="117" t="s">
        <v>195</v>
      </c>
      <c r="Q47" s="117" t="s">
        <v>195</v>
      </c>
      <c r="R47" s="117" t="s">
        <v>195</v>
      </c>
      <c r="S47" s="117" t="s">
        <v>195</v>
      </c>
      <c r="T47" s="117" t="s">
        <v>195</v>
      </c>
      <c r="U47" s="118" t="s">
        <v>195</v>
      </c>
      <c r="V47" s="106">
        <v>11</v>
      </c>
      <c r="W47" s="106">
        <v>9</v>
      </c>
      <c r="X47" s="106">
        <v>21</v>
      </c>
      <c r="Y47" s="106">
        <v>10</v>
      </c>
      <c r="Z47" s="106">
        <v>7</v>
      </c>
      <c r="AA47" s="106">
        <v>20</v>
      </c>
      <c r="AB47" s="106">
        <v>14</v>
      </c>
      <c r="AC47" s="106">
        <v>9</v>
      </c>
      <c r="AD47" s="106">
        <v>8</v>
      </c>
      <c r="AE47" s="106">
        <v>4</v>
      </c>
      <c r="AF47" s="106">
        <v>7</v>
      </c>
      <c r="AG47" s="182">
        <v>18</v>
      </c>
      <c r="AH47" s="119">
        <f t="shared" si="12"/>
        <v>138</v>
      </c>
      <c r="AI47" s="106">
        <f t="shared" si="13"/>
        <v>11</v>
      </c>
      <c r="AJ47" s="107">
        <f t="shared" si="14"/>
        <v>9</v>
      </c>
      <c r="AK47" s="107">
        <f t="shared" si="15"/>
        <v>21</v>
      </c>
      <c r="AL47" s="107">
        <f t="shared" si="16"/>
        <v>10</v>
      </c>
      <c r="AM47" s="107">
        <f t="shared" si="17"/>
        <v>7</v>
      </c>
      <c r="AN47" s="107">
        <f t="shared" si="18"/>
        <v>20</v>
      </c>
      <c r="AO47" s="107">
        <f t="shared" si="19"/>
        <v>14</v>
      </c>
      <c r="AP47" s="107">
        <f t="shared" si="20"/>
        <v>9</v>
      </c>
      <c r="AQ47" s="107">
        <f t="shared" si="21"/>
        <v>8</v>
      </c>
      <c r="AR47" s="107">
        <f t="shared" si="22"/>
        <v>4</v>
      </c>
      <c r="AS47" s="107">
        <f t="shared" si="23"/>
        <v>7</v>
      </c>
      <c r="AT47" s="107">
        <f t="shared" si="24"/>
        <v>18</v>
      </c>
      <c r="AU47" s="105">
        <f t="shared" si="25"/>
        <v>138</v>
      </c>
      <c r="AV47" s="86">
        <v>14212.709999999995</v>
      </c>
      <c r="AW47" s="87">
        <f t="shared" si="26"/>
        <v>15018.91</v>
      </c>
      <c r="AX47" s="87">
        <f t="shared" si="27"/>
        <v>806.20000000000437</v>
      </c>
    </row>
    <row r="48" spans="1:50" ht="15.75" thickBot="1" x14ac:dyDescent="0.3">
      <c r="A48" s="179" t="s">
        <v>53</v>
      </c>
      <c r="B48" s="180" t="s">
        <v>214</v>
      </c>
      <c r="C48" s="181" t="s">
        <v>239</v>
      </c>
      <c r="D48" s="176" t="str">
        <f t="shared" si="7"/>
        <v>1104238047-FIRSTCARE-STAR-MRSA West</v>
      </c>
      <c r="E48" s="169" t="s">
        <v>240</v>
      </c>
      <c r="F48" s="169" t="s">
        <v>201</v>
      </c>
      <c r="G48" s="169" t="s">
        <v>202</v>
      </c>
      <c r="H48" s="85" t="s">
        <v>468</v>
      </c>
      <c r="I48" s="95" t="s">
        <v>510</v>
      </c>
      <c r="J48" s="116" t="s">
        <v>195</v>
      </c>
      <c r="K48" s="117" t="s">
        <v>195</v>
      </c>
      <c r="L48" s="117" t="s">
        <v>195</v>
      </c>
      <c r="M48" s="117" t="s">
        <v>195</v>
      </c>
      <c r="N48" s="117" t="s">
        <v>195</v>
      </c>
      <c r="O48" s="117" t="s">
        <v>195</v>
      </c>
      <c r="P48" s="117" t="s">
        <v>195</v>
      </c>
      <c r="Q48" s="117" t="s">
        <v>195</v>
      </c>
      <c r="R48" s="117" t="s">
        <v>195</v>
      </c>
      <c r="S48" s="117" t="s">
        <v>195</v>
      </c>
      <c r="T48" s="117" t="s">
        <v>195</v>
      </c>
      <c r="U48" s="118" t="s">
        <v>195</v>
      </c>
      <c r="V48" s="106">
        <v>6</v>
      </c>
      <c r="W48" s="106">
        <v>5</v>
      </c>
      <c r="X48" s="106">
        <v>16</v>
      </c>
      <c r="Y48" s="106">
        <v>9</v>
      </c>
      <c r="Z48" s="106">
        <v>8</v>
      </c>
      <c r="AA48" s="106">
        <v>11</v>
      </c>
      <c r="AB48" s="106">
        <v>3</v>
      </c>
      <c r="AC48" s="106">
        <v>7</v>
      </c>
      <c r="AD48" s="106">
        <v>7</v>
      </c>
      <c r="AE48" s="106">
        <v>3</v>
      </c>
      <c r="AF48" s="106">
        <v>2</v>
      </c>
      <c r="AG48" s="182">
        <v>9</v>
      </c>
      <c r="AH48" s="119">
        <f t="shared" si="12"/>
        <v>86</v>
      </c>
      <c r="AI48" s="106">
        <f t="shared" si="13"/>
        <v>6</v>
      </c>
      <c r="AJ48" s="107">
        <f t="shared" si="14"/>
        <v>5</v>
      </c>
      <c r="AK48" s="107">
        <f t="shared" si="15"/>
        <v>16</v>
      </c>
      <c r="AL48" s="107">
        <f t="shared" si="16"/>
        <v>9</v>
      </c>
      <c r="AM48" s="107">
        <f t="shared" si="17"/>
        <v>8</v>
      </c>
      <c r="AN48" s="107">
        <f t="shared" si="18"/>
        <v>11</v>
      </c>
      <c r="AO48" s="107">
        <f t="shared" si="19"/>
        <v>3</v>
      </c>
      <c r="AP48" s="107">
        <f t="shared" si="20"/>
        <v>7</v>
      </c>
      <c r="AQ48" s="107">
        <f t="shared" si="21"/>
        <v>7</v>
      </c>
      <c r="AR48" s="107">
        <f t="shared" si="22"/>
        <v>3</v>
      </c>
      <c r="AS48" s="107">
        <f t="shared" si="23"/>
        <v>2</v>
      </c>
      <c r="AT48" s="107">
        <f t="shared" si="24"/>
        <v>9</v>
      </c>
      <c r="AU48" s="105">
        <f t="shared" si="25"/>
        <v>86</v>
      </c>
      <c r="AV48" s="86">
        <v>17797.590000000007</v>
      </c>
      <c r="AW48" s="87">
        <f t="shared" si="26"/>
        <v>9359.61</v>
      </c>
      <c r="AX48" s="87">
        <f t="shared" si="27"/>
        <v>-8437.9800000000068</v>
      </c>
    </row>
    <row r="49" spans="1:50" ht="15.75" thickBot="1" x14ac:dyDescent="0.3">
      <c r="A49" s="179" t="s">
        <v>54</v>
      </c>
      <c r="B49" s="180" t="s">
        <v>217</v>
      </c>
      <c r="C49" s="181" t="s">
        <v>235</v>
      </c>
      <c r="D49" s="176" t="str">
        <f t="shared" si="7"/>
        <v>1104808112-Amerigroup-STAR Kids-MRSA West</v>
      </c>
      <c r="E49" s="169" t="s">
        <v>200</v>
      </c>
      <c r="F49" s="169" t="s">
        <v>236</v>
      </c>
      <c r="G49" s="169" t="s">
        <v>202</v>
      </c>
      <c r="H49" s="85" t="s">
        <v>469</v>
      </c>
      <c r="I49" s="95" t="s">
        <v>510</v>
      </c>
      <c r="J49" s="116" t="s">
        <v>195</v>
      </c>
      <c r="K49" s="117" t="s">
        <v>195</v>
      </c>
      <c r="L49" s="117" t="s">
        <v>195</v>
      </c>
      <c r="M49" s="117" t="s">
        <v>195</v>
      </c>
      <c r="N49" s="117" t="s">
        <v>195</v>
      </c>
      <c r="O49" s="117" t="s">
        <v>195</v>
      </c>
      <c r="P49" s="117" t="s">
        <v>195</v>
      </c>
      <c r="Q49" s="117" t="s">
        <v>195</v>
      </c>
      <c r="R49" s="117" t="s">
        <v>195</v>
      </c>
      <c r="S49" s="117" t="s">
        <v>195</v>
      </c>
      <c r="T49" s="117" t="s">
        <v>195</v>
      </c>
      <c r="U49" s="118" t="s">
        <v>195</v>
      </c>
      <c r="V49" s="106">
        <v>0</v>
      </c>
      <c r="W49" s="106">
        <v>0</v>
      </c>
      <c r="X49" s="106">
        <v>0</v>
      </c>
      <c r="Y49" s="106">
        <v>1</v>
      </c>
      <c r="Z49" s="106">
        <v>0</v>
      </c>
      <c r="AA49" s="106">
        <v>0</v>
      </c>
      <c r="AB49" s="106">
        <v>2</v>
      </c>
      <c r="AC49" s="106">
        <v>1</v>
      </c>
      <c r="AD49" s="106">
        <v>0</v>
      </c>
      <c r="AE49" s="106">
        <v>1</v>
      </c>
      <c r="AF49" s="106">
        <v>0</v>
      </c>
      <c r="AG49" s="182">
        <v>1</v>
      </c>
      <c r="AH49" s="119">
        <f t="shared" si="12"/>
        <v>6</v>
      </c>
      <c r="AI49" s="106">
        <f t="shared" si="13"/>
        <v>0</v>
      </c>
      <c r="AJ49" s="107">
        <f t="shared" si="14"/>
        <v>0</v>
      </c>
      <c r="AK49" s="107">
        <f t="shared" si="15"/>
        <v>0</v>
      </c>
      <c r="AL49" s="107">
        <f t="shared" si="16"/>
        <v>1</v>
      </c>
      <c r="AM49" s="107">
        <f t="shared" si="17"/>
        <v>0</v>
      </c>
      <c r="AN49" s="107">
        <f t="shared" si="18"/>
        <v>0</v>
      </c>
      <c r="AO49" s="107">
        <f t="shared" si="19"/>
        <v>2</v>
      </c>
      <c r="AP49" s="107">
        <f t="shared" si="20"/>
        <v>1</v>
      </c>
      <c r="AQ49" s="107">
        <f t="shared" si="21"/>
        <v>0</v>
      </c>
      <c r="AR49" s="107">
        <f t="shared" si="22"/>
        <v>1</v>
      </c>
      <c r="AS49" s="107">
        <f t="shared" si="23"/>
        <v>0</v>
      </c>
      <c r="AT49" s="107">
        <f t="shared" si="24"/>
        <v>1</v>
      </c>
      <c r="AU49" s="105">
        <f t="shared" si="25"/>
        <v>6</v>
      </c>
      <c r="AV49" s="86">
        <v>355.48999999999995</v>
      </c>
      <c r="AW49" s="87">
        <f t="shared" si="26"/>
        <v>388.58</v>
      </c>
      <c r="AX49" s="87">
        <f t="shared" si="27"/>
        <v>33.090000000000032</v>
      </c>
    </row>
    <row r="50" spans="1:50" ht="15.75" thickBot="1" x14ac:dyDescent="0.3">
      <c r="A50" s="179" t="s">
        <v>54</v>
      </c>
      <c r="B50" s="180" t="s">
        <v>217</v>
      </c>
      <c r="C50" s="181" t="s">
        <v>232</v>
      </c>
      <c r="D50" s="176" t="str">
        <f t="shared" si="7"/>
        <v>1104808112-Amerigroup-STAR+PLUS-MRSA West</v>
      </c>
      <c r="E50" s="169" t="s">
        <v>200</v>
      </c>
      <c r="F50" s="169" t="s">
        <v>233</v>
      </c>
      <c r="G50" s="169" t="s">
        <v>202</v>
      </c>
      <c r="H50" s="85" t="s">
        <v>469</v>
      </c>
      <c r="I50" s="95" t="s">
        <v>510</v>
      </c>
      <c r="J50" s="116" t="s">
        <v>195</v>
      </c>
      <c r="K50" s="117" t="s">
        <v>195</v>
      </c>
      <c r="L50" s="117" t="s">
        <v>195</v>
      </c>
      <c r="M50" s="117" t="s">
        <v>195</v>
      </c>
      <c r="N50" s="117" t="s">
        <v>195</v>
      </c>
      <c r="O50" s="117" t="s">
        <v>195</v>
      </c>
      <c r="P50" s="117" t="s">
        <v>195</v>
      </c>
      <c r="Q50" s="117" t="s">
        <v>195</v>
      </c>
      <c r="R50" s="117" t="s">
        <v>195</v>
      </c>
      <c r="S50" s="117" t="s">
        <v>195</v>
      </c>
      <c r="T50" s="117" t="s">
        <v>195</v>
      </c>
      <c r="U50" s="118" t="s">
        <v>195</v>
      </c>
      <c r="V50" s="106">
        <v>6</v>
      </c>
      <c r="W50" s="106">
        <v>2</v>
      </c>
      <c r="X50" s="106">
        <v>3</v>
      </c>
      <c r="Y50" s="106">
        <v>6</v>
      </c>
      <c r="Z50" s="106">
        <v>2</v>
      </c>
      <c r="AA50" s="106">
        <v>2</v>
      </c>
      <c r="AB50" s="106">
        <v>2</v>
      </c>
      <c r="AC50" s="106">
        <v>2</v>
      </c>
      <c r="AD50" s="106">
        <v>5</v>
      </c>
      <c r="AE50" s="106">
        <v>3</v>
      </c>
      <c r="AF50" s="106">
        <v>4</v>
      </c>
      <c r="AG50" s="182">
        <v>6</v>
      </c>
      <c r="AH50" s="119">
        <f t="shared" si="12"/>
        <v>43</v>
      </c>
      <c r="AI50" s="106">
        <f t="shared" si="13"/>
        <v>6</v>
      </c>
      <c r="AJ50" s="107">
        <f t="shared" si="14"/>
        <v>2</v>
      </c>
      <c r="AK50" s="107">
        <f t="shared" si="15"/>
        <v>3</v>
      </c>
      <c r="AL50" s="107">
        <f t="shared" si="16"/>
        <v>6</v>
      </c>
      <c r="AM50" s="107">
        <f t="shared" si="17"/>
        <v>2</v>
      </c>
      <c r="AN50" s="107">
        <f t="shared" si="18"/>
        <v>2</v>
      </c>
      <c r="AO50" s="107">
        <f t="shared" si="19"/>
        <v>2</v>
      </c>
      <c r="AP50" s="107">
        <f t="shared" si="20"/>
        <v>2</v>
      </c>
      <c r="AQ50" s="107">
        <f t="shared" si="21"/>
        <v>5</v>
      </c>
      <c r="AR50" s="107">
        <f t="shared" si="22"/>
        <v>3</v>
      </c>
      <c r="AS50" s="107">
        <f t="shared" si="23"/>
        <v>4</v>
      </c>
      <c r="AT50" s="107">
        <f t="shared" si="24"/>
        <v>6</v>
      </c>
      <c r="AU50" s="105">
        <f t="shared" si="25"/>
        <v>43</v>
      </c>
      <c r="AV50" s="86">
        <v>1134.9300000000005</v>
      </c>
      <c r="AW50" s="87">
        <f t="shared" si="26"/>
        <v>2784.79</v>
      </c>
      <c r="AX50" s="87">
        <f t="shared" si="27"/>
        <v>1649.8599999999994</v>
      </c>
    </row>
    <row r="51" spans="1:50" ht="15.75" thickBot="1" x14ac:dyDescent="0.3">
      <c r="A51" s="179" t="s">
        <v>54</v>
      </c>
      <c r="B51" s="180" t="s">
        <v>217</v>
      </c>
      <c r="C51" s="181" t="s">
        <v>199</v>
      </c>
      <c r="D51" s="176" t="str">
        <f t="shared" si="7"/>
        <v>1104808112-Amerigroup-STAR-MRSA West</v>
      </c>
      <c r="E51" s="169" t="s">
        <v>200</v>
      </c>
      <c r="F51" s="169" t="s">
        <v>201</v>
      </c>
      <c r="G51" s="169" t="s">
        <v>202</v>
      </c>
      <c r="H51" s="85" t="s">
        <v>469</v>
      </c>
      <c r="I51" s="95" t="s">
        <v>510</v>
      </c>
      <c r="J51" s="116" t="s">
        <v>195</v>
      </c>
      <c r="K51" s="117" t="s">
        <v>195</v>
      </c>
      <c r="L51" s="117" t="s">
        <v>195</v>
      </c>
      <c r="M51" s="117" t="s">
        <v>195</v>
      </c>
      <c r="N51" s="117" t="s">
        <v>195</v>
      </c>
      <c r="O51" s="117" t="s">
        <v>195</v>
      </c>
      <c r="P51" s="117" t="s">
        <v>195</v>
      </c>
      <c r="Q51" s="117" t="s">
        <v>195</v>
      </c>
      <c r="R51" s="117" t="s">
        <v>195</v>
      </c>
      <c r="S51" s="117" t="s">
        <v>195</v>
      </c>
      <c r="T51" s="117" t="s">
        <v>195</v>
      </c>
      <c r="U51" s="118" t="s">
        <v>195</v>
      </c>
      <c r="V51" s="106">
        <v>9</v>
      </c>
      <c r="W51" s="106">
        <v>14</v>
      </c>
      <c r="X51" s="106">
        <v>28</v>
      </c>
      <c r="Y51" s="106">
        <v>16</v>
      </c>
      <c r="Z51" s="106">
        <v>12</v>
      </c>
      <c r="AA51" s="106">
        <v>16</v>
      </c>
      <c r="AB51" s="106">
        <v>13</v>
      </c>
      <c r="AC51" s="106">
        <v>22</v>
      </c>
      <c r="AD51" s="106">
        <v>9</v>
      </c>
      <c r="AE51" s="106">
        <v>4</v>
      </c>
      <c r="AF51" s="106">
        <v>9</v>
      </c>
      <c r="AG51" s="182">
        <v>11</v>
      </c>
      <c r="AH51" s="119">
        <f t="shared" si="12"/>
        <v>163</v>
      </c>
      <c r="AI51" s="106">
        <f t="shared" si="13"/>
        <v>9</v>
      </c>
      <c r="AJ51" s="107">
        <f t="shared" si="14"/>
        <v>14</v>
      </c>
      <c r="AK51" s="107">
        <f t="shared" si="15"/>
        <v>28</v>
      </c>
      <c r="AL51" s="107">
        <f t="shared" si="16"/>
        <v>16</v>
      </c>
      <c r="AM51" s="107">
        <f t="shared" si="17"/>
        <v>12</v>
      </c>
      <c r="AN51" s="107">
        <f t="shared" si="18"/>
        <v>16</v>
      </c>
      <c r="AO51" s="107">
        <f t="shared" si="19"/>
        <v>13</v>
      </c>
      <c r="AP51" s="107">
        <f t="shared" si="20"/>
        <v>22</v>
      </c>
      <c r="AQ51" s="107">
        <f t="shared" si="21"/>
        <v>9</v>
      </c>
      <c r="AR51" s="107">
        <f t="shared" si="22"/>
        <v>4</v>
      </c>
      <c r="AS51" s="107">
        <f t="shared" si="23"/>
        <v>9</v>
      </c>
      <c r="AT51" s="107">
        <f t="shared" si="24"/>
        <v>11</v>
      </c>
      <c r="AU51" s="105">
        <f t="shared" si="25"/>
        <v>163</v>
      </c>
      <c r="AV51" s="86">
        <v>8935.1700000000019</v>
      </c>
      <c r="AW51" s="87">
        <f t="shared" si="26"/>
        <v>10556.29</v>
      </c>
      <c r="AX51" s="87">
        <f t="shared" si="27"/>
        <v>1621.119999999999</v>
      </c>
    </row>
    <row r="52" spans="1:50" ht="15.75" thickBot="1" x14ac:dyDescent="0.3">
      <c r="A52" s="179" t="s">
        <v>54</v>
      </c>
      <c r="B52" s="180" t="s">
        <v>217</v>
      </c>
      <c r="C52" s="181" t="s">
        <v>239</v>
      </c>
      <c r="D52" s="176" t="str">
        <f t="shared" si="7"/>
        <v>1104808112-FIRSTCARE-STAR-MRSA West</v>
      </c>
      <c r="E52" s="169" t="s">
        <v>240</v>
      </c>
      <c r="F52" s="169" t="s">
        <v>201</v>
      </c>
      <c r="G52" s="169" t="s">
        <v>202</v>
      </c>
      <c r="H52" s="85" t="s">
        <v>469</v>
      </c>
      <c r="I52" s="95" t="s">
        <v>510</v>
      </c>
      <c r="J52" s="116" t="s">
        <v>195</v>
      </c>
      <c r="K52" s="117" t="s">
        <v>195</v>
      </c>
      <c r="L52" s="117" t="s">
        <v>195</v>
      </c>
      <c r="M52" s="117" t="s">
        <v>195</v>
      </c>
      <c r="N52" s="117" t="s">
        <v>195</v>
      </c>
      <c r="O52" s="117" t="s">
        <v>195</v>
      </c>
      <c r="P52" s="117" t="s">
        <v>195</v>
      </c>
      <c r="Q52" s="117" t="s">
        <v>195</v>
      </c>
      <c r="R52" s="117" t="s">
        <v>195</v>
      </c>
      <c r="S52" s="117" t="s">
        <v>195</v>
      </c>
      <c r="T52" s="117" t="s">
        <v>195</v>
      </c>
      <c r="U52" s="118" t="s">
        <v>195</v>
      </c>
      <c r="V52" s="106">
        <v>11</v>
      </c>
      <c r="W52" s="106">
        <v>12</v>
      </c>
      <c r="X52" s="106">
        <v>19</v>
      </c>
      <c r="Y52" s="106">
        <v>16</v>
      </c>
      <c r="Z52" s="106">
        <v>16</v>
      </c>
      <c r="AA52" s="106">
        <v>24</v>
      </c>
      <c r="AB52" s="106">
        <v>25</v>
      </c>
      <c r="AC52" s="106">
        <v>17</v>
      </c>
      <c r="AD52" s="106">
        <v>14</v>
      </c>
      <c r="AE52" s="106">
        <v>13</v>
      </c>
      <c r="AF52" s="106">
        <v>14</v>
      </c>
      <c r="AG52" s="182">
        <v>13</v>
      </c>
      <c r="AH52" s="119">
        <f t="shared" si="12"/>
        <v>194</v>
      </c>
      <c r="AI52" s="106">
        <f t="shared" si="13"/>
        <v>11</v>
      </c>
      <c r="AJ52" s="107">
        <f t="shared" si="14"/>
        <v>12</v>
      </c>
      <c r="AK52" s="107">
        <f t="shared" si="15"/>
        <v>19</v>
      </c>
      <c r="AL52" s="107">
        <f t="shared" si="16"/>
        <v>16</v>
      </c>
      <c r="AM52" s="107">
        <f t="shared" si="17"/>
        <v>16</v>
      </c>
      <c r="AN52" s="107">
        <f t="shared" si="18"/>
        <v>24</v>
      </c>
      <c r="AO52" s="107">
        <f t="shared" si="19"/>
        <v>25</v>
      </c>
      <c r="AP52" s="107">
        <f t="shared" si="20"/>
        <v>17</v>
      </c>
      <c r="AQ52" s="107">
        <f t="shared" si="21"/>
        <v>14</v>
      </c>
      <c r="AR52" s="107">
        <f t="shared" si="22"/>
        <v>13</v>
      </c>
      <c r="AS52" s="107">
        <f t="shared" si="23"/>
        <v>14</v>
      </c>
      <c r="AT52" s="107">
        <f t="shared" si="24"/>
        <v>13</v>
      </c>
      <c r="AU52" s="105">
        <f t="shared" si="25"/>
        <v>194</v>
      </c>
      <c r="AV52" s="86">
        <v>11222.04</v>
      </c>
      <c r="AW52" s="87">
        <f t="shared" si="26"/>
        <v>12563.93</v>
      </c>
      <c r="AX52" s="87">
        <f t="shared" si="27"/>
        <v>1341.8899999999994</v>
      </c>
    </row>
    <row r="53" spans="1:50" ht="15.75" thickBot="1" x14ac:dyDescent="0.3">
      <c r="A53" s="179" t="s">
        <v>190</v>
      </c>
      <c r="B53" s="180" t="s">
        <v>453</v>
      </c>
      <c r="C53" s="181" t="s">
        <v>235</v>
      </c>
      <c r="D53" s="176" t="str">
        <f t="shared" si="7"/>
        <v>1114047875-Amerigroup-STAR Kids-MRSA West</v>
      </c>
      <c r="E53" s="169" t="s">
        <v>200</v>
      </c>
      <c r="F53" s="169" t="s">
        <v>236</v>
      </c>
      <c r="G53" s="169" t="s">
        <v>202</v>
      </c>
      <c r="H53" s="85" t="s">
        <v>469</v>
      </c>
      <c r="I53" s="95" t="s">
        <v>510</v>
      </c>
      <c r="J53" s="116" t="s">
        <v>195</v>
      </c>
      <c r="K53" s="117" t="s">
        <v>195</v>
      </c>
      <c r="L53" s="117" t="s">
        <v>195</v>
      </c>
      <c r="M53" s="117" t="s">
        <v>195</v>
      </c>
      <c r="N53" s="117" t="s">
        <v>195</v>
      </c>
      <c r="O53" s="117" t="s">
        <v>195</v>
      </c>
      <c r="P53" s="117" t="s">
        <v>195</v>
      </c>
      <c r="Q53" s="117" t="s">
        <v>195</v>
      </c>
      <c r="R53" s="117" t="s">
        <v>195</v>
      </c>
      <c r="S53" s="117" t="s">
        <v>195</v>
      </c>
      <c r="T53" s="117" t="s">
        <v>195</v>
      </c>
      <c r="U53" s="118" t="s">
        <v>195</v>
      </c>
      <c r="V53" s="106">
        <v>0</v>
      </c>
      <c r="W53" s="106">
        <v>0</v>
      </c>
      <c r="X53" s="106">
        <v>1</v>
      </c>
      <c r="Y53" s="106">
        <v>0</v>
      </c>
      <c r="Z53" s="106">
        <v>0</v>
      </c>
      <c r="AA53" s="106">
        <v>0</v>
      </c>
      <c r="AB53" s="106">
        <v>1</v>
      </c>
      <c r="AC53" s="106">
        <v>0</v>
      </c>
      <c r="AD53" s="106">
        <v>0</v>
      </c>
      <c r="AE53" s="106">
        <v>0</v>
      </c>
      <c r="AF53" s="106">
        <v>3</v>
      </c>
      <c r="AG53" s="182">
        <v>2</v>
      </c>
      <c r="AH53" s="119">
        <f t="shared" si="12"/>
        <v>7</v>
      </c>
      <c r="AI53" s="106">
        <f t="shared" si="13"/>
        <v>0</v>
      </c>
      <c r="AJ53" s="107">
        <f t="shared" si="14"/>
        <v>0</v>
      </c>
      <c r="AK53" s="107">
        <f t="shared" si="15"/>
        <v>1</v>
      </c>
      <c r="AL53" s="107">
        <f t="shared" si="16"/>
        <v>0</v>
      </c>
      <c r="AM53" s="107">
        <f t="shared" si="17"/>
        <v>0</v>
      </c>
      <c r="AN53" s="107">
        <f t="shared" si="18"/>
        <v>0</v>
      </c>
      <c r="AO53" s="107">
        <f t="shared" si="19"/>
        <v>1</v>
      </c>
      <c r="AP53" s="107">
        <f t="shared" si="20"/>
        <v>0</v>
      </c>
      <c r="AQ53" s="107">
        <f t="shared" si="21"/>
        <v>0</v>
      </c>
      <c r="AR53" s="107">
        <f t="shared" si="22"/>
        <v>0</v>
      </c>
      <c r="AS53" s="107">
        <f t="shared" si="23"/>
        <v>3</v>
      </c>
      <c r="AT53" s="107">
        <f t="shared" si="24"/>
        <v>2</v>
      </c>
      <c r="AU53" s="105">
        <f t="shared" si="25"/>
        <v>7</v>
      </c>
      <c r="AV53" s="86">
        <v>141.35999999999996</v>
      </c>
      <c r="AW53" s="87">
        <f t="shared" si="26"/>
        <v>453.34</v>
      </c>
      <c r="AX53" s="87">
        <f t="shared" si="27"/>
        <v>311.98</v>
      </c>
    </row>
    <row r="54" spans="1:50" ht="15.75" thickBot="1" x14ac:dyDescent="0.3">
      <c r="A54" s="179" t="s">
        <v>190</v>
      </c>
      <c r="B54" s="180" t="s">
        <v>453</v>
      </c>
      <c r="C54" s="181" t="s">
        <v>232</v>
      </c>
      <c r="D54" s="176" t="str">
        <f t="shared" si="7"/>
        <v>1114047875-Amerigroup-STAR+PLUS-MRSA West</v>
      </c>
      <c r="E54" s="169" t="s">
        <v>200</v>
      </c>
      <c r="F54" s="169" t="s">
        <v>233</v>
      </c>
      <c r="G54" s="169" t="s">
        <v>202</v>
      </c>
      <c r="H54" s="85" t="s">
        <v>469</v>
      </c>
      <c r="I54" s="95" t="s">
        <v>510</v>
      </c>
      <c r="J54" s="116" t="s">
        <v>195</v>
      </c>
      <c r="K54" s="117" t="s">
        <v>195</v>
      </c>
      <c r="L54" s="117" t="s">
        <v>195</v>
      </c>
      <c r="M54" s="117" t="s">
        <v>195</v>
      </c>
      <c r="N54" s="117" t="s">
        <v>195</v>
      </c>
      <c r="O54" s="117" t="s">
        <v>195</v>
      </c>
      <c r="P54" s="117" t="s">
        <v>195</v>
      </c>
      <c r="Q54" s="117" t="s">
        <v>195</v>
      </c>
      <c r="R54" s="117" t="s">
        <v>195</v>
      </c>
      <c r="S54" s="117" t="s">
        <v>195</v>
      </c>
      <c r="T54" s="117" t="s">
        <v>195</v>
      </c>
      <c r="U54" s="118" t="s">
        <v>195</v>
      </c>
      <c r="V54" s="106">
        <v>2</v>
      </c>
      <c r="W54" s="106">
        <v>7</v>
      </c>
      <c r="X54" s="106">
        <v>8</v>
      </c>
      <c r="Y54" s="106">
        <v>5</v>
      </c>
      <c r="Z54" s="106">
        <v>1</v>
      </c>
      <c r="AA54" s="106">
        <v>1</v>
      </c>
      <c r="AB54" s="106">
        <v>2</v>
      </c>
      <c r="AC54" s="106">
        <v>2</v>
      </c>
      <c r="AD54" s="106">
        <v>0</v>
      </c>
      <c r="AE54" s="106">
        <v>4</v>
      </c>
      <c r="AF54" s="106">
        <v>1</v>
      </c>
      <c r="AG54" s="182">
        <v>3</v>
      </c>
      <c r="AH54" s="119">
        <f t="shared" si="12"/>
        <v>36</v>
      </c>
      <c r="AI54" s="106">
        <f t="shared" si="13"/>
        <v>2</v>
      </c>
      <c r="AJ54" s="107">
        <f t="shared" si="14"/>
        <v>7</v>
      </c>
      <c r="AK54" s="107">
        <f t="shared" si="15"/>
        <v>8</v>
      </c>
      <c r="AL54" s="107">
        <f t="shared" si="16"/>
        <v>5</v>
      </c>
      <c r="AM54" s="107">
        <f t="shared" si="17"/>
        <v>1</v>
      </c>
      <c r="AN54" s="107">
        <f t="shared" si="18"/>
        <v>1</v>
      </c>
      <c r="AO54" s="107">
        <f t="shared" si="19"/>
        <v>2</v>
      </c>
      <c r="AP54" s="107">
        <f t="shared" si="20"/>
        <v>2</v>
      </c>
      <c r="AQ54" s="107">
        <f t="shared" si="21"/>
        <v>0</v>
      </c>
      <c r="AR54" s="107">
        <f t="shared" si="22"/>
        <v>4</v>
      </c>
      <c r="AS54" s="107">
        <f t="shared" si="23"/>
        <v>1</v>
      </c>
      <c r="AT54" s="107">
        <f t="shared" si="24"/>
        <v>3</v>
      </c>
      <c r="AU54" s="105">
        <f t="shared" si="25"/>
        <v>36</v>
      </c>
      <c r="AV54" s="86">
        <v>499.7000000000001</v>
      </c>
      <c r="AW54" s="87">
        <f t="shared" si="26"/>
        <v>2331.4499999999998</v>
      </c>
      <c r="AX54" s="87">
        <f t="shared" si="27"/>
        <v>1831.7499999999998</v>
      </c>
    </row>
    <row r="55" spans="1:50" ht="15.75" thickBot="1" x14ac:dyDescent="0.3">
      <c r="A55" s="179" t="s">
        <v>190</v>
      </c>
      <c r="B55" s="180" t="s">
        <v>453</v>
      </c>
      <c r="C55" s="181" t="s">
        <v>199</v>
      </c>
      <c r="D55" s="176" t="str">
        <f t="shared" si="7"/>
        <v>1114047875-Amerigroup-STAR-MRSA West</v>
      </c>
      <c r="E55" s="169" t="s">
        <v>200</v>
      </c>
      <c r="F55" s="169" t="s">
        <v>201</v>
      </c>
      <c r="G55" s="169" t="s">
        <v>202</v>
      </c>
      <c r="H55" s="85" t="s">
        <v>469</v>
      </c>
      <c r="I55" s="95" t="s">
        <v>510</v>
      </c>
      <c r="J55" s="116" t="s">
        <v>195</v>
      </c>
      <c r="K55" s="117" t="s">
        <v>195</v>
      </c>
      <c r="L55" s="117" t="s">
        <v>195</v>
      </c>
      <c r="M55" s="117" t="s">
        <v>195</v>
      </c>
      <c r="N55" s="117" t="s">
        <v>195</v>
      </c>
      <c r="O55" s="117" t="s">
        <v>195</v>
      </c>
      <c r="P55" s="117" t="s">
        <v>195</v>
      </c>
      <c r="Q55" s="117" t="s">
        <v>195</v>
      </c>
      <c r="R55" s="117" t="s">
        <v>195</v>
      </c>
      <c r="S55" s="117" t="s">
        <v>195</v>
      </c>
      <c r="T55" s="117" t="s">
        <v>195</v>
      </c>
      <c r="U55" s="118" t="s">
        <v>195</v>
      </c>
      <c r="V55" s="106">
        <v>0</v>
      </c>
      <c r="W55" s="106">
        <v>2</v>
      </c>
      <c r="X55" s="106">
        <v>5</v>
      </c>
      <c r="Y55" s="106">
        <v>1</v>
      </c>
      <c r="Z55" s="106">
        <v>8</v>
      </c>
      <c r="AA55" s="106">
        <v>8</v>
      </c>
      <c r="AB55" s="106">
        <v>7</v>
      </c>
      <c r="AC55" s="106">
        <v>5</v>
      </c>
      <c r="AD55" s="106">
        <v>5</v>
      </c>
      <c r="AE55" s="106">
        <v>2</v>
      </c>
      <c r="AF55" s="106">
        <v>1</v>
      </c>
      <c r="AG55" s="182">
        <v>2</v>
      </c>
      <c r="AH55" s="119">
        <f t="shared" si="12"/>
        <v>46</v>
      </c>
      <c r="AI55" s="106">
        <f t="shared" si="13"/>
        <v>0</v>
      </c>
      <c r="AJ55" s="107">
        <f t="shared" si="14"/>
        <v>2</v>
      </c>
      <c r="AK55" s="107">
        <f t="shared" si="15"/>
        <v>5</v>
      </c>
      <c r="AL55" s="107">
        <f t="shared" si="16"/>
        <v>1</v>
      </c>
      <c r="AM55" s="107">
        <f t="shared" si="17"/>
        <v>8</v>
      </c>
      <c r="AN55" s="107">
        <f t="shared" si="18"/>
        <v>8</v>
      </c>
      <c r="AO55" s="107">
        <f t="shared" si="19"/>
        <v>7</v>
      </c>
      <c r="AP55" s="107">
        <f t="shared" si="20"/>
        <v>5</v>
      </c>
      <c r="AQ55" s="107">
        <f t="shared" si="21"/>
        <v>5</v>
      </c>
      <c r="AR55" s="107">
        <f t="shared" si="22"/>
        <v>2</v>
      </c>
      <c r="AS55" s="107">
        <f t="shared" si="23"/>
        <v>1</v>
      </c>
      <c r="AT55" s="107">
        <f t="shared" si="24"/>
        <v>2</v>
      </c>
      <c r="AU55" s="105">
        <f t="shared" si="25"/>
        <v>46</v>
      </c>
      <c r="AV55" s="86">
        <v>4158.9200000000037</v>
      </c>
      <c r="AW55" s="87">
        <f t="shared" si="26"/>
        <v>2979.08</v>
      </c>
      <c r="AX55" s="87">
        <f t="shared" si="27"/>
        <v>-1179.8400000000038</v>
      </c>
    </row>
    <row r="56" spans="1:50" ht="15.75" thickBot="1" x14ac:dyDescent="0.3">
      <c r="A56" s="179" t="s">
        <v>190</v>
      </c>
      <c r="B56" s="180" t="s">
        <v>453</v>
      </c>
      <c r="C56" s="181" t="s">
        <v>239</v>
      </c>
      <c r="D56" s="176" t="str">
        <f t="shared" si="7"/>
        <v>1114047875-FIRSTCARE-STAR-MRSA West</v>
      </c>
      <c r="E56" s="169" t="s">
        <v>240</v>
      </c>
      <c r="F56" s="169" t="s">
        <v>201</v>
      </c>
      <c r="G56" s="169" t="s">
        <v>202</v>
      </c>
      <c r="H56" s="85" t="s">
        <v>469</v>
      </c>
      <c r="I56" s="95" t="s">
        <v>510</v>
      </c>
      <c r="J56" s="116" t="s">
        <v>195</v>
      </c>
      <c r="K56" s="117" t="s">
        <v>195</v>
      </c>
      <c r="L56" s="117" t="s">
        <v>195</v>
      </c>
      <c r="M56" s="117" t="s">
        <v>195</v>
      </c>
      <c r="N56" s="117" t="s">
        <v>195</v>
      </c>
      <c r="O56" s="117" t="s">
        <v>195</v>
      </c>
      <c r="P56" s="117" t="s">
        <v>195</v>
      </c>
      <c r="Q56" s="117" t="s">
        <v>195</v>
      </c>
      <c r="R56" s="117" t="s">
        <v>195</v>
      </c>
      <c r="S56" s="117" t="s">
        <v>195</v>
      </c>
      <c r="T56" s="117" t="s">
        <v>195</v>
      </c>
      <c r="U56" s="118" t="s">
        <v>195</v>
      </c>
      <c r="V56" s="106">
        <v>0</v>
      </c>
      <c r="W56" s="106">
        <v>4</v>
      </c>
      <c r="X56" s="106">
        <v>9</v>
      </c>
      <c r="Y56" s="106">
        <v>5</v>
      </c>
      <c r="Z56" s="106">
        <v>2</v>
      </c>
      <c r="AA56" s="106">
        <v>3</v>
      </c>
      <c r="AB56" s="106">
        <v>6</v>
      </c>
      <c r="AC56" s="106">
        <v>2</v>
      </c>
      <c r="AD56" s="106">
        <v>4</v>
      </c>
      <c r="AE56" s="106">
        <v>4</v>
      </c>
      <c r="AF56" s="106">
        <v>4</v>
      </c>
      <c r="AG56" s="182">
        <v>3</v>
      </c>
      <c r="AH56" s="119">
        <f t="shared" si="12"/>
        <v>46</v>
      </c>
      <c r="AI56" s="106">
        <f t="shared" si="13"/>
        <v>0</v>
      </c>
      <c r="AJ56" s="107">
        <f t="shared" si="14"/>
        <v>4</v>
      </c>
      <c r="AK56" s="107">
        <f t="shared" si="15"/>
        <v>9</v>
      </c>
      <c r="AL56" s="107">
        <f t="shared" si="16"/>
        <v>5</v>
      </c>
      <c r="AM56" s="107">
        <f t="shared" si="17"/>
        <v>2</v>
      </c>
      <c r="AN56" s="107">
        <f t="shared" si="18"/>
        <v>3</v>
      </c>
      <c r="AO56" s="107">
        <f t="shared" si="19"/>
        <v>6</v>
      </c>
      <c r="AP56" s="107">
        <f t="shared" si="20"/>
        <v>2</v>
      </c>
      <c r="AQ56" s="107">
        <f t="shared" si="21"/>
        <v>4</v>
      </c>
      <c r="AR56" s="107">
        <f t="shared" si="22"/>
        <v>4</v>
      </c>
      <c r="AS56" s="107">
        <f t="shared" si="23"/>
        <v>4</v>
      </c>
      <c r="AT56" s="107">
        <f t="shared" si="24"/>
        <v>3</v>
      </c>
      <c r="AU56" s="105">
        <f t="shared" si="25"/>
        <v>46</v>
      </c>
      <c r="AV56" s="86">
        <v>5266.5999999999995</v>
      </c>
      <c r="AW56" s="87">
        <f t="shared" si="26"/>
        <v>2979.08</v>
      </c>
      <c r="AX56" s="87">
        <f t="shared" si="27"/>
        <v>-2287.5199999999995</v>
      </c>
    </row>
    <row r="57" spans="1:50" ht="15.75" thickBot="1" x14ac:dyDescent="0.3">
      <c r="A57" s="179" t="s">
        <v>55</v>
      </c>
      <c r="B57" s="180" t="s">
        <v>288</v>
      </c>
      <c r="C57" s="181" t="s">
        <v>413</v>
      </c>
      <c r="D57" s="176" t="str">
        <f t="shared" si="7"/>
        <v>1114221199-Amerigroup-STAR-MRSA Central</v>
      </c>
      <c r="E57" s="169" t="s">
        <v>200</v>
      </c>
      <c r="F57" s="169" t="s">
        <v>201</v>
      </c>
      <c r="G57" s="169" t="s">
        <v>212</v>
      </c>
      <c r="H57" s="85" t="s">
        <v>469</v>
      </c>
      <c r="I57" s="95" t="s">
        <v>510</v>
      </c>
      <c r="J57" s="116" t="s">
        <v>195</v>
      </c>
      <c r="K57" s="117" t="s">
        <v>195</v>
      </c>
      <c r="L57" s="117" t="s">
        <v>195</v>
      </c>
      <c r="M57" s="117" t="s">
        <v>195</v>
      </c>
      <c r="N57" s="117" t="s">
        <v>195</v>
      </c>
      <c r="O57" s="117" t="s">
        <v>195</v>
      </c>
      <c r="P57" s="117" t="s">
        <v>195</v>
      </c>
      <c r="Q57" s="117" t="s">
        <v>195</v>
      </c>
      <c r="R57" s="117" t="s">
        <v>195</v>
      </c>
      <c r="S57" s="117" t="s">
        <v>195</v>
      </c>
      <c r="T57" s="117" t="s">
        <v>195</v>
      </c>
      <c r="U57" s="118" t="s">
        <v>195</v>
      </c>
      <c r="V57" s="106">
        <v>42</v>
      </c>
      <c r="W57" s="106">
        <v>44</v>
      </c>
      <c r="X57" s="106">
        <v>70</v>
      </c>
      <c r="Y57" s="106">
        <v>55</v>
      </c>
      <c r="Z57" s="106">
        <v>44</v>
      </c>
      <c r="AA57" s="106">
        <v>50</v>
      </c>
      <c r="AB57" s="106">
        <v>50</v>
      </c>
      <c r="AC57" s="106">
        <v>43</v>
      </c>
      <c r="AD57" s="106">
        <v>59</v>
      </c>
      <c r="AE57" s="106">
        <v>184</v>
      </c>
      <c r="AF57" s="106">
        <v>41</v>
      </c>
      <c r="AG57" s="182">
        <v>68</v>
      </c>
      <c r="AH57" s="119">
        <f t="shared" si="12"/>
        <v>750</v>
      </c>
      <c r="AI57" s="106">
        <f t="shared" si="13"/>
        <v>42</v>
      </c>
      <c r="AJ57" s="107">
        <f t="shared" si="14"/>
        <v>44</v>
      </c>
      <c r="AK57" s="107">
        <f t="shared" si="15"/>
        <v>70</v>
      </c>
      <c r="AL57" s="107">
        <f t="shared" si="16"/>
        <v>55</v>
      </c>
      <c r="AM57" s="107">
        <f t="shared" si="17"/>
        <v>44</v>
      </c>
      <c r="AN57" s="107">
        <f t="shared" si="18"/>
        <v>50</v>
      </c>
      <c r="AO57" s="107">
        <f t="shared" si="19"/>
        <v>50</v>
      </c>
      <c r="AP57" s="107">
        <f t="shared" si="20"/>
        <v>43</v>
      </c>
      <c r="AQ57" s="107">
        <f t="shared" si="21"/>
        <v>59</v>
      </c>
      <c r="AR57" s="107">
        <f t="shared" si="22"/>
        <v>184</v>
      </c>
      <c r="AS57" s="107">
        <f t="shared" si="23"/>
        <v>41</v>
      </c>
      <c r="AT57" s="107">
        <f t="shared" si="24"/>
        <v>68</v>
      </c>
      <c r="AU57" s="105">
        <f t="shared" si="25"/>
        <v>750</v>
      </c>
      <c r="AV57" s="86">
        <v>17438.140000000007</v>
      </c>
      <c r="AW57" s="87">
        <f t="shared" si="26"/>
        <v>48571.89</v>
      </c>
      <c r="AX57" s="87">
        <f t="shared" si="27"/>
        <v>31133.749999999993</v>
      </c>
    </row>
    <row r="58" spans="1:50" ht="15.75" thickBot="1" x14ac:dyDescent="0.3">
      <c r="A58" s="179" t="s">
        <v>56</v>
      </c>
      <c r="B58" s="180" t="s">
        <v>289</v>
      </c>
      <c r="C58" s="181" t="s">
        <v>413</v>
      </c>
      <c r="D58" s="176" t="str">
        <f t="shared" si="7"/>
        <v>1114255833-Amerigroup-STAR-MRSA Central</v>
      </c>
      <c r="E58" s="169" t="s">
        <v>200</v>
      </c>
      <c r="F58" s="169" t="s">
        <v>201</v>
      </c>
      <c r="G58" s="169" t="s">
        <v>212</v>
      </c>
      <c r="H58" s="85" t="s">
        <v>469</v>
      </c>
      <c r="I58" s="95" t="s">
        <v>510</v>
      </c>
      <c r="J58" s="116" t="s">
        <v>195</v>
      </c>
      <c r="K58" s="117" t="s">
        <v>195</v>
      </c>
      <c r="L58" s="117" t="s">
        <v>195</v>
      </c>
      <c r="M58" s="117" t="s">
        <v>195</v>
      </c>
      <c r="N58" s="117" t="s">
        <v>195</v>
      </c>
      <c r="O58" s="117" t="s">
        <v>195</v>
      </c>
      <c r="P58" s="117" t="s">
        <v>195</v>
      </c>
      <c r="Q58" s="117" t="s">
        <v>195</v>
      </c>
      <c r="R58" s="117" t="s">
        <v>195</v>
      </c>
      <c r="S58" s="117" t="s">
        <v>195</v>
      </c>
      <c r="T58" s="117" t="s">
        <v>195</v>
      </c>
      <c r="U58" s="118" t="s">
        <v>195</v>
      </c>
      <c r="V58" s="106">
        <v>26</v>
      </c>
      <c r="W58" s="106">
        <v>29</v>
      </c>
      <c r="X58" s="106">
        <v>28</v>
      </c>
      <c r="Y58" s="106">
        <v>21</v>
      </c>
      <c r="Z58" s="106">
        <v>20</v>
      </c>
      <c r="AA58" s="106">
        <v>30</v>
      </c>
      <c r="AB58" s="106">
        <v>29</v>
      </c>
      <c r="AC58" s="106">
        <v>30</v>
      </c>
      <c r="AD58" s="106">
        <v>29</v>
      </c>
      <c r="AE58" s="106">
        <v>25</v>
      </c>
      <c r="AF58" s="106">
        <v>20</v>
      </c>
      <c r="AG58" s="182">
        <v>36</v>
      </c>
      <c r="AH58" s="119">
        <f t="shared" si="12"/>
        <v>323</v>
      </c>
      <c r="AI58" s="106">
        <f t="shared" si="13"/>
        <v>26</v>
      </c>
      <c r="AJ58" s="107">
        <f t="shared" si="14"/>
        <v>29</v>
      </c>
      <c r="AK58" s="107">
        <f t="shared" si="15"/>
        <v>28</v>
      </c>
      <c r="AL58" s="107">
        <f t="shared" si="16"/>
        <v>21</v>
      </c>
      <c r="AM58" s="107">
        <f t="shared" si="17"/>
        <v>20</v>
      </c>
      <c r="AN58" s="107">
        <f t="shared" si="18"/>
        <v>30</v>
      </c>
      <c r="AO58" s="107">
        <f t="shared" si="19"/>
        <v>29</v>
      </c>
      <c r="AP58" s="107">
        <f t="shared" si="20"/>
        <v>30</v>
      </c>
      <c r="AQ58" s="107">
        <f t="shared" si="21"/>
        <v>29</v>
      </c>
      <c r="AR58" s="107">
        <f t="shared" si="22"/>
        <v>25</v>
      </c>
      <c r="AS58" s="107">
        <f t="shared" si="23"/>
        <v>20</v>
      </c>
      <c r="AT58" s="107">
        <f t="shared" si="24"/>
        <v>36</v>
      </c>
      <c r="AU58" s="105">
        <f t="shared" si="25"/>
        <v>323</v>
      </c>
      <c r="AV58" s="86">
        <v>10098.000000000007</v>
      </c>
      <c r="AW58" s="87">
        <f t="shared" si="26"/>
        <v>20918.29</v>
      </c>
      <c r="AX58" s="87">
        <f t="shared" si="27"/>
        <v>10820.289999999994</v>
      </c>
    </row>
    <row r="59" spans="1:50" ht="15.75" thickBot="1" x14ac:dyDescent="0.3">
      <c r="A59" s="179" t="s">
        <v>57</v>
      </c>
      <c r="B59" s="180" t="s">
        <v>330</v>
      </c>
      <c r="C59" s="181" t="s">
        <v>464</v>
      </c>
      <c r="D59" s="176" t="str">
        <f t="shared" si="7"/>
        <v>1114370632-AETNA-STAR Kids-Dallas</v>
      </c>
      <c r="E59" s="169" t="s">
        <v>344</v>
      </c>
      <c r="F59" s="169" t="s">
        <v>236</v>
      </c>
      <c r="G59" s="169" t="s">
        <v>255</v>
      </c>
      <c r="H59" s="85" t="s">
        <v>469</v>
      </c>
      <c r="I59" s="95" t="s">
        <v>510</v>
      </c>
      <c r="J59" s="116" t="s">
        <v>38</v>
      </c>
      <c r="K59" s="117" t="s">
        <v>38</v>
      </c>
      <c r="L59" s="117" t="s">
        <v>38</v>
      </c>
      <c r="M59" s="117" t="s">
        <v>38</v>
      </c>
      <c r="N59" s="117" t="s">
        <v>38</v>
      </c>
      <c r="O59" s="117" t="s">
        <v>38</v>
      </c>
      <c r="P59" s="117" t="s">
        <v>38</v>
      </c>
      <c r="Q59" s="117" t="s">
        <v>38</v>
      </c>
      <c r="R59" s="117" t="s">
        <v>38</v>
      </c>
      <c r="S59" s="117" t="s">
        <v>38</v>
      </c>
      <c r="T59" s="117" t="s">
        <v>38</v>
      </c>
      <c r="U59" s="118" t="s">
        <v>38</v>
      </c>
      <c r="V59" s="106">
        <v>0</v>
      </c>
      <c r="W59" s="106">
        <v>0</v>
      </c>
      <c r="X59" s="106">
        <v>0</v>
      </c>
      <c r="Y59" s="106">
        <v>0</v>
      </c>
      <c r="Z59" s="106">
        <v>0</v>
      </c>
      <c r="AA59" s="106">
        <v>0</v>
      </c>
      <c r="AB59" s="106">
        <v>0</v>
      </c>
      <c r="AC59" s="106">
        <v>0</v>
      </c>
      <c r="AD59" s="106">
        <v>0</v>
      </c>
      <c r="AE59" s="106">
        <v>0</v>
      </c>
      <c r="AF59" s="106">
        <v>0</v>
      </c>
      <c r="AG59" s="182">
        <v>0</v>
      </c>
      <c r="AH59" s="119">
        <f t="shared" si="12"/>
        <v>0</v>
      </c>
      <c r="AI59" s="106">
        <f t="shared" si="13"/>
        <v>0</v>
      </c>
      <c r="AJ59" s="107">
        <f t="shared" si="14"/>
        <v>0</v>
      </c>
      <c r="AK59" s="107">
        <f t="shared" si="15"/>
        <v>0</v>
      </c>
      <c r="AL59" s="107">
        <f t="shared" si="16"/>
        <v>0</v>
      </c>
      <c r="AM59" s="107">
        <f t="shared" si="17"/>
        <v>0</v>
      </c>
      <c r="AN59" s="107">
        <f t="shared" si="18"/>
        <v>0</v>
      </c>
      <c r="AO59" s="107">
        <f t="shared" si="19"/>
        <v>0</v>
      </c>
      <c r="AP59" s="107">
        <f t="shared" si="20"/>
        <v>0</v>
      </c>
      <c r="AQ59" s="107">
        <f t="shared" si="21"/>
        <v>0</v>
      </c>
      <c r="AR59" s="107">
        <f t="shared" si="22"/>
        <v>0</v>
      </c>
      <c r="AS59" s="107">
        <f t="shared" si="23"/>
        <v>0</v>
      </c>
      <c r="AT59" s="107">
        <f t="shared" si="24"/>
        <v>0</v>
      </c>
      <c r="AU59" s="105">
        <f t="shared" si="25"/>
        <v>0</v>
      </c>
      <c r="AV59" s="86">
        <v>0</v>
      </c>
      <c r="AW59" s="87">
        <f t="shared" si="26"/>
        <v>0</v>
      </c>
      <c r="AX59" s="87">
        <f t="shared" si="27"/>
        <v>0</v>
      </c>
    </row>
    <row r="60" spans="1:50" ht="15.75" thickBot="1" x14ac:dyDescent="0.3">
      <c r="A60" s="179" t="s">
        <v>57</v>
      </c>
      <c r="B60" s="180" t="s">
        <v>330</v>
      </c>
      <c r="C60" s="181" t="s">
        <v>254</v>
      </c>
      <c r="D60" s="176" t="str">
        <f t="shared" si="7"/>
        <v>1114370632-Amerigroup-STAR Kids-Dallas</v>
      </c>
      <c r="E60" s="169" t="s">
        <v>200</v>
      </c>
      <c r="F60" s="169" t="s">
        <v>236</v>
      </c>
      <c r="G60" s="169" t="s">
        <v>255</v>
      </c>
      <c r="H60" s="85" t="s">
        <v>469</v>
      </c>
      <c r="I60" s="95" t="s">
        <v>510</v>
      </c>
      <c r="J60" s="116" t="s">
        <v>195</v>
      </c>
      <c r="K60" s="117" t="s">
        <v>195</v>
      </c>
      <c r="L60" s="117" t="s">
        <v>195</v>
      </c>
      <c r="M60" s="117" t="s">
        <v>195</v>
      </c>
      <c r="N60" s="117" t="s">
        <v>195</v>
      </c>
      <c r="O60" s="117" t="s">
        <v>195</v>
      </c>
      <c r="P60" s="117" t="s">
        <v>195</v>
      </c>
      <c r="Q60" s="117" t="s">
        <v>195</v>
      </c>
      <c r="R60" s="117" t="s">
        <v>195</v>
      </c>
      <c r="S60" s="117" t="s">
        <v>195</v>
      </c>
      <c r="T60" s="117" t="s">
        <v>195</v>
      </c>
      <c r="U60" s="118" t="s">
        <v>195</v>
      </c>
      <c r="V60" s="106">
        <v>24</v>
      </c>
      <c r="W60" s="106">
        <v>25</v>
      </c>
      <c r="X60" s="106">
        <v>16</v>
      </c>
      <c r="Y60" s="106">
        <v>21</v>
      </c>
      <c r="Z60" s="106">
        <v>19</v>
      </c>
      <c r="AA60" s="106">
        <v>23</v>
      </c>
      <c r="AB60" s="106">
        <v>26</v>
      </c>
      <c r="AC60" s="106">
        <v>14</v>
      </c>
      <c r="AD60" s="106">
        <v>18</v>
      </c>
      <c r="AE60" s="106">
        <v>12</v>
      </c>
      <c r="AF60" s="106">
        <v>11</v>
      </c>
      <c r="AG60" s="182">
        <v>20</v>
      </c>
      <c r="AH60" s="119">
        <f t="shared" si="12"/>
        <v>229</v>
      </c>
      <c r="AI60" s="106">
        <f t="shared" si="13"/>
        <v>24</v>
      </c>
      <c r="AJ60" s="107">
        <f t="shared" si="14"/>
        <v>25</v>
      </c>
      <c r="AK60" s="107">
        <f t="shared" si="15"/>
        <v>16</v>
      </c>
      <c r="AL60" s="107">
        <f t="shared" si="16"/>
        <v>21</v>
      </c>
      <c r="AM60" s="107">
        <f t="shared" si="17"/>
        <v>19</v>
      </c>
      <c r="AN60" s="107">
        <f t="shared" si="18"/>
        <v>23</v>
      </c>
      <c r="AO60" s="107">
        <f t="shared" si="19"/>
        <v>26</v>
      </c>
      <c r="AP60" s="107">
        <f t="shared" si="20"/>
        <v>14</v>
      </c>
      <c r="AQ60" s="107">
        <f t="shared" si="21"/>
        <v>18</v>
      </c>
      <c r="AR60" s="107">
        <f t="shared" si="22"/>
        <v>12</v>
      </c>
      <c r="AS60" s="107">
        <f t="shared" si="23"/>
        <v>11</v>
      </c>
      <c r="AT60" s="107">
        <f t="shared" si="24"/>
        <v>20</v>
      </c>
      <c r="AU60" s="105">
        <f t="shared" si="25"/>
        <v>229</v>
      </c>
      <c r="AV60" s="86">
        <v>12550.29</v>
      </c>
      <c r="AW60" s="87">
        <f t="shared" si="26"/>
        <v>14830.62</v>
      </c>
      <c r="AX60" s="87">
        <f t="shared" si="27"/>
        <v>2280.33</v>
      </c>
    </row>
    <row r="61" spans="1:50" ht="15.75" thickBot="1" x14ac:dyDescent="0.3">
      <c r="A61" s="179" t="s">
        <v>58</v>
      </c>
      <c r="B61" s="180" t="s">
        <v>253</v>
      </c>
      <c r="C61" s="181" t="s">
        <v>464</v>
      </c>
      <c r="D61" s="176" t="str">
        <f t="shared" si="7"/>
        <v>1124012935-AETNA-STAR Kids-Dallas</v>
      </c>
      <c r="E61" s="169" t="s">
        <v>344</v>
      </c>
      <c r="F61" s="169" t="s">
        <v>236</v>
      </c>
      <c r="G61" s="169" t="s">
        <v>255</v>
      </c>
      <c r="H61" s="85" t="s">
        <v>468</v>
      </c>
      <c r="I61" s="95" t="s">
        <v>510</v>
      </c>
      <c r="J61" s="116" t="s">
        <v>38</v>
      </c>
      <c r="K61" s="117" t="s">
        <v>38</v>
      </c>
      <c r="L61" s="117" t="s">
        <v>38</v>
      </c>
      <c r="M61" s="117" t="s">
        <v>38</v>
      </c>
      <c r="N61" s="117" t="s">
        <v>38</v>
      </c>
      <c r="O61" s="117" t="s">
        <v>38</v>
      </c>
      <c r="P61" s="117" t="s">
        <v>38</v>
      </c>
      <c r="Q61" s="117" t="s">
        <v>38</v>
      </c>
      <c r="R61" s="117" t="s">
        <v>38</v>
      </c>
      <c r="S61" s="117" t="s">
        <v>38</v>
      </c>
      <c r="T61" s="117" t="s">
        <v>38</v>
      </c>
      <c r="U61" s="118" t="s">
        <v>38</v>
      </c>
      <c r="V61" s="106">
        <v>0</v>
      </c>
      <c r="W61" s="106">
        <v>0</v>
      </c>
      <c r="X61" s="106">
        <v>0</v>
      </c>
      <c r="Y61" s="106">
        <v>1</v>
      </c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82">
        <v>0</v>
      </c>
      <c r="AH61" s="119">
        <f t="shared" si="12"/>
        <v>1</v>
      </c>
      <c r="AI61" s="106">
        <f t="shared" si="13"/>
        <v>0</v>
      </c>
      <c r="AJ61" s="107">
        <f t="shared" si="14"/>
        <v>0</v>
      </c>
      <c r="AK61" s="107">
        <f t="shared" si="15"/>
        <v>0</v>
      </c>
      <c r="AL61" s="107">
        <f t="shared" si="16"/>
        <v>0</v>
      </c>
      <c r="AM61" s="107">
        <f t="shared" si="17"/>
        <v>0</v>
      </c>
      <c r="AN61" s="107">
        <f t="shared" si="18"/>
        <v>0</v>
      </c>
      <c r="AO61" s="107">
        <f t="shared" si="19"/>
        <v>0</v>
      </c>
      <c r="AP61" s="107">
        <f t="shared" si="20"/>
        <v>0</v>
      </c>
      <c r="AQ61" s="107">
        <f t="shared" si="21"/>
        <v>0</v>
      </c>
      <c r="AR61" s="107">
        <f t="shared" si="22"/>
        <v>0</v>
      </c>
      <c r="AS61" s="107">
        <f t="shared" si="23"/>
        <v>0</v>
      </c>
      <c r="AT61" s="107">
        <f t="shared" si="24"/>
        <v>0</v>
      </c>
      <c r="AU61" s="105">
        <f t="shared" si="25"/>
        <v>0</v>
      </c>
      <c r="AV61" s="86">
        <v>0</v>
      </c>
      <c r="AW61" s="87">
        <f t="shared" si="26"/>
        <v>0</v>
      </c>
      <c r="AX61" s="87">
        <f t="shared" si="27"/>
        <v>0</v>
      </c>
    </row>
    <row r="62" spans="1:50" ht="15.75" thickBot="1" x14ac:dyDescent="0.3">
      <c r="A62" s="179" t="s">
        <v>58</v>
      </c>
      <c r="B62" s="180" t="s">
        <v>253</v>
      </c>
      <c r="C62" s="181" t="s">
        <v>254</v>
      </c>
      <c r="D62" s="176" t="str">
        <f t="shared" si="7"/>
        <v>1124012935-Amerigroup-STAR Kids-Dallas</v>
      </c>
      <c r="E62" s="169" t="s">
        <v>200</v>
      </c>
      <c r="F62" s="169" t="s">
        <v>236</v>
      </c>
      <c r="G62" s="169" t="s">
        <v>255</v>
      </c>
      <c r="H62" s="85" t="s">
        <v>468</v>
      </c>
      <c r="I62" s="95" t="s">
        <v>510</v>
      </c>
      <c r="J62" s="116" t="s">
        <v>195</v>
      </c>
      <c r="K62" s="117" t="s">
        <v>195</v>
      </c>
      <c r="L62" s="117" t="s">
        <v>195</v>
      </c>
      <c r="M62" s="117" t="s">
        <v>195</v>
      </c>
      <c r="N62" s="117" t="s">
        <v>195</v>
      </c>
      <c r="O62" s="117" t="s">
        <v>195</v>
      </c>
      <c r="P62" s="117" t="s">
        <v>195</v>
      </c>
      <c r="Q62" s="117" t="s">
        <v>195</v>
      </c>
      <c r="R62" s="117" t="s">
        <v>195</v>
      </c>
      <c r="S62" s="117" t="s">
        <v>195</v>
      </c>
      <c r="T62" s="117" t="s">
        <v>195</v>
      </c>
      <c r="U62" s="118" t="s">
        <v>195</v>
      </c>
      <c r="V62" s="106">
        <v>5</v>
      </c>
      <c r="W62" s="106">
        <v>10</v>
      </c>
      <c r="X62" s="106">
        <v>9</v>
      </c>
      <c r="Y62" s="106">
        <v>11</v>
      </c>
      <c r="Z62" s="106">
        <v>12</v>
      </c>
      <c r="AA62" s="106">
        <v>7</v>
      </c>
      <c r="AB62" s="106">
        <v>11</v>
      </c>
      <c r="AC62" s="106">
        <v>9</v>
      </c>
      <c r="AD62" s="106">
        <v>12</v>
      </c>
      <c r="AE62" s="106">
        <v>6</v>
      </c>
      <c r="AF62" s="106">
        <v>9</v>
      </c>
      <c r="AG62" s="182">
        <v>7</v>
      </c>
      <c r="AH62" s="119">
        <f t="shared" si="12"/>
        <v>108</v>
      </c>
      <c r="AI62" s="106">
        <f t="shared" si="13"/>
        <v>5</v>
      </c>
      <c r="AJ62" s="107">
        <f t="shared" si="14"/>
        <v>10</v>
      </c>
      <c r="AK62" s="107">
        <f t="shared" si="15"/>
        <v>9</v>
      </c>
      <c r="AL62" s="107">
        <f t="shared" si="16"/>
        <v>11</v>
      </c>
      <c r="AM62" s="107">
        <f t="shared" si="17"/>
        <v>12</v>
      </c>
      <c r="AN62" s="107">
        <f t="shared" si="18"/>
        <v>7</v>
      </c>
      <c r="AO62" s="107">
        <f t="shared" si="19"/>
        <v>11</v>
      </c>
      <c r="AP62" s="107">
        <f t="shared" si="20"/>
        <v>9</v>
      </c>
      <c r="AQ62" s="107">
        <f t="shared" si="21"/>
        <v>12</v>
      </c>
      <c r="AR62" s="107">
        <f t="shared" si="22"/>
        <v>6</v>
      </c>
      <c r="AS62" s="107">
        <f t="shared" si="23"/>
        <v>9</v>
      </c>
      <c r="AT62" s="107">
        <f t="shared" si="24"/>
        <v>7</v>
      </c>
      <c r="AU62" s="105">
        <f t="shared" si="25"/>
        <v>108</v>
      </c>
      <c r="AV62" s="86">
        <v>1720.5199999999998</v>
      </c>
      <c r="AW62" s="87">
        <f t="shared" si="26"/>
        <v>11753.93</v>
      </c>
      <c r="AX62" s="87">
        <f t="shared" si="27"/>
        <v>10033.41</v>
      </c>
    </row>
    <row r="63" spans="1:50" ht="15.75" thickBot="1" x14ac:dyDescent="0.3">
      <c r="A63" s="179" t="s">
        <v>58</v>
      </c>
      <c r="B63" s="180" t="s">
        <v>253</v>
      </c>
      <c r="C63" s="181" t="s">
        <v>429</v>
      </c>
      <c r="D63" s="176" t="str">
        <f t="shared" si="7"/>
        <v>1124012935-Amerigroup-STAR-Dallas</v>
      </c>
      <c r="E63" s="169" t="s">
        <v>200</v>
      </c>
      <c r="F63" s="169" t="s">
        <v>201</v>
      </c>
      <c r="G63" s="169" t="s">
        <v>255</v>
      </c>
      <c r="H63" s="85" t="s">
        <v>468</v>
      </c>
      <c r="I63" s="95" t="s">
        <v>510</v>
      </c>
      <c r="J63" s="116" t="s">
        <v>195</v>
      </c>
      <c r="K63" s="117" t="s">
        <v>195</v>
      </c>
      <c r="L63" s="117" t="s">
        <v>195</v>
      </c>
      <c r="M63" s="117" t="s">
        <v>195</v>
      </c>
      <c r="N63" s="117" t="s">
        <v>195</v>
      </c>
      <c r="O63" s="117" t="s">
        <v>195</v>
      </c>
      <c r="P63" s="117" t="s">
        <v>195</v>
      </c>
      <c r="Q63" s="117" t="s">
        <v>195</v>
      </c>
      <c r="R63" s="117" t="s">
        <v>195</v>
      </c>
      <c r="S63" s="117" t="s">
        <v>195</v>
      </c>
      <c r="T63" s="117" t="s">
        <v>195</v>
      </c>
      <c r="U63" s="118" t="s">
        <v>195</v>
      </c>
      <c r="V63" s="106">
        <v>153</v>
      </c>
      <c r="W63" s="106">
        <v>117</v>
      </c>
      <c r="X63" s="106">
        <v>113</v>
      </c>
      <c r="Y63" s="106">
        <v>135</v>
      </c>
      <c r="Z63" s="106">
        <v>110</v>
      </c>
      <c r="AA63" s="106">
        <v>82</v>
      </c>
      <c r="AB63" s="106">
        <v>139</v>
      </c>
      <c r="AC63" s="106">
        <v>104</v>
      </c>
      <c r="AD63" s="106">
        <v>133</v>
      </c>
      <c r="AE63" s="106">
        <v>106</v>
      </c>
      <c r="AF63" s="106">
        <v>78</v>
      </c>
      <c r="AG63" s="182">
        <v>131</v>
      </c>
      <c r="AH63" s="119">
        <f t="shared" si="12"/>
        <v>1401</v>
      </c>
      <c r="AI63" s="106">
        <f t="shared" si="13"/>
        <v>153</v>
      </c>
      <c r="AJ63" s="107">
        <f t="shared" si="14"/>
        <v>117</v>
      </c>
      <c r="AK63" s="107">
        <f t="shared" si="15"/>
        <v>113</v>
      </c>
      <c r="AL63" s="107">
        <f t="shared" si="16"/>
        <v>135</v>
      </c>
      <c r="AM63" s="107">
        <f t="shared" si="17"/>
        <v>110</v>
      </c>
      <c r="AN63" s="107">
        <f t="shared" si="18"/>
        <v>82</v>
      </c>
      <c r="AO63" s="107">
        <f t="shared" si="19"/>
        <v>139</v>
      </c>
      <c r="AP63" s="107">
        <f t="shared" si="20"/>
        <v>104</v>
      </c>
      <c r="AQ63" s="107">
        <f t="shared" si="21"/>
        <v>133</v>
      </c>
      <c r="AR63" s="107">
        <f t="shared" si="22"/>
        <v>106</v>
      </c>
      <c r="AS63" s="107">
        <f t="shared" si="23"/>
        <v>78</v>
      </c>
      <c r="AT63" s="107">
        <f t="shared" si="24"/>
        <v>131</v>
      </c>
      <c r="AU63" s="105">
        <f t="shared" si="25"/>
        <v>1401</v>
      </c>
      <c r="AV63" s="86">
        <v>58146.979999999974</v>
      </c>
      <c r="AW63" s="87">
        <f t="shared" si="26"/>
        <v>152474.63</v>
      </c>
      <c r="AX63" s="87">
        <f t="shared" si="27"/>
        <v>94327.650000000023</v>
      </c>
    </row>
    <row r="64" spans="1:50" ht="15.75" thickBot="1" x14ac:dyDescent="0.3">
      <c r="A64" s="179" t="s">
        <v>59</v>
      </c>
      <c r="B64" s="180" t="s">
        <v>270</v>
      </c>
      <c r="C64" s="181" t="s">
        <v>438</v>
      </c>
      <c r="D64" s="176" t="str">
        <f t="shared" si="7"/>
        <v>1134113855-AETNA-STAR-Bexar</v>
      </c>
      <c r="E64" s="169" t="s">
        <v>344</v>
      </c>
      <c r="F64" s="169" t="s">
        <v>201</v>
      </c>
      <c r="G64" s="169" t="s">
        <v>272</v>
      </c>
      <c r="H64" s="85" t="s">
        <v>469</v>
      </c>
      <c r="I64" s="95" t="s">
        <v>510</v>
      </c>
      <c r="J64" s="116" t="s">
        <v>195</v>
      </c>
      <c r="K64" s="117" t="s">
        <v>195</v>
      </c>
      <c r="L64" s="117" t="s">
        <v>195</v>
      </c>
      <c r="M64" s="117" t="s">
        <v>195</v>
      </c>
      <c r="N64" s="117" t="s">
        <v>195</v>
      </c>
      <c r="O64" s="117" t="s">
        <v>195</v>
      </c>
      <c r="P64" s="117" t="s">
        <v>195</v>
      </c>
      <c r="Q64" s="117" t="s">
        <v>195</v>
      </c>
      <c r="R64" s="117" t="s">
        <v>195</v>
      </c>
      <c r="S64" s="117" t="s">
        <v>195</v>
      </c>
      <c r="T64" s="117" t="s">
        <v>195</v>
      </c>
      <c r="U64" s="118" t="s">
        <v>195</v>
      </c>
      <c r="V64" s="106">
        <v>69</v>
      </c>
      <c r="W64" s="106">
        <v>79</v>
      </c>
      <c r="X64" s="106">
        <v>74</v>
      </c>
      <c r="Y64" s="106">
        <v>65</v>
      </c>
      <c r="Z64" s="106">
        <v>72</v>
      </c>
      <c r="AA64" s="106">
        <v>61</v>
      </c>
      <c r="AB64" s="106">
        <v>86</v>
      </c>
      <c r="AC64" s="106">
        <v>94</v>
      </c>
      <c r="AD64" s="106">
        <v>92</v>
      </c>
      <c r="AE64" s="106">
        <v>98</v>
      </c>
      <c r="AF64" s="106">
        <v>80</v>
      </c>
      <c r="AG64" s="182">
        <v>100</v>
      </c>
      <c r="AH64" s="119">
        <f t="shared" si="12"/>
        <v>970</v>
      </c>
      <c r="AI64" s="106">
        <f t="shared" si="13"/>
        <v>69</v>
      </c>
      <c r="AJ64" s="107">
        <f t="shared" si="14"/>
        <v>79</v>
      </c>
      <c r="AK64" s="107">
        <f t="shared" si="15"/>
        <v>74</v>
      </c>
      <c r="AL64" s="107">
        <f t="shared" si="16"/>
        <v>65</v>
      </c>
      <c r="AM64" s="107">
        <f t="shared" si="17"/>
        <v>72</v>
      </c>
      <c r="AN64" s="107">
        <f t="shared" si="18"/>
        <v>61</v>
      </c>
      <c r="AO64" s="107">
        <f t="shared" si="19"/>
        <v>86</v>
      </c>
      <c r="AP64" s="107">
        <f t="shared" si="20"/>
        <v>94</v>
      </c>
      <c r="AQ64" s="107">
        <f t="shared" si="21"/>
        <v>92</v>
      </c>
      <c r="AR64" s="107">
        <f t="shared" si="22"/>
        <v>98</v>
      </c>
      <c r="AS64" s="107">
        <f t="shared" si="23"/>
        <v>80</v>
      </c>
      <c r="AT64" s="107">
        <f t="shared" si="24"/>
        <v>100</v>
      </c>
      <c r="AU64" s="105">
        <f t="shared" si="25"/>
        <v>970</v>
      </c>
      <c r="AV64" s="86">
        <v>48031.32</v>
      </c>
      <c r="AW64" s="87">
        <f t="shared" si="26"/>
        <v>62819.64</v>
      </c>
      <c r="AX64" s="87">
        <f t="shared" si="27"/>
        <v>14788.32</v>
      </c>
    </row>
    <row r="65" spans="1:50" ht="15.75" thickBot="1" x14ac:dyDescent="0.3">
      <c r="A65" s="179" t="s">
        <v>59</v>
      </c>
      <c r="B65" s="180" t="s">
        <v>270</v>
      </c>
      <c r="C65" s="181" t="s">
        <v>448</v>
      </c>
      <c r="D65" s="176" t="str">
        <f t="shared" si="7"/>
        <v>1134113855-Amerigroup-STAR+PLUS-Bexar</v>
      </c>
      <c r="E65" s="169" t="s">
        <v>200</v>
      </c>
      <c r="F65" s="169" t="s">
        <v>233</v>
      </c>
      <c r="G65" s="169" t="s">
        <v>272</v>
      </c>
      <c r="H65" s="85" t="s">
        <v>469</v>
      </c>
      <c r="I65" s="95" t="s">
        <v>510</v>
      </c>
      <c r="J65" s="116" t="s">
        <v>195</v>
      </c>
      <c r="K65" s="117" t="s">
        <v>195</v>
      </c>
      <c r="L65" s="117" t="s">
        <v>195</v>
      </c>
      <c r="M65" s="117" t="s">
        <v>195</v>
      </c>
      <c r="N65" s="117" t="s">
        <v>195</v>
      </c>
      <c r="O65" s="117" t="s">
        <v>195</v>
      </c>
      <c r="P65" s="117" t="s">
        <v>195</v>
      </c>
      <c r="Q65" s="117" t="s">
        <v>195</v>
      </c>
      <c r="R65" s="117" t="s">
        <v>195</v>
      </c>
      <c r="S65" s="117" t="s">
        <v>195</v>
      </c>
      <c r="T65" s="117" t="s">
        <v>195</v>
      </c>
      <c r="U65" s="118" t="s">
        <v>195</v>
      </c>
      <c r="V65" s="106">
        <v>4</v>
      </c>
      <c r="W65" s="106">
        <v>9</v>
      </c>
      <c r="X65" s="106">
        <v>4</v>
      </c>
      <c r="Y65" s="106">
        <v>7</v>
      </c>
      <c r="Z65" s="106">
        <v>12</v>
      </c>
      <c r="AA65" s="106">
        <v>5</v>
      </c>
      <c r="AB65" s="106">
        <v>3</v>
      </c>
      <c r="AC65" s="106">
        <v>6</v>
      </c>
      <c r="AD65" s="106">
        <v>2</v>
      </c>
      <c r="AE65" s="106">
        <v>5</v>
      </c>
      <c r="AF65" s="106">
        <v>8</v>
      </c>
      <c r="AG65" s="182">
        <v>4</v>
      </c>
      <c r="AH65" s="119">
        <f t="shared" si="12"/>
        <v>69</v>
      </c>
      <c r="AI65" s="106">
        <f t="shared" si="13"/>
        <v>4</v>
      </c>
      <c r="AJ65" s="107">
        <f t="shared" si="14"/>
        <v>9</v>
      </c>
      <c r="AK65" s="107">
        <f t="shared" si="15"/>
        <v>4</v>
      </c>
      <c r="AL65" s="107">
        <f t="shared" si="16"/>
        <v>7</v>
      </c>
      <c r="AM65" s="107">
        <f t="shared" si="17"/>
        <v>12</v>
      </c>
      <c r="AN65" s="107">
        <f t="shared" si="18"/>
        <v>5</v>
      </c>
      <c r="AO65" s="107">
        <f t="shared" si="19"/>
        <v>3</v>
      </c>
      <c r="AP65" s="107">
        <f t="shared" si="20"/>
        <v>6</v>
      </c>
      <c r="AQ65" s="107">
        <f t="shared" si="21"/>
        <v>2</v>
      </c>
      <c r="AR65" s="107">
        <f t="shared" si="22"/>
        <v>5</v>
      </c>
      <c r="AS65" s="107">
        <f t="shared" si="23"/>
        <v>8</v>
      </c>
      <c r="AT65" s="107">
        <f t="shared" si="24"/>
        <v>4</v>
      </c>
      <c r="AU65" s="105">
        <f t="shared" si="25"/>
        <v>69</v>
      </c>
      <c r="AV65" s="86">
        <v>6736.6100000000006</v>
      </c>
      <c r="AW65" s="87">
        <f t="shared" si="26"/>
        <v>4468.6099999999997</v>
      </c>
      <c r="AX65" s="87">
        <f t="shared" si="27"/>
        <v>-2268.0000000000009</v>
      </c>
    </row>
    <row r="66" spans="1:50" ht="15.75" thickBot="1" x14ac:dyDescent="0.3">
      <c r="A66" s="179" t="s">
        <v>59</v>
      </c>
      <c r="B66" s="180" t="s">
        <v>270</v>
      </c>
      <c r="C66" s="181" t="s">
        <v>410</v>
      </c>
      <c r="D66" s="176" t="str">
        <f t="shared" si="7"/>
        <v>1134113855-Amerigroup-STAR-Bexar</v>
      </c>
      <c r="E66" s="169" t="s">
        <v>200</v>
      </c>
      <c r="F66" s="169" t="s">
        <v>201</v>
      </c>
      <c r="G66" s="169" t="s">
        <v>272</v>
      </c>
      <c r="H66" s="85" t="s">
        <v>469</v>
      </c>
      <c r="I66" s="95" t="s">
        <v>510</v>
      </c>
      <c r="J66" s="116" t="s">
        <v>195</v>
      </c>
      <c r="K66" s="117" t="s">
        <v>195</v>
      </c>
      <c r="L66" s="117" t="s">
        <v>195</v>
      </c>
      <c r="M66" s="117" t="s">
        <v>195</v>
      </c>
      <c r="N66" s="117" t="s">
        <v>195</v>
      </c>
      <c r="O66" s="117" t="s">
        <v>195</v>
      </c>
      <c r="P66" s="117" t="s">
        <v>195</v>
      </c>
      <c r="Q66" s="117" t="s">
        <v>195</v>
      </c>
      <c r="R66" s="117" t="s">
        <v>195</v>
      </c>
      <c r="S66" s="117" t="s">
        <v>195</v>
      </c>
      <c r="T66" s="117" t="s">
        <v>195</v>
      </c>
      <c r="U66" s="118" t="s">
        <v>195</v>
      </c>
      <c r="V66" s="106">
        <v>40</v>
      </c>
      <c r="W66" s="106">
        <v>31</v>
      </c>
      <c r="X66" s="106">
        <v>36</v>
      </c>
      <c r="Y66" s="106">
        <v>22</v>
      </c>
      <c r="Z66" s="106">
        <v>46</v>
      </c>
      <c r="AA66" s="106">
        <v>29</v>
      </c>
      <c r="AB66" s="106">
        <v>22</v>
      </c>
      <c r="AC66" s="106">
        <v>28</v>
      </c>
      <c r="AD66" s="106">
        <v>25</v>
      </c>
      <c r="AE66" s="106">
        <v>24</v>
      </c>
      <c r="AF66" s="106">
        <v>22</v>
      </c>
      <c r="AG66" s="182">
        <v>24</v>
      </c>
      <c r="AH66" s="119">
        <f t="shared" si="12"/>
        <v>349</v>
      </c>
      <c r="AI66" s="106">
        <f t="shared" si="13"/>
        <v>40</v>
      </c>
      <c r="AJ66" s="107">
        <f t="shared" si="14"/>
        <v>31</v>
      </c>
      <c r="AK66" s="107">
        <f t="shared" si="15"/>
        <v>36</v>
      </c>
      <c r="AL66" s="107">
        <f t="shared" si="16"/>
        <v>22</v>
      </c>
      <c r="AM66" s="107">
        <f t="shared" si="17"/>
        <v>46</v>
      </c>
      <c r="AN66" s="107">
        <f t="shared" si="18"/>
        <v>29</v>
      </c>
      <c r="AO66" s="107">
        <f t="shared" si="19"/>
        <v>22</v>
      </c>
      <c r="AP66" s="107">
        <f t="shared" si="20"/>
        <v>28</v>
      </c>
      <c r="AQ66" s="107">
        <f t="shared" si="21"/>
        <v>25</v>
      </c>
      <c r="AR66" s="107">
        <f t="shared" si="22"/>
        <v>24</v>
      </c>
      <c r="AS66" s="107">
        <f t="shared" si="23"/>
        <v>22</v>
      </c>
      <c r="AT66" s="107">
        <f t="shared" si="24"/>
        <v>24</v>
      </c>
      <c r="AU66" s="105">
        <f t="shared" si="25"/>
        <v>349</v>
      </c>
      <c r="AV66" s="86">
        <v>19853.05999999999</v>
      </c>
      <c r="AW66" s="87">
        <f t="shared" si="26"/>
        <v>22602.12</v>
      </c>
      <c r="AX66" s="87">
        <f t="shared" si="27"/>
        <v>2749.0600000000086</v>
      </c>
    </row>
    <row r="67" spans="1:50" ht="15.75" thickBot="1" x14ac:dyDescent="0.3">
      <c r="A67" s="179" t="s">
        <v>60</v>
      </c>
      <c r="B67" s="180" t="s">
        <v>265</v>
      </c>
      <c r="C67" s="181" t="s">
        <v>235</v>
      </c>
      <c r="D67" s="176" t="str">
        <f t="shared" si="7"/>
        <v>1134186356-Amerigroup-STAR Kids-MRSA West</v>
      </c>
      <c r="E67" s="169" t="s">
        <v>200</v>
      </c>
      <c r="F67" s="169" t="s">
        <v>236</v>
      </c>
      <c r="G67" s="169" t="s">
        <v>202</v>
      </c>
      <c r="H67" s="85" t="s">
        <v>469</v>
      </c>
      <c r="I67" s="95" t="s">
        <v>510</v>
      </c>
      <c r="J67" s="116" t="s">
        <v>195</v>
      </c>
      <c r="K67" s="117" t="s">
        <v>195</v>
      </c>
      <c r="L67" s="117" t="s">
        <v>195</v>
      </c>
      <c r="M67" s="117" t="s">
        <v>195</v>
      </c>
      <c r="N67" s="117" t="s">
        <v>195</v>
      </c>
      <c r="O67" s="117" t="s">
        <v>195</v>
      </c>
      <c r="P67" s="117" t="s">
        <v>195</v>
      </c>
      <c r="Q67" s="117" t="s">
        <v>195</v>
      </c>
      <c r="R67" s="117" t="s">
        <v>195</v>
      </c>
      <c r="S67" s="117" t="s">
        <v>195</v>
      </c>
      <c r="T67" s="117" t="s">
        <v>195</v>
      </c>
      <c r="U67" s="118" t="s">
        <v>195</v>
      </c>
      <c r="V67" s="106">
        <v>0</v>
      </c>
      <c r="W67" s="106">
        <v>1</v>
      </c>
      <c r="X67" s="106">
        <v>0</v>
      </c>
      <c r="Y67" s="106">
        <v>1</v>
      </c>
      <c r="Z67" s="106">
        <v>0</v>
      </c>
      <c r="AA67" s="106">
        <v>1</v>
      </c>
      <c r="AB67" s="106">
        <v>2</v>
      </c>
      <c r="AC67" s="106">
        <v>3</v>
      </c>
      <c r="AD67" s="106">
        <v>3</v>
      </c>
      <c r="AE67" s="106">
        <v>1</v>
      </c>
      <c r="AF67" s="106">
        <v>1</v>
      </c>
      <c r="AG67" s="182">
        <v>3</v>
      </c>
      <c r="AH67" s="119">
        <f t="shared" si="12"/>
        <v>16</v>
      </c>
      <c r="AI67" s="106">
        <f t="shared" si="13"/>
        <v>0</v>
      </c>
      <c r="AJ67" s="107">
        <f t="shared" si="14"/>
        <v>1</v>
      </c>
      <c r="AK67" s="107">
        <f t="shared" si="15"/>
        <v>0</v>
      </c>
      <c r="AL67" s="107">
        <f t="shared" si="16"/>
        <v>1</v>
      </c>
      <c r="AM67" s="107">
        <f t="shared" si="17"/>
        <v>0</v>
      </c>
      <c r="AN67" s="107">
        <f t="shared" si="18"/>
        <v>1</v>
      </c>
      <c r="AO67" s="107">
        <f t="shared" si="19"/>
        <v>2</v>
      </c>
      <c r="AP67" s="107">
        <f t="shared" si="20"/>
        <v>3</v>
      </c>
      <c r="AQ67" s="107">
        <f t="shared" si="21"/>
        <v>3</v>
      </c>
      <c r="AR67" s="107">
        <f t="shared" si="22"/>
        <v>1</v>
      </c>
      <c r="AS67" s="107">
        <f t="shared" si="23"/>
        <v>1</v>
      </c>
      <c r="AT67" s="107">
        <f t="shared" si="24"/>
        <v>3</v>
      </c>
      <c r="AU67" s="105">
        <f t="shared" si="25"/>
        <v>16</v>
      </c>
      <c r="AV67" s="86">
        <v>467.53999999999991</v>
      </c>
      <c r="AW67" s="87">
        <f t="shared" si="26"/>
        <v>1036.2</v>
      </c>
      <c r="AX67" s="87">
        <f t="shared" si="27"/>
        <v>568.66000000000008</v>
      </c>
    </row>
    <row r="68" spans="1:50" ht="15.75" thickBot="1" x14ac:dyDescent="0.3">
      <c r="A68" s="179" t="s">
        <v>60</v>
      </c>
      <c r="B68" s="180" t="s">
        <v>265</v>
      </c>
      <c r="C68" s="181" t="s">
        <v>232</v>
      </c>
      <c r="D68" s="176" t="str">
        <f t="shared" si="7"/>
        <v>1134186356-Amerigroup-STAR+PLUS-MRSA West</v>
      </c>
      <c r="E68" s="169" t="s">
        <v>200</v>
      </c>
      <c r="F68" s="169" t="s">
        <v>233</v>
      </c>
      <c r="G68" s="169" t="s">
        <v>202</v>
      </c>
      <c r="H68" s="85" t="s">
        <v>469</v>
      </c>
      <c r="I68" s="95" t="s">
        <v>510</v>
      </c>
      <c r="J68" s="116" t="s">
        <v>195</v>
      </c>
      <c r="K68" s="117" t="s">
        <v>195</v>
      </c>
      <c r="L68" s="117" t="s">
        <v>195</v>
      </c>
      <c r="M68" s="117" t="s">
        <v>195</v>
      </c>
      <c r="N68" s="117" t="s">
        <v>195</v>
      </c>
      <c r="O68" s="117" t="s">
        <v>195</v>
      </c>
      <c r="P68" s="117" t="s">
        <v>195</v>
      </c>
      <c r="Q68" s="117" t="s">
        <v>195</v>
      </c>
      <c r="R68" s="117" t="s">
        <v>195</v>
      </c>
      <c r="S68" s="117" t="s">
        <v>195</v>
      </c>
      <c r="T68" s="117" t="s">
        <v>195</v>
      </c>
      <c r="U68" s="118" t="s">
        <v>195</v>
      </c>
      <c r="V68" s="106">
        <v>5</v>
      </c>
      <c r="W68" s="106">
        <v>2</v>
      </c>
      <c r="X68" s="106">
        <v>2</v>
      </c>
      <c r="Y68" s="106">
        <v>8</v>
      </c>
      <c r="Z68" s="106">
        <v>8</v>
      </c>
      <c r="AA68" s="106">
        <v>2</v>
      </c>
      <c r="AB68" s="106">
        <v>1</v>
      </c>
      <c r="AC68" s="106">
        <v>10</v>
      </c>
      <c r="AD68" s="106">
        <v>2</v>
      </c>
      <c r="AE68" s="106">
        <v>4</v>
      </c>
      <c r="AF68" s="106">
        <v>1</v>
      </c>
      <c r="AG68" s="182">
        <v>2</v>
      </c>
      <c r="AH68" s="119">
        <f t="shared" si="12"/>
        <v>47</v>
      </c>
      <c r="AI68" s="106">
        <f t="shared" si="13"/>
        <v>5</v>
      </c>
      <c r="AJ68" s="107">
        <f t="shared" si="14"/>
        <v>2</v>
      </c>
      <c r="AK68" s="107">
        <f t="shared" si="15"/>
        <v>2</v>
      </c>
      <c r="AL68" s="107">
        <f t="shared" si="16"/>
        <v>8</v>
      </c>
      <c r="AM68" s="107">
        <f t="shared" si="17"/>
        <v>8</v>
      </c>
      <c r="AN68" s="107">
        <f t="shared" si="18"/>
        <v>2</v>
      </c>
      <c r="AO68" s="107">
        <f t="shared" si="19"/>
        <v>1</v>
      </c>
      <c r="AP68" s="107">
        <f t="shared" si="20"/>
        <v>10</v>
      </c>
      <c r="AQ68" s="107">
        <f t="shared" si="21"/>
        <v>2</v>
      </c>
      <c r="AR68" s="107">
        <f t="shared" si="22"/>
        <v>4</v>
      </c>
      <c r="AS68" s="107">
        <f t="shared" si="23"/>
        <v>1</v>
      </c>
      <c r="AT68" s="107">
        <f t="shared" si="24"/>
        <v>2</v>
      </c>
      <c r="AU68" s="105">
        <f t="shared" si="25"/>
        <v>47</v>
      </c>
      <c r="AV68" s="86">
        <v>1521.7600000000016</v>
      </c>
      <c r="AW68" s="87">
        <f t="shared" si="26"/>
        <v>3043.84</v>
      </c>
      <c r="AX68" s="87">
        <f t="shared" si="27"/>
        <v>1522.0799999999986</v>
      </c>
    </row>
    <row r="69" spans="1:50" ht="15.75" thickBot="1" x14ac:dyDescent="0.3">
      <c r="A69" s="179" t="s">
        <v>60</v>
      </c>
      <c r="B69" s="180" t="s">
        <v>265</v>
      </c>
      <c r="C69" s="181" t="s">
        <v>199</v>
      </c>
      <c r="D69" s="176" t="str">
        <f t="shared" si="7"/>
        <v>1134186356-Amerigroup-STAR-MRSA West</v>
      </c>
      <c r="E69" s="169" t="s">
        <v>200</v>
      </c>
      <c r="F69" s="169" t="s">
        <v>201</v>
      </c>
      <c r="G69" s="169" t="s">
        <v>202</v>
      </c>
      <c r="H69" s="85" t="s">
        <v>469</v>
      </c>
      <c r="I69" s="95" t="s">
        <v>510</v>
      </c>
      <c r="J69" s="116" t="s">
        <v>195</v>
      </c>
      <c r="K69" s="117" t="s">
        <v>195</v>
      </c>
      <c r="L69" s="117" t="s">
        <v>195</v>
      </c>
      <c r="M69" s="117" t="s">
        <v>195</v>
      </c>
      <c r="N69" s="117" t="s">
        <v>195</v>
      </c>
      <c r="O69" s="117" t="s">
        <v>195</v>
      </c>
      <c r="P69" s="117" t="s">
        <v>195</v>
      </c>
      <c r="Q69" s="117" t="s">
        <v>195</v>
      </c>
      <c r="R69" s="117" t="s">
        <v>195</v>
      </c>
      <c r="S69" s="117" t="s">
        <v>195</v>
      </c>
      <c r="T69" s="117" t="s">
        <v>195</v>
      </c>
      <c r="U69" s="118" t="s">
        <v>195</v>
      </c>
      <c r="V69" s="106">
        <v>9</v>
      </c>
      <c r="W69" s="106">
        <v>23</v>
      </c>
      <c r="X69" s="106">
        <v>22</v>
      </c>
      <c r="Y69" s="106">
        <v>10</v>
      </c>
      <c r="Z69" s="106">
        <v>13</v>
      </c>
      <c r="AA69" s="106">
        <v>5</v>
      </c>
      <c r="AB69" s="106">
        <v>8</v>
      </c>
      <c r="AC69" s="106">
        <v>4</v>
      </c>
      <c r="AD69" s="106">
        <v>12</v>
      </c>
      <c r="AE69" s="106">
        <v>8</v>
      </c>
      <c r="AF69" s="106">
        <v>9</v>
      </c>
      <c r="AG69" s="182">
        <v>4</v>
      </c>
      <c r="AH69" s="119">
        <f t="shared" si="12"/>
        <v>127</v>
      </c>
      <c r="AI69" s="106">
        <f t="shared" si="13"/>
        <v>9</v>
      </c>
      <c r="AJ69" s="107">
        <f t="shared" si="14"/>
        <v>23</v>
      </c>
      <c r="AK69" s="107">
        <f t="shared" si="15"/>
        <v>22</v>
      </c>
      <c r="AL69" s="107">
        <f t="shared" si="16"/>
        <v>10</v>
      </c>
      <c r="AM69" s="107">
        <f t="shared" si="17"/>
        <v>13</v>
      </c>
      <c r="AN69" s="107">
        <f t="shared" si="18"/>
        <v>5</v>
      </c>
      <c r="AO69" s="107">
        <f t="shared" si="19"/>
        <v>8</v>
      </c>
      <c r="AP69" s="107">
        <f t="shared" si="20"/>
        <v>4</v>
      </c>
      <c r="AQ69" s="107">
        <f t="shared" si="21"/>
        <v>12</v>
      </c>
      <c r="AR69" s="107">
        <f t="shared" si="22"/>
        <v>8</v>
      </c>
      <c r="AS69" s="107">
        <f t="shared" si="23"/>
        <v>9</v>
      </c>
      <c r="AT69" s="107">
        <f t="shared" si="24"/>
        <v>4</v>
      </c>
      <c r="AU69" s="105">
        <f t="shared" si="25"/>
        <v>127</v>
      </c>
      <c r="AV69" s="86">
        <v>11718.819999999996</v>
      </c>
      <c r="AW69" s="87">
        <f t="shared" si="26"/>
        <v>8224.84</v>
      </c>
      <c r="AX69" s="87">
        <f t="shared" si="27"/>
        <v>-3493.9799999999959</v>
      </c>
    </row>
    <row r="70" spans="1:50" ht="15.75" thickBot="1" x14ac:dyDescent="0.3">
      <c r="A70" s="179" t="s">
        <v>60</v>
      </c>
      <c r="B70" s="180" t="s">
        <v>265</v>
      </c>
      <c r="C70" s="181" t="s">
        <v>239</v>
      </c>
      <c r="D70" s="176" t="str">
        <f t="shared" si="7"/>
        <v>1134186356-FIRSTCARE-STAR-MRSA West</v>
      </c>
      <c r="E70" s="169" t="s">
        <v>240</v>
      </c>
      <c r="F70" s="169" t="s">
        <v>201</v>
      </c>
      <c r="G70" s="169" t="s">
        <v>202</v>
      </c>
      <c r="H70" s="85" t="s">
        <v>469</v>
      </c>
      <c r="I70" s="95" t="s">
        <v>510</v>
      </c>
      <c r="J70" s="116" t="s">
        <v>195</v>
      </c>
      <c r="K70" s="117" t="s">
        <v>195</v>
      </c>
      <c r="L70" s="117" t="s">
        <v>195</v>
      </c>
      <c r="M70" s="117" t="s">
        <v>195</v>
      </c>
      <c r="N70" s="117" t="s">
        <v>195</v>
      </c>
      <c r="O70" s="117" t="s">
        <v>195</v>
      </c>
      <c r="P70" s="117" t="s">
        <v>195</v>
      </c>
      <c r="Q70" s="117" t="s">
        <v>195</v>
      </c>
      <c r="R70" s="117" t="s">
        <v>195</v>
      </c>
      <c r="S70" s="117" t="s">
        <v>195</v>
      </c>
      <c r="T70" s="117" t="s">
        <v>195</v>
      </c>
      <c r="U70" s="118" t="s">
        <v>195</v>
      </c>
      <c r="V70" s="106">
        <v>41</v>
      </c>
      <c r="W70" s="106">
        <v>32</v>
      </c>
      <c r="X70" s="106">
        <v>31</v>
      </c>
      <c r="Y70" s="106">
        <v>20</v>
      </c>
      <c r="Z70" s="106">
        <v>27</v>
      </c>
      <c r="AA70" s="106">
        <v>24</v>
      </c>
      <c r="AB70" s="106">
        <v>12</v>
      </c>
      <c r="AC70" s="106">
        <v>9</v>
      </c>
      <c r="AD70" s="106">
        <v>23</v>
      </c>
      <c r="AE70" s="106">
        <v>12</v>
      </c>
      <c r="AF70" s="106">
        <v>5</v>
      </c>
      <c r="AG70" s="182">
        <v>13</v>
      </c>
      <c r="AH70" s="119">
        <f t="shared" si="12"/>
        <v>249</v>
      </c>
      <c r="AI70" s="106">
        <f t="shared" si="13"/>
        <v>41</v>
      </c>
      <c r="AJ70" s="107">
        <f t="shared" si="14"/>
        <v>32</v>
      </c>
      <c r="AK70" s="107">
        <f t="shared" si="15"/>
        <v>31</v>
      </c>
      <c r="AL70" s="107">
        <f t="shared" si="16"/>
        <v>20</v>
      </c>
      <c r="AM70" s="107">
        <f t="shared" si="17"/>
        <v>27</v>
      </c>
      <c r="AN70" s="107">
        <f t="shared" si="18"/>
        <v>24</v>
      </c>
      <c r="AO70" s="107">
        <f t="shared" si="19"/>
        <v>12</v>
      </c>
      <c r="AP70" s="107">
        <f t="shared" si="20"/>
        <v>9</v>
      </c>
      <c r="AQ70" s="107">
        <f t="shared" si="21"/>
        <v>23</v>
      </c>
      <c r="AR70" s="107">
        <f t="shared" si="22"/>
        <v>12</v>
      </c>
      <c r="AS70" s="107">
        <f t="shared" si="23"/>
        <v>5</v>
      </c>
      <c r="AT70" s="107">
        <f t="shared" si="24"/>
        <v>13</v>
      </c>
      <c r="AU70" s="105">
        <f t="shared" si="25"/>
        <v>249</v>
      </c>
      <c r="AV70" s="86">
        <v>14697.330000000002</v>
      </c>
      <c r="AW70" s="87">
        <f t="shared" si="26"/>
        <v>16125.87</v>
      </c>
      <c r="AX70" s="87">
        <f t="shared" si="27"/>
        <v>1428.5399999999991</v>
      </c>
    </row>
    <row r="71" spans="1:50" ht="15.75" thickBot="1" x14ac:dyDescent="0.3">
      <c r="A71" s="179" t="s">
        <v>61</v>
      </c>
      <c r="B71" s="180" t="s">
        <v>378</v>
      </c>
      <c r="C71" s="181" t="s">
        <v>235</v>
      </c>
      <c r="D71" s="176" t="str">
        <f t="shared" si="7"/>
        <v>1144324211-Amerigroup-STAR Kids-MRSA West</v>
      </c>
      <c r="E71" s="169" t="s">
        <v>200</v>
      </c>
      <c r="F71" s="169" t="s">
        <v>236</v>
      </c>
      <c r="G71" s="169" t="s">
        <v>202</v>
      </c>
      <c r="H71" s="85" t="s">
        <v>469</v>
      </c>
      <c r="I71" s="95" t="s">
        <v>510</v>
      </c>
      <c r="J71" s="116" t="s">
        <v>195</v>
      </c>
      <c r="K71" s="117" t="s">
        <v>195</v>
      </c>
      <c r="L71" s="117" t="s">
        <v>195</v>
      </c>
      <c r="M71" s="117" t="s">
        <v>195</v>
      </c>
      <c r="N71" s="117" t="s">
        <v>195</v>
      </c>
      <c r="O71" s="117" t="s">
        <v>195</v>
      </c>
      <c r="P71" s="117" t="s">
        <v>195</v>
      </c>
      <c r="Q71" s="117" t="s">
        <v>195</v>
      </c>
      <c r="R71" s="117" t="s">
        <v>195</v>
      </c>
      <c r="S71" s="117" t="s">
        <v>195</v>
      </c>
      <c r="T71" s="117" t="s">
        <v>195</v>
      </c>
      <c r="U71" s="118" t="s">
        <v>195</v>
      </c>
      <c r="V71" s="106">
        <v>2</v>
      </c>
      <c r="W71" s="106">
        <v>0</v>
      </c>
      <c r="X71" s="106">
        <v>0</v>
      </c>
      <c r="Y71" s="106">
        <v>2</v>
      </c>
      <c r="Z71" s="106">
        <v>1</v>
      </c>
      <c r="AA71" s="106">
        <v>0</v>
      </c>
      <c r="AB71" s="106">
        <v>3</v>
      </c>
      <c r="AC71" s="106">
        <v>2</v>
      </c>
      <c r="AD71" s="106">
        <v>0</v>
      </c>
      <c r="AE71" s="106">
        <v>0</v>
      </c>
      <c r="AF71" s="106">
        <v>6</v>
      </c>
      <c r="AG71" s="182">
        <v>1</v>
      </c>
      <c r="AH71" s="119">
        <f t="shared" si="12"/>
        <v>17</v>
      </c>
      <c r="AI71" s="106">
        <f t="shared" si="13"/>
        <v>2</v>
      </c>
      <c r="AJ71" s="107">
        <f t="shared" si="14"/>
        <v>0</v>
      </c>
      <c r="AK71" s="107">
        <f t="shared" si="15"/>
        <v>0</v>
      </c>
      <c r="AL71" s="107">
        <f t="shared" si="16"/>
        <v>2</v>
      </c>
      <c r="AM71" s="107">
        <f t="shared" si="17"/>
        <v>1</v>
      </c>
      <c r="AN71" s="107">
        <f t="shared" si="18"/>
        <v>0</v>
      </c>
      <c r="AO71" s="107">
        <f t="shared" si="19"/>
        <v>3</v>
      </c>
      <c r="AP71" s="107">
        <f t="shared" si="20"/>
        <v>2</v>
      </c>
      <c r="AQ71" s="107">
        <f t="shared" si="21"/>
        <v>0</v>
      </c>
      <c r="AR71" s="107">
        <f t="shared" si="22"/>
        <v>0</v>
      </c>
      <c r="AS71" s="107">
        <f t="shared" si="23"/>
        <v>6</v>
      </c>
      <c r="AT71" s="107">
        <f t="shared" si="24"/>
        <v>1</v>
      </c>
      <c r="AU71" s="105">
        <f t="shared" si="25"/>
        <v>17</v>
      </c>
      <c r="AV71" s="86">
        <v>1060.7899999999997</v>
      </c>
      <c r="AW71" s="87">
        <f t="shared" si="26"/>
        <v>1100.96</v>
      </c>
      <c r="AX71" s="87">
        <f t="shared" si="27"/>
        <v>40.1700000000003</v>
      </c>
    </row>
    <row r="72" spans="1:50" ht="15.75" thickBot="1" x14ac:dyDescent="0.3">
      <c r="A72" s="179" t="s">
        <v>61</v>
      </c>
      <c r="B72" s="180" t="s">
        <v>378</v>
      </c>
      <c r="C72" s="181" t="s">
        <v>232</v>
      </c>
      <c r="D72" s="176" t="str">
        <f t="shared" ref="D72:D135" si="28">_xlfn.CONCAT(A72&amp;"-"&amp;E72&amp;"-"&amp;F72&amp;"-"&amp;G72)</f>
        <v>1144324211-Amerigroup-STAR+PLUS-MRSA West</v>
      </c>
      <c r="E72" s="169" t="s">
        <v>200</v>
      </c>
      <c r="F72" s="169" t="s">
        <v>233</v>
      </c>
      <c r="G72" s="169" t="s">
        <v>202</v>
      </c>
      <c r="H72" s="85" t="s">
        <v>469</v>
      </c>
      <c r="I72" s="95" t="s">
        <v>510</v>
      </c>
      <c r="J72" s="116" t="s">
        <v>195</v>
      </c>
      <c r="K72" s="117" t="s">
        <v>195</v>
      </c>
      <c r="L72" s="117" t="s">
        <v>195</v>
      </c>
      <c r="M72" s="117" t="s">
        <v>195</v>
      </c>
      <c r="N72" s="117" t="s">
        <v>195</v>
      </c>
      <c r="O72" s="117" t="s">
        <v>195</v>
      </c>
      <c r="P72" s="117" t="s">
        <v>195</v>
      </c>
      <c r="Q72" s="117" t="s">
        <v>195</v>
      </c>
      <c r="R72" s="117" t="s">
        <v>195</v>
      </c>
      <c r="S72" s="117" t="s">
        <v>195</v>
      </c>
      <c r="T72" s="117" t="s">
        <v>195</v>
      </c>
      <c r="U72" s="118" t="s">
        <v>195</v>
      </c>
      <c r="V72" s="106">
        <v>2</v>
      </c>
      <c r="W72" s="106">
        <v>4</v>
      </c>
      <c r="X72" s="106">
        <v>0</v>
      </c>
      <c r="Y72" s="106">
        <v>5</v>
      </c>
      <c r="Z72" s="106">
        <v>0</v>
      </c>
      <c r="AA72" s="106">
        <v>2</v>
      </c>
      <c r="AB72" s="106">
        <v>2</v>
      </c>
      <c r="AC72" s="106">
        <v>3</v>
      </c>
      <c r="AD72" s="106">
        <v>1</v>
      </c>
      <c r="AE72" s="106">
        <v>1</v>
      </c>
      <c r="AF72" s="106">
        <v>2</v>
      </c>
      <c r="AG72" s="182">
        <v>2</v>
      </c>
      <c r="AH72" s="119">
        <f t="shared" si="12"/>
        <v>24</v>
      </c>
      <c r="AI72" s="106">
        <f t="shared" si="13"/>
        <v>2</v>
      </c>
      <c r="AJ72" s="107">
        <f t="shared" si="14"/>
        <v>4</v>
      </c>
      <c r="AK72" s="107">
        <f t="shared" si="15"/>
        <v>0</v>
      </c>
      <c r="AL72" s="107">
        <f t="shared" si="16"/>
        <v>5</v>
      </c>
      <c r="AM72" s="107">
        <f t="shared" si="17"/>
        <v>0</v>
      </c>
      <c r="AN72" s="107">
        <f t="shared" si="18"/>
        <v>2</v>
      </c>
      <c r="AO72" s="107">
        <f t="shared" si="19"/>
        <v>2</v>
      </c>
      <c r="AP72" s="107">
        <f t="shared" si="20"/>
        <v>3</v>
      </c>
      <c r="AQ72" s="107">
        <f t="shared" si="21"/>
        <v>1</v>
      </c>
      <c r="AR72" s="107">
        <f t="shared" si="22"/>
        <v>1</v>
      </c>
      <c r="AS72" s="107">
        <f t="shared" si="23"/>
        <v>2</v>
      </c>
      <c r="AT72" s="107">
        <f t="shared" si="24"/>
        <v>2</v>
      </c>
      <c r="AU72" s="105">
        <f t="shared" si="25"/>
        <v>24</v>
      </c>
      <c r="AV72" s="86">
        <v>3269.3699999999972</v>
      </c>
      <c r="AW72" s="87">
        <f t="shared" si="26"/>
        <v>1554.3</v>
      </c>
      <c r="AX72" s="87">
        <f t="shared" si="27"/>
        <v>-1715.0699999999972</v>
      </c>
    </row>
    <row r="73" spans="1:50" ht="15.75" thickBot="1" x14ac:dyDescent="0.3">
      <c r="A73" s="179" t="s">
        <v>61</v>
      </c>
      <c r="B73" s="180" t="s">
        <v>378</v>
      </c>
      <c r="C73" s="181" t="s">
        <v>199</v>
      </c>
      <c r="D73" s="176" t="str">
        <f t="shared" si="28"/>
        <v>1144324211-Amerigroup-STAR-MRSA West</v>
      </c>
      <c r="E73" s="169" t="s">
        <v>200</v>
      </c>
      <c r="F73" s="169" t="s">
        <v>201</v>
      </c>
      <c r="G73" s="169" t="s">
        <v>202</v>
      </c>
      <c r="H73" s="85" t="s">
        <v>469</v>
      </c>
      <c r="I73" s="95" t="s">
        <v>510</v>
      </c>
      <c r="J73" s="116" t="s">
        <v>195</v>
      </c>
      <c r="K73" s="117" t="s">
        <v>195</v>
      </c>
      <c r="L73" s="117" t="s">
        <v>195</v>
      </c>
      <c r="M73" s="117" t="s">
        <v>195</v>
      </c>
      <c r="N73" s="117" t="s">
        <v>195</v>
      </c>
      <c r="O73" s="117" t="s">
        <v>195</v>
      </c>
      <c r="P73" s="117" t="s">
        <v>195</v>
      </c>
      <c r="Q73" s="117" t="s">
        <v>195</v>
      </c>
      <c r="R73" s="117" t="s">
        <v>195</v>
      </c>
      <c r="S73" s="117" t="s">
        <v>195</v>
      </c>
      <c r="T73" s="117" t="s">
        <v>195</v>
      </c>
      <c r="U73" s="118" t="s">
        <v>195</v>
      </c>
      <c r="V73" s="106">
        <v>21</v>
      </c>
      <c r="W73" s="106">
        <v>11</v>
      </c>
      <c r="X73" s="106">
        <v>18</v>
      </c>
      <c r="Y73" s="106">
        <v>13</v>
      </c>
      <c r="Z73" s="106">
        <v>14</v>
      </c>
      <c r="AA73" s="106">
        <v>18</v>
      </c>
      <c r="AB73" s="106">
        <v>26</v>
      </c>
      <c r="AC73" s="106">
        <v>12</v>
      </c>
      <c r="AD73" s="106">
        <v>16</v>
      </c>
      <c r="AE73" s="106">
        <v>9</v>
      </c>
      <c r="AF73" s="106">
        <v>17</v>
      </c>
      <c r="AG73" s="182">
        <v>18</v>
      </c>
      <c r="AH73" s="119">
        <f t="shared" ref="AH73:AH136" si="29">SUM(V73:AG73)</f>
        <v>193</v>
      </c>
      <c r="AI73" s="106">
        <f t="shared" ref="AI73:AI136" si="30">IF(AND(J73="Y",$I73="0"),V73,0)</f>
        <v>21</v>
      </c>
      <c r="AJ73" s="107">
        <f t="shared" ref="AJ73:AJ136" si="31">IF(AND(K73="Y",$I73="0"),W73,0)</f>
        <v>11</v>
      </c>
      <c r="AK73" s="107">
        <f t="shared" ref="AK73:AK136" si="32">IF(AND(L73="Y",$I73="0"),X73,0)</f>
        <v>18</v>
      </c>
      <c r="AL73" s="107">
        <f t="shared" ref="AL73:AL136" si="33">IF(AND(M73="Y",$I73="0"),Y73,0)</f>
        <v>13</v>
      </c>
      <c r="AM73" s="107">
        <f t="shared" ref="AM73:AM136" si="34">IF(AND(N73="Y",$I73="0"),Z73,0)</f>
        <v>14</v>
      </c>
      <c r="AN73" s="107">
        <f t="shared" ref="AN73:AN136" si="35">IF(AND(O73="Y",$I73="0"),AA73,0)</f>
        <v>18</v>
      </c>
      <c r="AO73" s="107">
        <f t="shared" ref="AO73:AO136" si="36">IF(AND(P73="Y",$I73="0"),AB73,0)</f>
        <v>26</v>
      </c>
      <c r="AP73" s="107">
        <f t="shared" ref="AP73:AP136" si="37">IF(AND(Q73="Y",$I73="0"),AC73,0)</f>
        <v>12</v>
      </c>
      <c r="AQ73" s="107">
        <f t="shared" ref="AQ73:AQ136" si="38">IF(AND(R73="Y",$I73="0"),AD73,0)</f>
        <v>16</v>
      </c>
      <c r="AR73" s="107">
        <f t="shared" ref="AR73:AR136" si="39">IF(AND(S73="Y",$I73="0"),AE73,0)</f>
        <v>9</v>
      </c>
      <c r="AS73" s="107">
        <f t="shared" ref="AS73:AS136" si="40">IF(AND(T73="Y",$I73="0"),AF73,0)</f>
        <v>17</v>
      </c>
      <c r="AT73" s="107">
        <f t="shared" ref="AT73:AT136" si="41">IF(AND(U73="Y",$I73="0"),AG73,0)</f>
        <v>18</v>
      </c>
      <c r="AU73" s="105">
        <f t="shared" ref="AU73:AU136" si="42">SUM(AI73:AT73)</f>
        <v>193</v>
      </c>
      <c r="AV73" s="86">
        <v>24466.05</v>
      </c>
      <c r="AW73" s="87">
        <f t="shared" ref="AW73:AW136" si="43">ROUND(IF($H73=$A$2,Final_Comp1_FS,Final_Comp1_HB)*AU73,2)</f>
        <v>12499.17</v>
      </c>
      <c r="AX73" s="87">
        <f t="shared" ref="AX73:AX136" si="44">AW73-AV73</f>
        <v>-11966.88</v>
      </c>
    </row>
    <row r="74" spans="1:50" ht="15.75" thickBot="1" x14ac:dyDescent="0.3">
      <c r="A74" s="179" t="s">
        <v>61</v>
      </c>
      <c r="B74" s="180" t="s">
        <v>378</v>
      </c>
      <c r="C74" s="181" t="s">
        <v>239</v>
      </c>
      <c r="D74" s="176" t="str">
        <f t="shared" si="28"/>
        <v>1144324211-FIRSTCARE-STAR-MRSA West</v>
      </c>
      <c r="E74" s="169" t="s">
        <v>240</v>
      </c>
      <c r="F74" s="169" t="s">
        <v>201</v>
      </c>
      <c r="G74" s="169" t="s">
        <v>202</v>
      </c>
      <c r="H74" s="85" t="s">
        <v>469</v>
      </c>
      <c r="I74" s="95" t="s">
        <v>510</v>
      </c>
      <c r="J74" s="116" t="s">
        <v>195</v>
      </c>
      <c r="K74" s="117" t="s">
        <v>195</v>
      </c>
      <c r="L74" s="117" t="s">
        <v>195</v>
      </c>
      <c r="M74" s="117" t="s">
        <v>195</v>
      </c>
      <c r="N74" s="117" t="s">
        <v>195</v>
      </c>
      <c r="O74" s="117" t="s">
        <v>195</v>
      </c>
      <c r="P74" s="117" t="s">
        <v>195</v>
      </c>
      <c r="Q74" s="117" t="s">
        <v>195</v>
      </c>
      <c r="R74" s="117" t="s">
        <v>195</v>
      </c>
      <c r="S74" s="117" t="s">
        <v>195</v>
      </c>
      <c r="T74" s="117" t="s">
        <v>195</v>
      </c>
      <c r="U74" s="118" t="s">
        <v>195</v>
      </c>
      <c r="V74" s="106">
        <v>29</v>
      </c>
      <c r="W74" s="106">
        <v>33</v>
      </c>
      <c r="X74" s="106">
        <v>41</v>
      </c>
      <c r="Y74" s="106">
        <v>50</v>
      </c>
      <c r="Z74" s="106">
        <v>43</v>
      </c>
      <c r="AA74" s="106">
        <v>34</v>
      </c>
      <c r="AB74" s="106">
        <v>24</v>
      </c>
      <c r="AC74" s="106">
        <v>27</v>
      </c>
      <c r="AD74" s="106">
        <v>31</v>
      </c>
      <c r="AE74" s="106">
        <v>16</v>
      </c>
      <c r="AF74" s="106">
        <v>29</v>
      </c>
      <c r="AG74" s="182">
        <v>30</v>
      </c>
      <c r="AH74" s="119">
        <f t="shared" si="29"/>
        <v>387</v>
      </c>
      <c r="AI74" s="106">
        <f t="shared" si="30"/>
        <v>29</v>
      </c>
      <c r="AJ74" s="107">
        <f t="shared" si="31"/>
        <v>33</v>
      </c>
      <c r="AK74" s="107">
        <f t="shared" si="32"/>
        <v>41</v>
      </c>
      <c r="AL74" s="107">
        <f t="shared" si="33"/>
        <v>50</v>
      </c>
      <c r="AM74" s="107">
        <f t="shared" si="34"/>
        <v>43</v>
      </c>
      <c r="AN74" s="107">
        <f t="shared" si="35"/>
        <v>34</v>
      </c>
      <c r="AO74" s="107">
        <f t="shared" si="36"/>
        <v>24</v>
      </c>
      <c r="AP74" s="107">
        <f t="shared" si="37"/>
        <v>27</v>
      </c>
      <c r="AQ74" s="107">
        <f t="shared" si="38"/>
        <v>31</v>
      </c>
      <c r="AR74" s="107">
        <f t="shared" si="39"/>
        <v>16</v>
      </c>
      <c r="AS74" s="107">
        <f t="shared" si="40"/>
        <v>29</v>
      </c>
      <c r="AT74" s="107">
        <f t="shared" si="41"/>
        <v>30</v>
      </c>
      <c r="AU74" s="105">
        <f t="shared" si="42"/>
        <v>387</v>
      </c>
      <c r="AV74" s="86">
        <v>30608.479999999992</v>
      </c>
      <c r="AW74" s="87">
        <f t="shared" si="43"/>
        <v>25063.09</v>
      </c>
      <c r="AX74" s="87">
        <f t="shared" si="44"/>
        <v>-5545.3899999999921</v>
      </c>
    </row>
    <row r="75" spans="1:50" ht="15.75" thickBot="1" x14ac:dyDescent="0.3">
      <c r="A75" s="179" t="s">
        <v>62</v>
      </c>
      <c r="B75" s="180" t="s">
        <v>229</v>
      </c>
      <c r="C75" s="181" t="s">
        <v>452</v>
      </c>
      <c r="D75" s="176" t="str">
        <f t="shared" si="28"/>
        <v>1144325481-Amerigroup-STAR+PLUS-Travis</v>
      </c>
      <c r="E75" s="169" t="s">
        <v>200</v>
      </c>
      <c r="F75" s="169" t="s">
        <v>233</v>
      </c>
      <c r="G75" s="169" t="s">
        <v>225</v>
      </c>
      <c r="H75" s="85" t="s">
        <v>469</v>
      </c>
      <c r="I75" s="95" t="s">
        <v>510</v>
      </c>
      <c r="J75" s="116" t="s">
        <v>195</v>
      </c>
      <c r="K75" s="117" t="s">
        <v>195</v>
      </c>
      <c r="L75" s="117" t="s">
        <v>195</v>
      </c>
      <c r="M75" s="117" t="s">
        <v>195</v>
      </c>
      <c r="N75" s="117" t="s">
        <v>195</v>
      </c>
      <c r="O75" s="117" t="s">
        <v>195</v>
      </c>
      <c r="P75" s="117" t="s">
        <v>195</v>
      </c>
      <c r="Q75" s="117" t="s">
        <v>195</v>
      </c>
      <c r="R75" s="117" t="s">
        <v>195</v>
      </c>
      <c r="S75" s="117" t="s">
        <v>195</v>
      </c>
      <c r="T75" s="117" t="s">
        <v>195</v>
      </c>
      <c r="U75" s="118" t="s">
        <v>195</v>
      </c>
      <c r="V75" s="106">
        <v>0</v>
      </c>
      <c r="W75" s="106">
        <v>0</v>
      </c>
      <c r="X75" s="106">
        <v>0</v>
      </c>
      <c r="Y75" s="106">
        <v>0</v>
      </c>
      <c r="Z75" s="106">
        <v>0</v>
      </c>
      <c r="AA75" s="106">
        <v>0</v>
      </c>
      <c r="AB75" s="106">
        <v>0</v>
      </c>
      <c r="AC75" s="106">
        <v>0</v>
      </c>
      <c r="AD75" s="106">
        <v>0</v>
      </c>
      <c r="AE75" s="106">
        <v>0</v>
      </c>
      <c r="AF75" s="106">
        <v>0</v>
      </c>
      <c r="AG75" s="182">
        <v>0</v>
      </c>
      <c r="AH75" s="119">
        <f t="shared" si="29"/>
        <v>0</v>
      </c>
      <c r="AI75" s="106">
        <f t="shared" si="30"/>
        <v>0</v>
      </c>
      <c r="AJ75" s="107">
        <f t="shared" si="31"/>
        <v>0</v>
      </c>
      <c r="AK75" s="107">
        <f t="shared" si="32"/>
        <v>0</v>
      </c>
      <c r="AL75" s="107">
        <f t="shared" si="33"/>
        <v>0</v>
      </c>
      <c r="AM75" s="107">
        <f t="shared" si="34"/>
        <v>0</v>
      </c>
      <c r="AN75" s="107">
        <f t="shared" si="35"/>
        <v>0</v>
      </c>
      <c r="AO75" s="107">
        <f t="shared" si="36"/>
        <v>0</v>
      </c>
      <c r="AP75" s="107">
        <f t="shared" si="37"/>
        <v>0</v>
      </c>
      <c r="AQ75" s="107">
        <f t="shared" si="38"/>
        <v>0</v>
      </c>
      <c r="AR75" s="107">
        <f t="shared" si="39"/>
        <v>0</v>
      </c>
      <c r="AS75" s="107">
        <f t="shared" si="40"/>
        <v>0</v>
      </c>
      <c r="AT75" s="107">
        <f t="shared" si="41"/>
        <v>0</v>
      </c>
      <c r="AU75" s="105">
        <f t="shared" si="42"/>
        <v>0</v>
      </c>
      <c r="AV75" s="86">
        <v>2088.4399999999996</v>
      </c>
      <c r="AW75" s="87">
        <f t="shared" si="43"/>
        <v>0</v>
      </c>
      <c r="AX75" s="87">
        <f t="shared" si="44"/>
        <v>-2088.4399999999996</v>
      </c>
    </row>
    <row r="76" spans="1:50" ht="15.75" thickBot="1" x14ac:dyDescent="0.3">
      <c r="A76" s="179" t="s">
        <v>63</v>
      </c>
      <c r="B76" s="180" t="s">
        <v>346</v>
      </c>
      <c r="C76" s="181" t="s">
        <v>235</v>
      </c>
      <c r="D76" s="176" t="str">
        <f t="shared" si="28"/>
        <v>1154805687-Amerigroup-STAR Kids-MRSA West</v>
      </c>
      <c r="E76" s="169" t="s">
        <v>200</v>
      </c>
      <c r="F76" s="169" t="s">
        <v>236</v>
      </c>
      <c r="G76" s="169" t="s">
        <v>202</v>
      </c>
      <c r="H76" s="85" t="s">
        <v>469</v>
      </c>
      <c r="I76" s="95" t="s">
        <v>510</v>
      </c>
      <c r="J76" s="116" t="s">
        <v>195</v>
      </c>
      <c r="K76" s="117" t="s">
        <v>195</v>
      </c>
      <c r="L76" s="117" t="s">
        <v>195</v>
      </c>
      <c r="M76" s="117" t="s">
        <v>195</v>
      </c>
      <c r="N76" s="117" t="s">
        <v>195</v>
      </c>
      <c r="O76" s="117" t="s">
        <v>195</v>
      </c>
      <c r="P76" s="117" t="s">
        <v>195</v>
      </c>
      <c r="Q76" s="117" t="s">
        <v>195</v>
      </c>
      <c r="R76" s="117" t="s">
        <v>195</v>
      </c>
      <c r="S76" s="117" t="s">
        <v>195</v>
      </c>
      <c r="T76" s="117" t="s">
        <v>195</v>
      </c>
      <c r="U76" s="118" t="s">
        <v>195</v>
      </c>
      <c r="V76" s="106">
        <v>2</v>
      </c>
      <c r="W76" s="106">
        <v>1</v>
      </c>
      <c r="X76" s="106">
        <v>2</v>
      </c>
      <c r="Y76" s="106">
        <v>4</v>
      </c>
      <c r="Z76" s="106">
        <v>2</v>
      </c>
      <c r="AA76" s="106">
        <v>2</v>
      </c>
      <c r="AB76" s="106">
        <v>2</v>
      </c>
      <c r="AC76" s="106">
        <v>2</v>
      </c>
      <c r="AD76" s="106">
        <v>0</v>
      </c>
      <c r="AE76" s="106">
        <v>3</v>
      </c>
      <c r="AF76" s="106">
        <v>2</v>
      </c>
      <c r="AG76" s="182">
        <v>2</v>
      </c>
      <c r="AH76" s="119">
        <f t="shared" si="29"/>
        <v>24</v>
      </c>
      <c r="AI76" s="106">
        <f t="shared" si="30"/>
        <v>2</v>
      </c>
      <c r="AJ76" s="107">
        <f t="shared" si="31"/>
        <v>1</v>
      </c>
      <c r="AK76" s="107">
        <f t="shared" si="32"/>
        <v>2</v>
      </c>
      <c r="AL76" s="107">
        <f t="shared" si="33"/>
        <v>4</v>
      </c>
      <c r="AM76" s="107">
        <f t="shared" si="34"/>
        <v>2</v>
      </c>
      <c r="AN76" s="107">
        <f t="shared" si="35"/>
        <v>2</v>
      </c>
      <c r="AO76" s="107">
        <f t="shared" si="36"/>
        <v>2</v>
      </c>
      <c r="AP76" s="107">
        <f t="shared" si="37"/>
        <v>2</v>
      </c>
      <c r="AQ76" s="107">
        <f t="shared" si="38"/>
        <v>0</v>
      </c>
      <c r="AR76" s="107">
        <f t="shared" si="39"/>
        <v>3</v>
      </c>
      <c r="AS76" s="107">
        <f t="shared" si="40"/>
        <v>2</v>
      </c>
      <c r="AT76" s="107">
        <f t="shared" si="41"/>
        <v>2</v>
      </c>
      <c r="AU76" s="105">
        <f t="shared" si="42"/>
        <v>24</v>
      </c>
      <c r="AV76" s="86">
        <v>0</v>
      </c>
      <c r="AW76" s="87">
        <f t="shared" si="43"/>
        <v>1554.3</v>
      </c>
      <c r="AX76" s="87">
        <f t="shared" si="44"/>
        <v>1554.3</v>
      </c>
    </row>
    <row r="77" spans="1:50" ht="15.75" thickBot="1" x14ac:dyDescent="0.3">
      <c r="A77" s="179" t="s">
        <v>63</v>
      </c>
      <c r="B77" s="180" t="s">
        <v>346</v>
      </c>
      <c r="C77" s="181" t="s">
        <v>232</v>
      </c>
      <c r="D77" s="176" t="str">
        <f t="shared" si="28"/>
        <v>1154805687-Amerigroup-STAR+PLUS-MRSA West</v>
      </c>
      <c r="E77" s="169" t="s">
        <v>200</v>
      </c>
      <c r="F77" s="169" t="s">
        <v>233</v>
      </c>
      <c r="G77" s="169" t="s">
        <v>202</v>
      </c>
      <c r="H77" s="85" t="s">
        <v>469</v>
      </c>
      <c r="I77" s="95" t="s">
        <v>510</v>
      </c>
      <c r="J77" s="116" t="s">
        <v>195</v>
      </c>
      <c r="K77" s="117" t="s">
        <v>195</v>
      </c>
      <c r="L77" s="117" t="s">
        <v>195</v>
      </c>
      <c r="M77" s="117" t="s">
        <v>195</v>
      </c>
      <c r="N77" s="117" t="s">
        <v>195</v>
      </c>
      <c r="O77" s="117" t="s">
        <v>195</v>
      </c>
      <c r="P77" s="117" t="s">
        <v>195</v>
      </c>
      <c r="Q77" s="117" t="s">
        <v>195</v>
      </c>
      <c r="R77" s="117" t="s">
        <v>195</v>
      </c>
      <c r="S77" s="117" t="s">
        <v>195</v>
      </c>
      <c r="T77" s="117" t="s">
        <v>195</v>
      </c>
      <c r="U77" s="118" t="s">
        <v>195</v>
      </c>
      <c r="V77" s="106">
        <v>3</v>
      </c>
      <c r="W77" s="106">
        <v>6</v>
      </c>
      <c r="X77" s="106">
        <v>3</v>
      </c>
      <c r="Y77" s="106">
        <v>5</v>
      </c>
      <c r="Z77" s="106">
        <v>8</v>
      </c>
      <c r="AA77" s="106">
        <v>3</v>
      </c>
      <c r="AB77" s="106">
        <v>1</v>
      </c>
      <c r="AC77" s="106">
        <v>9</v>
      </c>
      <c r="AD77" s="106">
        <v>5</v>
      </c>
      <c r="AE77" s="106">
        <v>1</v>
      </c>
      <c r="AF77" s="106">
        <v>1</v>
      </c>
      <c r="AG77" s="182">
        <v>0</v>
      </c>
      <c r="AH77" s="119">
        <f t="shared" si="29"/>
        <v>45</v>
      </c>
      <c r="AI77" s="106">
        <f t="shared" si="30"/>
        <v>3</v>
      </c>
      <c r="AJ77" s="107">
        <f t="shared" si="31"/>
        <v>6</v>
      </c>
      <c r="AK77" s="107">
        <f t="shared" si="32"/>
        <v>3</v>
      </c>
      <c r="AL77" s="107">
        <f t="shared" si="33"/>
        <v>5</v>
      </c>
      <c r="AM77" s="107">
        <f t="shared" si="34"/>
        <v>8</v>
      </c>
      <c r="AN77" s="107">
        <f t="shared" si="35"/>
        <v>3</v>
      </c>
      <c r="AO77" s="107">
        <f t="shared" si="36"/>
        <v>1</v>
      </c>
      <c r="AP77" s="107">
        <f t="shared" si="37"/>
        <v>9</v>
      </c>
      <c r="AQ77" s="107">
        <f t="shared" si="38"/>
        <v>5</v>
      </c>
      <c r="AR77" s="107">
        <f t="shared" si="39"/>
        <v>1</v>
      </c>
      <c r="AS77" s="107">
        <f t="shared" si="40"/>
        <v>1</v>
      </c>
      <c r="AT77" s="107">
        <f t="shared" si="41"/>
        <v>0</v>
      </c>
      <c r="AU77" s="105">
        <f t="shared" si="42"/>
        <v>45</v>
      </c>
      <c r="AV77" s="86">
        <v>77.40000000000002</v>
      </c>
      <c r="AW77" s="87">
        <f t="shared" si="43"/>
        <v>2914.31</v>
      </c>
      <c r="AX77" s="87">
        <f t="shared" si="44"/>
        <v>2836.91</v>
      </c>
    </row>
    <row r="78" spans="1:50" ht="15.75" thickBot="1" x14ac:dyDescent="0.3">
      <c r="A78" s="179" t="s">
        <v>63</v>
      </c>
      <c r="B78" s="180" t="s">
        <v>346</v>
      </c>
      <c r="C78" s="181" t="s">
        <v>199</v>
      </c>
      <c r="D78" s="176" t="str">
        <f t="shared" si="28"/>
        <v>1154805687-Amerigroup-STAR-MRSA West</v>
      </c>
      <c r="E78" s="169" t="s">
        <v>200</v>
      </c>
      <c r="F78" s="169" t="s">
        <v>201</v>
      </c>
      <c r="G78" s="169" t="s">
        <v>202</v>
      </c>
      <c r="H78" s="85" t="s">
        <v>469</v>
      </c>
      <c r="I78" s="95" t="s">
        <v>510</v>
      </c>
      <c r="J78" s="116" t="s">
        <v>195</v>
      </c>
      <c r="K78" s="117" t="s">
        <v>195</v>
      </c>
      <c r="L78" s="117" t="s">
        <v>195</v>
      </c>
      <c r="M78" s="117" t="s">
        <v>195</v>
      </c>
      <c r="N78" s="117" t="s">
        <v>195</v>
      </c>
      <c r="O78" s="117" t="s">
        <v>195</v>
      </c>
      <c r="P78" s="117" t="s">
        <v>195</v>
      </c>
      <c r="Q78" s="117" t="s">
        <v>195</v>
      </c>
      <c r="R78" s="117" t="s">
        <v>195</v>
      </c>
      <c r="S78" s="117" t="s">
        <v>195</v>
      </c>
      <c r="T78" s="117" t="s">
        <v>195</v>
      </c>
      <c r="U78" s="118" t="s">
        <v>195</v>
      </c>
      <c r="V78" s="106">
        <v>36</v>
      </c>
      <c r="W78" s="106">
        <v>33</v>
      </c>
      <c r="X78" s="106">
        <v>42</v>
      </c>
      <c r="Y78" s="106">
        <v>28</v>
      </c>
      <c r="Z78" s="106">
        <v>38</v>
      </c>
      <c r="AA78" s="106">
        <v>24</v>
      </c>
      <c r="AB78" s="106">
        <v>30</v>
      </c>
      <c r="AC78" s="106">
        <v>17</v>
      </c>
      <c r="AD78" s="106">
        <v>19</v>
      </c>
      <c r="AE78" s="106">
        <v>22</v>
      </c>
      <c r="AF78" s="106">
        <v>29</v>
      </c>
      <c r="AG78" s="182">
        <v>29</v>
      </c>
      <c r="AH78" s="119">
        <f t="shared" si="29"/>
        <v>347</v>
      </c>
      <c r="AI78" s="106">
        <f t="shared" si="30"/>
        <v>36</v>
      </c>
      <c r="AJ78" s="107">
        <f t="shared" si="31"/>
        <v>33</v>
      </c>
      <c r="AK78" s="107">
        <f t="shared" si="32"/>
        <v>42</v>
      </c>
      <c r="AL78" s="107">
        <f t="shared" si="33"/>
        <v>28</v>
      </c>
      <c r="AM78" s="107">
        <f t="shared" si="34"/>
        <v>38</v>
      </c>
      <c r="AN78" s="107">
        <f t="shared" si="35"/>
        <v>24</v>
      </c>
      <c r="AO78" s="107">
        <f t="shared" si="36"/>
        <v>30</v>
      </c>
      <c r="AP78" s="107">
        <f t="shared" si="37"/>
        <v>17</v>
      </c>
      <c r="AQ78" s="107">
        <f t="shared" si="38"/>
        <v>19</v>
      </c>
      <c r="AR78" s="107">
        <f t="shared" si="39"/>
        <v>22</v>
      </c>
      <c r="AS78" s="107">
        <f t="shared" si="40"/>
        <v>29</v>
      </c>
      <c r="AT78" s="107">
        <f t="shared" si="41"/>
        <v>29</v>
      </c>
      <c r="AU78" s="105">
        <f t="shared" si="42"/>
        <v>347</v>
      </c>
      <c r="AV78" s="86">
        <v>798.26999999999975</v>
      </c>
      <c r="AW78" s="87">
        <f t="shared" si="43"/>
        <v>22472.59</v>
      </c>
      <c r="AX78" s="87">
        <f t="shared" si="44"/>
        <v>21674.32</v>
      </c>
    </row>
    <row r="79" spans="1:50" ht="15.75" thickBot="1" x14ac:dyDescent="0.3">
      <c r="A79" s="179" t="s">
        <v>63</v>
      </c>
      <c r="B79" s="180" t="s">
        <v>346</v>
      </c>
      <c r="C79" s="181" t="s">
        <v>239</v>
      </c>
      <c r="D79" s="176" t="str">
        <f t="shared" si="28"/>
        <v>1154805687-FIRSTCARE-STAR-MRSA West</v>
      </c>
      <c r="E79" s="169" t="s">
        <v>240</v>
      </c>
      <c r="F79" s="169" t="s">
        <v>201</v>
      </c>
      <c r="G79" s="169" t="s">
        <v>202</v>
      </c>
      <c r="H79" s="85" t="s">
        <v>469</v>
      </c>
      <c r="I79" s="95" t="s">
        <v>510</v>
      </c>
      <c r="J79" s="116" t="s">
        <v>195</v>
      </c>
      <c r="K79" s="117" t="s">
        <v>195</v>
      </c>
      <c r="L79" s="117" t="s">
        <v>195</v>
      </c>
      <c r="M79" s="117" t="s">
        <v>195</v>
      </c>
      <c r="N79" s="117" t="s">
        <v>195</v>
      </c>
      <c r="O79" s="117" t="s">
        <v>195</v>
      </c>
      <c r="P79" s="117" t="s">
        <v>195</v>
      </c>
      <c r="Q79" s="117" t="s">
        <v>195</v>
      </c>
      <c r="R79" s="117" t="s">
        <v>195</v>
      </c>
      <c r="S79" s="117" t="s">
        <v>195</v>
      </c>
      <c r="T79" s="117" t="s">
        <v>195</v>
      </c>
      <c r="U79" s="118" t="s">
        <v>195</v>
      </c>
      <c r="V79" s="106">
        <v>31</v>
      </c>
      <c r="W79" s="106">
        <v>47</v>
      </c>
      <c r="X79" s="106">
        <v>38</v>
      </c>
      <c r="Y79" s="106">
        <v>49</v>
      </c>
      <c r="Z79" s="106">
        <v>35</v>
      </c>
      <c r="AA79" s="106">
        <v>25</v>
      </c>
      <c r="AB79" s="106">
        <v>36</v>
      </c>
      <c r="AC79" s="106">
        <v>39</v>
      </c>
      <c r="AD79" s="106">
        <v>28</v>
      </c>
      <c r="AE79" s="106">
        <v>32</v>
      </c>
      <c r="AF79" s="106">
        <v>17</v>
      </c>
      <c r="AG79" s="182">
        <v>32</v>
      </c>
      <c r="AH79" s="119">
        <f t="shared" si="29"/>
        <v>409</v>
      </c>
      <c r="AI79" s="106">
        <f t="shared" si="30"/>
        <v>31</v>
      </c>
      <c r="AJ79" s="107">
        <f t="shared" si="31"/>
        <v>47</v>
      </c>
      <c r="AK79" s="107">
        <f t="shared" si="32"/>
        <v>38</v>
      </c>
      <c r="AL79" s="107">
        <f t="shared" si="33"/>
        <v>49</v>
      </c>
      <c r="AM79" s="107">
        <f t="shared" si="34"/>
        <v>35</v>
      </c>
      <c r="AN79" s="107">
        <f t="shared" si="35"/>
        <v>25</v>
      </c>
      <c r="AO79" s="107">
        <f t="shared" si="36"/>
        <v>36</v>
      </c>
      <c r="AP79" s="107">
        <f t="shared" si="37"/>
        <v>39</v>
      </c>
      <c r="AQ79" s="107">
        <f t="shared" si="38"/>
        <v>28</v>
      </c>
      <c r="AR79" s="107">
        <f t="shared" si="39"/>
        <v>32</v>
      </c>
      <c r="AS79" s="107">
        <f t="shared" si="40"/>
        <v>17</v>
      </c>
      <c r="AT79" s="107">
        <f t="shared" si="41"/>
        <v>32</v>
      </c>
      <c r="AU79" s="105">
        <f t="shared" si="42"/>
        <v>409</v>
      </c>
      <c r="AV79" s="86">
        <v>1019.139999999999</v>
      </c>
      <c r="AW79" s="87">
        <f t="shared" si="43"/>
        <v>26487.87</v>
      </c>
      <c r="AX79" s="87">
        <f t="shared" si="44"/>
        <v>25468.73</v>
      </c>
    </row>
    <row r="80" spans="1:50" ht="15.75" thickBot="1" x14ac:dyDescent="0.3">
      <c r="A80" s="179" t="s">
        <v>64</v>
      </c>
      <c r="B80" s="180" t="s">
        <v>229</v>
      </c>
      <c r="C80" s="181" t="s">
        <v>452</v>
      </c>
      <c r="D80" s="176" t="str">
        <f t="shared" si="28"/>
        <v>1164445094-Amerigroup-STAR+PLUS-Travis</v>
      </c>
      <c r="E80" s="169" t="s">
        <v>200</v>
      </c>
      <c r="F80" s="169" t="s">
        <v>233</v>
      </c>
      <c r="G80" s="169" t="s">
        <v>225</v>
      </c>
      <c r="H80" s="85" t="s">
        <v>469</v>
      </c>
      <c r="I80" s="95" t="s">
        <v>510</v>
      </c>
      <c r="J80" s="116" t="s">
        <v>195</v>
      </c>
      <c r="K80" s="117" t="s">
        <v>195</v>
      </c>
      <c r="L80" s="117" t="s">
        <v>195</v>
      </c>
      <c r="M80" s="117" t="s">
        <v>195</v>
      </c>
      <c r="N80" s="117" t="s">
        <v>195</v>
      </c>
      <c r="O80" s="117" t="s">
        <v>195</v>
      </c>
      <c r="P80" s="117" t="s">
        <v>195</v>
      </c>
      <c r="Q80" s="117" t="s">
        <v>195</v>
      </c>
      <c r="R80" s="117" t="s">
        <v>195</v>
      </c>
      <c r="S80" s="117" t="s">
        <v>195</v>
      </c>
      <c r="T80" s="117" t="s">
        <v>195</v>
      </c>
      <c r="U80" s="118" t="s">
        <v>195</v>
      </c>
      <c r="V80" s="106">
        <v>0</v>
      </c>
      <c r="W80" s="106">
        <v>0</v>
      </c>
      <c r="X80" s="106">
        <v>0</v>
      </c>
      <c r="Y80" s="106">
        <v>0</v>
      </c>
      <c r="Z80" s="106">
        <v>0</v>
      </c>
      <c r="AA80" s="106">
        <v>0</v>
      </c>
      <c r="AB80" s="106">
        <v>0</v>
      </c>
      <c r="AC80" s="106">
        <v>0</v>
      </c>
      <c r="AD80" s="106">
        <v>0</v>
      </c>
      <c r="AE80" s="106">
        <v>0</v>
      </c>
      <c r="AF80" s="106">
        <v>0</v>
      </c>
      <c r="AG80" s="182">
        <v>0</v>
      </c>
      <c r="AH80" s="119">
        <f t="shared" si="29"/>
        <v>0</v>
      </c>
      <c r="AI80" s="106">
        <f t="shared" si="30"/>
        <v>0</v>
      </c>
      <c r="AJ80" s="107">
        <f t="shared" si="31"/>
        <v>0</v>
      </c>
      <c r="AK80" s="107">
        <f t="shared" si="32"/>
        <v>0</v>
      </c>
      <c r="AL80" s="107">
        <f t="shared" si="33"/>
        <v>0</v>
      </c>
      <c r="AM80" s="107">
        <f t="shared" si="34"/>
        <v>0</v>
      </c>
      <c r="AN80" s="107">
        <f t="shared" si="35"/>
        <v>0</v>
      </c>
      <c r="AO80" s="107">
        <f t="shared" si="36"/>
        <v>0</v>
      </c>
      <c r="AP80" s="107">
        <f t="shared" si="37"/>
        <v>0</v>
      </c>
      <c r="AQ80" s="107">
        <f t="shared" si="38"/>
        <v>0</v>
      </c>
      <c r="AR80" s="107">
        <f t="shared" si="39"/>
        <v>0</v>
      </c>
      <c r="AS80" s="107">
        <f t="shared" si="40"/>
        <v>0</v>
      </c>
      <c r="AT80" s="107">
        <f t="shared" si="41"/>
        <v>0</v>
      </c>
      <c r="AU80" s="105">
        <f t="shared" si="42"/>
        <v>0</v>
      </c>
      <c r="AV80" s="86">
        <v>811.91000000000042</v>
      </c>
      <c r="AW80" s="87">
        <f t="shared" si="43"/>
        <v>0</v>
      </c>
      <c r="AX80" s="87">
        <f t="shared" si="44"/>
        <v>-811.91000000000042</v>
      </c>
    </row>
    <row r="81" spans="1:50" ht="15.75" thickBot="1" x14ac:dyDescent="0.3">
      <c r="A81" s="179" t="s">
        <v>65</v>
      </c>
      <c r="B81" s="180" t="s">
        <v>341</v>
      </c>
      <c r="C81" s="181" t="s">
        <v>235</v>
      </c>
      <c r="D81" s="176" t="str">
        <f t="shared" si="28"/>
        <v>1174533103-Amerigroup-STAR Kids-MRSA West</v>
      </c>
      <c r="E81" s="169" t="s">
        <v>200</v>
      </c>
      <c r="F81" s="169" t="s">
        <v>236</v>
      </c>
      <c r="G81" s="169" t="s">
        <v>202</v>
      </c>
      <c r="H81" s="85" t="s">
        <v>469</v>
      </c>
      <c r="I81" s="95" t="s">
        <v>510</v>
      </c>
      <c r="J81" s="116" t="s">
        <v>195</v>
      </c>
      <c r="K81" s="117" t="s">
        <v>195</v>
      </c>
      <c r="L81" s="117" t="s">
        <v>195</v>
      </c>
      <c r="M81" s="117" t="s">
        <v>195</v>
      </c>
      <c r="N81" s="117" t="s">
        <v>195</v>
      </c>
      <c r="O81" s="117" t="s">
        <v>195</v>
      </c>
      <c r="P81" s="117" t="s">
        <v>195</v>
      </c>
      <c r="Q81" s="117" t="s">
        <v>195</v>
      </c>
      <c r="R81" s="117" t="s">
        <v>195</v>
      </c>
      <c r="S81" s="117" t="s">
        <v>195</v>
      </c>
      <c r="T81" s="117" t="s">
        <v>195</v>
      </c>
      <c r="U81" s="118" t="s">
        <v>195</v>
      </c>
      <c r="V81" s="106">
        <v>0</v>
      </c>
      <c r="W81" s="106">
        <v>0</v>
      </c>
      <c r="X81" s="106">
        <v>0</v>
      </c>
      <c r="Y81" s="106">
        <v>0</v>
      </c>
      <c r="Z81" s="106">
        <v>0</v>
      </c>
      <c r="AA81" s="106">
        <v>1</v>
      </c>
      <c r="AB81" s="106">
        <v>0</v>
      </c>
      <c r="AC81" s="106">
        <v>0</v>
      </c>
      <c r="AD81" s="106">
        <v>0</v>
      </c>
      <c r="AE81" s="106">
        <v>0</v>
      </c>
      <c r="AF81" s="106">
        <v>1</v>
      </c>
      <c r="AG81" s="182">
        <v>0</v>
      </c>
      <c r="AH81" s="119">
        <f t="shared" si="29"/>
        <v>2</v>
      </c>
      <c r="AI81" s="106">
        <f t="shared" si="30"/>
        <v>0</v>
      </c>
      <c r="AJ81" s="107">
        <f t="shared" si="31"/>
        <v>0</v>
      </c>
      <c r="AK81" s="107">
        <f t="shared" si="32"/>
        <v>0</v>
      </c>
      <c r="AL81" s="107">
        <f t="shared" si="33"/>
        <v>0</v>
      </c>
      <c r="AM81" s="107">
        <f t="shared" si="34"/>
        <v>0</v>
      </c>
      <c r="AN81" s="107">
        <f t="shared" si="35"/>
        <v>1</v>
      </c>
      <c r="AO81" s="107">
        <f t="shared" si="36"/>
        <v>0</v>
      </c>
      <c r="AP81" s="107">
        <f t="shared" si="37"/>
        <v>0</v>
      </c>
      <c r="AQ81" s="107">
        <f t="shared" si="38"/>
        <v>0</v>
      </c>
      <c r="AR81" s="107">
        <f t="shared" si="39"/>
        <v>0</v>
      </c>
      <c r="AS81" s="107">
        <f t="shared" si="40"/>
        <v>1</v>
      </c>
      <c r="AT81" s="107">
        <f t="shared" si="41"/>
        <v>0</v>
      </c>
      <c r="AU81" s="105">
        <f t="shared" si="42"/>
        <v>2</v>
      </c>
      <c r="AV81" s="86">
        <v>1367.2599999999995</v>
      </c>
      <c r="AW81" s="87">
        <f t="shared" si="43"/>
        <v>129.53</v>
      </c>
      <c r="AX81" s="87">
        <f t="shared" si="44"/>
        <v>-1237.7299999999996</v>
      </c>
    </row>
    <row r="82" spans="1:50" ht="15.75" thickBot="1" x14ac:dyDescent="0.3">
      <c r="A82" s="179" t="s">
        <v>66</v>
      </c>
      <c r="B82" s="180" t="s">
        <v>207</v>
      </c>
      <c r="C82" s="181" t="s">
        <v>235</v>
      </c>
      <c r="D82" s="176" t="str">
        <f t="shared" si="28"/>
        <v>1174982540-Amerigroup-STAR Kids-MRSA West</v>
      </c>
      <c r="E82" s="169" t="s">
        <v>200</v>
      </c>
      <c r="F82" s="169" t="s">
        <v>236</v>
      </c>
      <c r="G82" s="169" t="s">
        <v>202</v>
      </c>
      <c r="H82" s="85" t="s">
        <v>469</v>
      </c>
      <c r="I82" s="95" t="s">
        <v>510</v>
      </c>
      <c r="J82" s="116" t="s">
        <v>195</v>
      </c>
      <c r="K82" s="117" t="s">
        <v>195</v>
      </c>
      <c r="L82" s="117" t="s">
        <v>195</v>
      </c>
      <c r="M82" s="117" t="s">
        <v>195</v>
      </c>
      <c r="N82" s="117" t="s">
        <v>195</v>
      </c>
      <c r="O82" s="117" t="s">
        <v>195</v>
      </c>
      <c r="P82" s="117" t="s">
        <v>195</v>
      </c>
      <c r="Q82" s="117" t="s">
        <v>195</v>
      </c>
      <c r="R82" s="117" t="s">
        <v>195</v>
      </c>
      <c r="S82" s="117" t="s">
        <v>195</v>
      </c>
      <c r="T82" s="117" t="s">
        <v>195</v>
      </c>
      <c r="U82" s="118" t="s">
        <v>195</v>
      </c>
      <c r="V82" s="106">
        <v>13</v>
      </c>
      <c r="W82" s="106">
        <v>9</v>
      </c>
      <c r="X82" s="106">
        <v>17</v>
      </c>
      <c r="Y82" s="106">
        <v>9</v>
      </c>
      <c r="Z82" s="106">
        <v>7</v>
      </c>
      <c r="AA82" s="106">
        <v>9</v>
      </c>
      <c r="AB82" s="106">
        <v>9</v>
      </c>
      <c r="AC82" s="106">
        <v>6</v>
      </c>
      <c r="AD82" s="106">
        <v>5</v>
      </c>
      <c r="AE82" s="106">
        <v>4</v>
      </c>
      <c r="AF82" s="106">
        <v>4</v>
      </c>
      <c r="AG82" s="182">
        <v>3</v>
      </c>
      <c r="AH82" s="119">
        <f t="shared" si="29"/>
        <v>95</v>
      </c>
      <c r="AI82" s="106">
        <f t="shared" si="30"/>
        <v>13</v>
      </c>
      <c r="AJ82" s="107">
        <f t="shared" si="31"/>
        <v>9</v>
      </c>
      <c r="AK82" s="107">
        <f t="shared" si="32"/>
        <v>17</v>
      </c>
      <c r="AL82" s="107">
        <f t="shared" si="33"/>
        <v>9</v>
      </c>
      <c r="AM82" s="107">
        <f t="shared" si="34"/>
        <v>7</v>
      </c>
      <c r="AN82" s="107">
        <f t="shared" si="35"/>
        <v>9</v>
      </c>
      <c r="AO82" s="107">
        <f t="shared" si="36"/>
        <v>9</v>
      </c>
      <c r="AP82" s="107">
        <f t="shared" si="37"/>
        <v>6</v>
      </c>
      <c r="AQ82" s="107">
        <f t="shared" si="38"/>
        <v>5</v>
      </c>
      <c r="AR82" s="107">
        <f t="shared" si="39"/>
        <v>4</v>
      </c>
      <c r="AS82" s="107">
        <f t="shared" si="40"/>
        <v>4</v>
      </c>
      <c r="AT82" s="107">
        <f t="shared" si="41"/>
        <v>3</v>
      </c>
      <c r="AU82" s="105">
        <f t="shared" si="42"/>
        <v>95</v>
      </c>
      <c r="AV82" s="86">
        <v>2125.5600000000004</v>
      </c>
      <c r="AW82" s="87">
        <f t="shared" si="43"/>
        <v>6152.44</v>
      </c>
      <c r="AX82" s="87">
        <f t="shared" si="44"/>
        <v>4026.8799999999992</v>
      </c>
    </row>
    <row r="83" spans="1:50" ht="15.75" thickBot="1" x14ac:dyDescent="0.3">
      <c r="A83" s="179" t="s">
        <v>66</v>
      </c>
      <c r="B83" s="180" t="s">
        <v>207</v>
      </c>
      <c r="C83" s="181" t="s">
        <v>232</v>
      </c>
      <c r="D83" s="176" t="str">
        <f t="shared" si="28"/>
        <v>1174982540-Amerigroup-STAR+PLUS-MRSA West</v>
      </c>
      <c r="E83" s="169" t="s">
        <v>200</v>
      </c>
      <c r="F83" s="169" t="s">
        <v>233</v>
      </c>
      <c r="G83" s="169" t="s">
        <v>202</v>
      </c>
      <c r="H83" s="85" t="s">
        <v>469</v>
      </c>
      <c r="I83" s="95" t="s">
        <v>510</v>
      </c>
      <c r="J83" s="116" t="s">
        <v>195</v>
      </c>
      <c r="K83" s="117" t="s">
        <v>195</v>
      </c>
      <c r="L83" s="117" t="s">
        <v>195</v>
      </c>
      <c r="M83" s="117" t="s">
        <v>195</v>
      </c>
      <c r="N83" s="117" t="s">
        <v>195</v>
      </c>
      <c r="O83" s="117" t="s">
        <v>195</v>
      </c>
      <c r="P83" s="117" t="s">
        <v>195</v>
      </c>
      <c r="Q83" s="117" t="s">
        <v>195</v>
      </c>
      <c r="R83" s="117" t="s">
        <v>195</v>
      </c>
      <c r="S83" s="117" t="s">
        <v>195</v>
      </c>
      <c r="T83" s="117" t="s">
        <v>195</v>
      </c>
      <c r="U83" s="118" t="s">
        <v>195</v>
      </c>
      <c r="V83" s="106">
        <v>24</v>
      </c>
      <c r="W83" s="106">
        <v>19</v>
      </c>
      <c r="X83" s="106">
        <v>14</v>
      </c>
      <c r="Y83" s="106">
        <v>19</v>
      </c>
      <c r="Z83" s="106">
        <v>18</v>
      </c>
      <c r="AA83" s="106">
        <v>14</v>
      </c>
      <c r="AB83" s="106">
        <v>16</v>
      </c>
      <c r="AC83" s="106">
        <v>22</v>
      </c>
      <c r="AD83" s="106">
        <v>17</v>
      </c>
      <c r="AE83" s="106">
        <v>11</v>
      </c>
      <c r="AF83" s="106">
        <v>14</v>
      </c>
      <c r="AG83" s="182">
        <v>9</v>
      </c>
      <c r="AH83" s="119">
        <f t="shared" si="29"/>
        <v>197</v>
      </c>
      <c r="AI83" s="106">
        <f t="shared" si="30"/>
        <v>24</v>
      </c>
      <c r="AJ83" s="107">
        <f t="shared" si="31"/>
        <v>19</v>
      </c>
      <c r="AK83" s="107">
        <f t="shared" si="32"/>
        <v>14</v>
      </c>
      <c r="AL83" s="107">
        <f t="shared" si="33"/>
        <v>19</v>
      </c>
      <c r="AM83" s="107">
        <f t="shared" si="34"/>
        <v>18</v>
      </c>
      <c r="AN83" s="107">
        <f t="shared" si="35"/>
        <v>14</v>
      </c>
      <c r="AO83" s="107">
        <f t="shared" si="36"/>
        <v>16</v>
      </c>
      <c r="AP83" s="107">
        <f t="shared" si="37"/>
        <v>22</v>
      </c>
      <c r="AQ83" s="107">
        <f t="shared" si="38"/>
        <v>17</v>
      </c>
      <c r="AR83" s="107">
        <f t="shared" si="39"/>
        <v>11</v>
      </c>
      <c r="AS83" s="107">
        <f t="shared" si="40"/>
        <v>14</v>
      </c>
      <c r="AT83" s="107">
        <f t="shared" si="41"/>
        <v>9</v>
      </c>
      <c r="AU83" s="105">
        <f t="shared" si="42"/>
        <v>197</v>
      </c>
      <c r="AV83" s="86">
        <v>6390.3999999999969</v>
      </c>
      <c r="AW83" s="87">
        <f t="shared" si="43"/>
        <v>12758.22</v>
      </c>
      <c r="AX83" s="87">
        <f t="shared" si="44"/>
        <v>6367.8200000000024</v>
      </c>
    </row>
    <row r="84" spans="1:50" ht="15.75" thickBot="1" x14ac:dyDescent="0.3">
      <c r="A84" s="179" t="s">
        <v>66</v>
      </c>
      <c r="B84" s="180" t="s">
        <v>207</v>
      </c>
      <c r="C84" s="181" t="s">
        <v>199</v>
      </c>
      <c r="D84" s="176" t="str">
        <f t="shared" si="28"/>
        <v>1174982540-Amerigroup-STAR-MRSA West</v>
      </c>
      <c r="E84" s="169" t="s">
        <v>200</v>
      </c>
      <c r="F84" s="169" t="s">
        <v>201</v>
      </c>
      <c r="G84" s="169" t="s">
        <v>202</v>
      </c>
      <c r="H84" s="85" t="s">
        <v>469</v>
      </c>
      <c r="I84" s="95" t="s">
        <v>510</v>
      </c>
      <c r="J84" s="116" t="s">
        <v>195</v>
      </c>
      <c r="K84" s="117" t="s">
        <v>195</v>
      </c>
      <c r="L84" s="117" t="s">
        <v>195</v>
      </c>
      <c r="M84" s="117" t="s">
        <v>195</v>
      </c>
      <c r="N84" s="117" t="s">
        <v>195</v>
      </c>
      <c r="O84" s="117" t="s">
        <v>195</v>
      </c>
      <c r="P84" s="117" t="s">
        <v>195</v>
      </c>
      <c r="Q84" s="117" t="s">
        <v>195</v>
      </c>
      <c r="R84" s="117" t="s">
        <v>195</v>
      </c>
      <c r="S84" s="117" t="s">
        <v>195</v>
      </c>
      <c r="T84" s="117" t="s">
        <v>195</v>
      </c>
      <c r="U84" s="118" t="s">
        <v>195</v>
      </c>
      <c r="V84" s="106">
        <v>102</v>
      </c>
      <c r="W84" s="106">
        <v>114</v>
      </c>
      <c r="X84" s="106">
        <v>93</v>
      </c>
      <c r="Y84" s="106">
        <v>101</v>
      </c>
      <c r="Z84" s="106">
        <v>84</v>
      </c>
      <c r="AA84" s="106">
        <v>81</v>
      </c>
      <c r="AB84" s="106">
        <v>96</v>
      </c>
      <c r="AC84" s="106">
        <v>81</v>
      </c>
      <c r="AD84" s="106">
        <v>100</v>
      </c>
      <c r="AE84" s="106">
        <v>77</v>
      </c>
      <c r="AF84" s="106">
        <v>50</v>
      </c>
      <c r="AG84" s="182">
        <v>100</v>
      </c>
      <c r="AH84" s="119">
        <f t="shared" si="29"/>
        <v>1079</v>
      </c>
      <c r="AI84" s="106">
        <f t="shared" si="30"/>
        <v>102</v>
      </c>
      <c r="AJ84" s="107">
        <f t="shared" si="31"/>
        <v>114</v>
      </c>
      <c r="AK84" s="107">
        <f t="shared" si="32"/>
        <v>93</v>
      </c>
      <c r="AL84" s="107">
        <f t="shared" si="33"/>
        <v>101</v>
      </c>
      <c r="AM84" s="107">
        <f t="shared" si="34"/>
        <v>84</v>
      </c>
      <c r="AN84" s="107">
        <f t="shared" si="35"/>
        <v>81</v>
      </c>
      <c r="AO84" s="107">
        <f t="shared" si="36"/>
        <v>96</v>
      </c>
      <c r="AP84" s="107">
        <f t="shared" si="37"/>
        <v>81</v>
      </c>
      <c r="AQ84" s="107">
        <f t="shared" si="38"/>
        <v>100</v>
      </c>
      <c r="AR84" s="107">
        <f t="shared" si="39"/>
        <v>77</v>
      </c>
      <c r="AS84" s="107">
        <f t="shared" si="40"/>
        <v>50</v>
      </c>
      <c r="AT84" s="107">
        <f t="shared" si="41"/>
        <v>100</v>
      </c>
      <c r="AU84" s="105">
        <f t="shared" si="42"/>
        <v>1079</v>
      </c>
      <c r="AV84" s="86">
        <v>47518.719999999958</v>
      </c>
      <c r="AW84" s="87">
        <f t="shared" si="43"/>
        <v>69878.75</v>
      </c>
      <c r="AX84" s="87">
        <f t="shared" si="44"/>
        <v>22360.030000000042</v>
      </c>
    </row>
    <row r="85" spans="1:50" ht="15.75" thickBot="1" x14ac:dyDescent="0.3">
      <c r="A85" s="179" t="s">
        <v>66</v>
      </c>
      <c r="B85" s="180" t="s">
        <v>207</v>
      </c>
      <c r="C85" s="181" t="s">
        <v>239</v>
      </c>
      <c r="D85" s="176" t="str">
        <f t="shared" si="28"/>
        <v>1174982540-FIRSTCARE-STAR-MRSA West</v>
      </c>
      <c r="E85" s="169" t="s">
        <v>240</v>
      </c>
      <c r="F85" s="169" t="s">
        <v>201</v>
      </c>
      <c r="G85" s="169" t="s">
        <v>202</v>
      </c>
      <c r="H85" s="85" t="s">
        <v>469</v>
      </c>
      <c r="I85" s="95" t="s">
        <v>510</v>
      </c>
      <c r="J85" s="116" t="s">
        <v>195</v>
      </c>
      <c r="K85" s="117" t="s">
        <v>195</v>
      </c>
      <c r="L85" s="117" t="s">
        <v>195</v>
      </c>
      <c r="M85" s="117" t="s">
        <v>195</v>
      </c>
      <c r="N85" s="117" t="s">
        <v>195</v>
      </c>
      <c r="O85" s="117" t="s">
        <v>195</v>
      </c>
      <c r="P85" s="117" t="s">
        <v>195</v>
      </c>
      <c r="Q85" s="117" t="s">
        <v>195</v>
      </c>
      <c r="R85" s="117" t="s">
        <v>195</v>
      </c>
      <c r="S85" s="117" t="s">
        <v>195</v>
      </c>
      <c r="T85" s="117" t="s">
        <v>195</v>
      </c>
      <c r="U85" s="118" t="s">
        <v>195</v>
      </c>
      <c r="V85" s="106">
        <v>144</v>
      </c>
      <c r="W85" s="106">
        <v>132</v>
      </c>
      <c r="X85" s="106">
        <v>152</v>
      </c>
      <c r="Y85" s="106">
        <v>133</v>
      </c>
      <c r="Z85" s="106">
        <v>110</v>
      </c>
      <c r="AA85" s="106">
        <v>103</v>
      </c>
      <c r="AB85" s="106">
        <v>125</v>
      </c>
      <c r="AC85" s="106">
        <v>101</v>
      </c>
      <c r="AD85" s="106">
        <v>116</v>
      </c>
      <c r="AE85" s="106">
        <v>87</v>
      </c>
      <c r="AF85" s="106">
        <v>82</v>
      </c>
      <c r="AG85" s="182">
        <v>94</v>
      </c>
      <c r="AH85" s="119">
        <f t="shared" si="29"/>
        <v>1379</v>
      </c>
      <c r="AI85" s="106">
        <f t="shared" si="30"/>
        <v>144</v>
      </c>
      <c r="AJ85" s="107">
        <f t="shared" si="31"/>
        <v>132</v>
      </c>
      <c r="AK85" s="107">
        <f t="shared" si="32"/>
        <v>152</v>
      </c>
      <c r="AL85" s="107">
        <f t="shared" si="33"/>
        <v>133</v>
      </c>
      <c r="AM85" s="107">
        <f t="shared" si="34"/>
        <v>110</v>
      </c>
      <c r="AN85" s="107">
        <f t="shared" si="35"/>
        <v>103</v>
      </c>
      <c r="AO85" s="107">
        <f t="shared" si="36"/>
        <v>125</v>
      </c>
      <c r="AP85" s="107">
        <f t="shared" si="37"/>
        <v>101</v>
      </c>
      <c r="AQ85" s="107">
        <f t="shared" si="38"/>
        <v>116</v>
      </c>
      <c r="AR85" s="107">
        <f t="shared" si="39"/>
        <v>87</v>
      </c>
      <c r="AS85" s="107">
        <f t="shared" si="40"/>
        <v>82</v>
      </c>
      <c r="AT85" s="107">
        <f t="shared" si="41"/>
        <v>94</v>
      </c>
      <c r="AU85" s="105">
        <f t="shared" si="42"/>
        <v>1379</v>
      </c>
      <c r="AV85" s="86">
        <v>0</v>
      </c>
      <c r="AW85" s="87">
        <f t="shared" si="43"/>
        <v>89307.51</v>
      </c>
      <c r="AX85" s="87">
        <f t="shared" si="44"/>
        <v>89307.51</v>
      </c>
    </row>
    <row r="86" spans="1:50" ht="15.75" thickBot="1" x14ac:dyDescent="0.3">
      <c r="A86" s="179" t="s">
        <v>67</v>
      </c>
      <c r="B86" s="180" t="s">
        <v>246</v>
      </c>
      <c r="C86" s="181" t="s">
        <v>235</v>
      </c>
      <c r="D86" s="176" t="str">
        <f t="shared" si="28"/>
        <v>1184057598-Amerigroup-STAR Kids-MRSA West</v>
      </c>
      <c r="E86" s="169" t="s">
        <v>200</v>
      </c>
      <c r="F86" s="169" t="s">
        <v>236</v>
      </c>
      <c r="G86" s="169" t="s">
        <v>202</v>
      </c>
      <c r="H86" s="85" t="s">
        <v>469</v>
      </c>
      <c r="I86" s="95" t="s">
        <v>510</v>
      </c>
      <c r="J86" s="116" t="s">
        <v>195</v>
      </c>
      <c r="K86" s="117" t="s">
        <v>195</v>
      </c>
      <c r="L86" s="117" t="s">
        <v>195</v>
      </c>
      <c r="M86" s="117" t="s">
        <v>195</v>
      </c>
      <c r="N86" s="117" t="s">
        <v>195</v>
      </c>
      <c r="O86" s="117" t="s">
        <v>195</v>
      </c>
      <c r="P86" s="117" t="s">
        <v>195</v>
      </c>
      <c r="Q86" s="117" t="s">
        <v>195</v>
      </c>
      <c r="R86" s="117" t="s">
        <v>195</v>
      </c>
      <c r="S86" s="117" t="s">
        <v>195</v>
      </c>
      <c r="T86" s="117" t="s">
        <v>195</v>
      </c>
      <c r="U86" s="118" t="s">
        <v>195</v>
      </c>
      <c r="V86" s="106">
        <v>0</v>
      </c>
      <c r="W86" s="106">
        <v>0</v>
      </c>
      <c r="X86" s="106">
        <v>0</v>
      </c>
      <c r="Y86" s="106">
        <v>0</v>
      </c>
      <c r="Z86" s="106">
        <v>0</v>
      </c>
      <c r="AA86" s="106">
        <v>0</v>
      </c>
      <c r="AB86" s="106">
        <v>0</v>
      </c>
      <c r="AC86" s="106">
        <v>0</v>
      </c>
      <c r="AD86" s="106">
        <v>0</v>
      </c>
      <c r="AE86" s="106">
        <v>0</v>
      </c>
      <c r="AF86" s="106">
        <v>0</v>
      </c>
      <c r="AG86" s="182">
        <v>0</v>
      </c>
      <c r="AH86" s="119">
        <f t="shared" si="29"/>
        <v>0</v>
      </c>
      <c r="AI86" s="106">
        <f t="shared" si="30"/>
        <v>0</v>
      </c>
      <c r="AJ86" s="107">
        <f t="shared" si="31"/>
        <v>0</v>
      </c>
      <c r="AK86" s="107">
        <f t="shared" si="32"/>
        <v>0</v>
      </c>
      <c r="AL86" s="107">
        <f t="shared" si="33"/>
        <v>0</v>
      </c>
      <c r="AM86" s="107">
        <f t="shared" si="34"/>
        <v>0</v>
      </c>
      <c r="AN86" s="107">
        <f t="shared" si="35"/>
        <v>0</v>
      </c>
      <c r="AO86" s="107">
        <f t="shared" si="36"/>
        <v>0</v>
      </c>
      <c r="AP86" s="107">
        <f t="shared" si="37"/>
        <v>0</v>
      </c>
      <c r="AQ86" s="107">
        <f t="shared" si="38"/>
        <v>0</v>
      </c>
      <c r="AR86" s="107">
        <f t="shared" si="39"/>
        <v>0</v>
      </c>
      <c r="AS86" s="107">
        <f t="shared" si="40"/>
        <v>0</v>
      </c>
      <c r="AT86" s="107">
        <f t="shared" si="41"/>
        <v>0</v>
      </c>
      <c r="AU86" s="105">
        <f t="shared" si="42"/>
        <v>0</v>
      </c>
      <c r="AV86" s="86">
        <v>141.35999999999996</v>
      </c>
      <c r="AW86" s="87">
        <f t="shared" si="43"/>
        <v>0</v>
      </c>
      <c r="AX86" s="87">
        <f t="shared" si="44"/>
        <v>-141.35999999999996</v>
      </c>
    </row>
    <row r="87" spans="1:50" ht="15.75" thickBot="1" x14ac:dyDescent="0.3">
      <c r="A87" s="179" t="s">
        <v>67</v>
      </c>
      <c r="B87" s="180" t="s">
        <v>246</v>
      </c>
      <c r="C87" s="181" t="s">
        <v>232</v>
      </c>
      <c r="D87" s="176" t="str">
        <f t="shared" si="28"/>
        <v>1184057598-Amerigroup-STAR+PLUS-MRSA West</v>
      </c>
      <c r="E87" s="169" t="s">
        <v>200</v>
      </c>
      <c r="F87" s="169" t="s">
        <v>233</v>
      </c>
      <c r="G87" s="169" t="s">
        <v>202</v>
      </c>
      <c r="H87" s="85" t="s">
        <v>469</v>
      </c>
      <c r="I87" s="95" t="s">
        <v>510</v>
      </c>
      <c r="J87" s="116" t="s">
        <v>195</v>
      </c>
      <c r="K87" s="117" t="s">
        <v>195</v>
      </c>
      <c r="L87" s="117" t="s">
        <v>195</v>
      </c>
      <c r="M87" s="117" t="s">
        <v>195</v>
      </c>
      <c r="N87" s="117" t="s">
        <v>195</v>
      </c>
      <c r="O87" s="117" t="s">
        <v>195</v>
      </c>
      <c r="P87" s="117" t="s">
        <v>195</v>
      </c>
      <c r="Q87" s="117" t="s">
        <v>195</v>
      </c>
      <c r="R87" s="117" t="s">
        <v>195</v>
      </c>
      <c r="S87" s="117" t="s">
        <v>195</v>
      </c>
      <c r="T87" s="117" t="s">
        <v>195</v>
      </c>
      <c r="U87" s="118" t="s">
        <v>195</v>
      </c>
      <c r="V87" s="106">
        <v>0</v>
      </c>
      <c r="W87" s="106">
        <v>0</v>
      </c>
      <c r="X87" s="106">
        <v>0</v>
      </c>
      <c r="Y87" s="106">
        <v>0</v>
      </c>
      <c r="Z87" s="106">
        <v>0</v>
      </c>
      <c r="AA87" s="106">
        <v>0</v>
      </c>
      <c r="AB87" s="106">
        <v>0</v>
      </c>
      <c r="AC87" s="106">
        <v>0</v>
      </c>
      <c r="AD87" s="106">
        <v>0</v>
      </c>
      <c r="AE87" s="106">
        <v>0</v>
      </c>
      <c r="AF87" s="106">
        <v>1</v>
      </c>
      <c r="AG87" s="182">
        <v>0</v>
      </c>
      <c r="AH87" s="119">
        <f t="shared" si="29"/>
        <v>1</v>
      </c>
      <c r="AI87" s="106">
        <f t="shared" si="30"/>
        <v>0</v>
      </c>
      <c r="AJ87" s="107">
        <f t="shared" si="31"/>
        <v>0</v>
      </c>
      <c r="AK87" s="107">
        <f t="shared" si="32"/>
        <v>0</v>
      </c>
      <c r="AL87" s="107">
        <f t="shared" si="33"/>
        <v>0</v>
      </c>
      <c r="AM87" s="107">
        <f t="shared" si="34"/>
        <v>0</v>
      </c>
      <c r="AN87" s="107">
        <f t="shared" si="35"/>
        <v>0</v>
      </c>
      <c r="AO87" s="107">
        <f t="shared" si="36"/>
        <v>0</v>
      </c>
      <c r="AP87" s="107">
        <f t="shared" si="37"/>
        <v>0</v>
      </c>
      <c r="AQ87" s="107">
        <f t="shared" si="38"/>
        <v>0</v>
      </c>
      <c r="AR87" s="107">
        <f t="shared" si="39"/>
        <v>0</v>
      </c>
      <c r="AS87" s="107">
        <f t="shared" si="40"/>
        <v>1</v>
      </c>
      <c r="AT87" s="107">
        <f t="shared" si="41"/>
        <v>0</v>
      </c>
      <c r="AU87" s="105">
        <f t="shared" si="42"/>
        <v>1</v>
      </c>
      <c r="AV87" s="86">
        <v>525.46000000000026</v>
      </c>
      <c r="AW87" s="87">
        <f t="shared" si="43"/>
        <v>64.760000000000005</v>
      </c>
      <c r="AX87" s="87">
        <f t="shared" si="44"/>
        <v>-460.70000000000027</v>
      </c>
    </row>
    <row r="88" spans="1:50" ht="15.75" thickBot="1" x14ac:dyDescent="0.3">
      <c r="A88" s="179" t="s">
        <v>67</v>
      </c>
      <c r="B88" s="180" t="s">
        <v>246</v>
      </c>
      <c r="C88" s="181" t="s">
        <v>199</v>
      </c>
      <c r="D88" s="176" t="str">
        <f t="shared" si="28"/>
        <v>1184057598-Amerigroup-STAR-MRSA West</v>
      </c>
      <c r="E88" s="169" t="s">
        <v>200</v>
      </c>
      <c r="F88" s="169" t="s">
        <v>201</v>
      </c>
      <c r="G88" s="169" t="s">
        <v>202</v>
      </c>
      <c r="H88" s="85" t="s">
        <v>469</v>
      </c>
      <c r="I88" s="95" t="s">
        <v>510</v>
      </c>
      <c r="J88" s="116" t="s">
        <v>195</v>
      </c>
      <c r="K88" s="117" t="s">
        <v>195</v>
      </c>
      <c r="L88" s="117" t="s">
        <v>195</v>
      </c>
      <c r="M88" s="117" t="s">
        <v>195</v>
      </c>
      <c r="N88" s="117" t="s">
        <v>195</v>
      </c>
      <c r="O88" s="117" t="s">
        <v>195</v>
      </c>
      <c r="P88" s="117" t="s">
        <v>195</v>
      </c>
      <c r="Q88" s="117" t="s">
        <v>195</v>
      </c>
      <c r="R88" s="117" t="s">
        <v>195</v>
      </c>
      <c r="S88" s="117" t="s">
        <v>195</v>
      </c>
      <c r="T88" s="117" t="s">
        <v>195</v>
      </c>
      <c r="U88" s="118" t="s">
        <v>195</v>
      </c>
      <c r="V88" s="106">
        <v>4</v>
      </c>
      <c r="W88" s="106">
        <v>5</v>
      </c>
      <c r="X88" s="106">
        <v>7</v>
      </c>
      <c r="Y88" s="106">
        <v>11</v>
      </c>
      <c r="Z88" s="106">
        <v>5</v>
      </c>
      <c r="AA88" s="106">
        <v>6</v>
      </c>
      <c r="AB88" s="106">
        <v>12</v>
      </c>
      <c r="AC88" s="106">
        <v>3</v>
      </c>
      <c r="AD88" s="106">
        <v>5</v>
      </c>
      <c r="AE88" s="106">
        <v>4</v>
      </c>
      <c r="AF88" s="106">
        <v>0</v>
      </c>
      <c r="AG88" s="182">
        <v>2</v>
      </c>
      <c r="AH88" s="119">
        <f t="shared" si="29"/>
        <v>64</v>
      </c>
      <c r="AI88" s="106">
        <f t="shared" si="30"/>
        <v>4</v>
      </c>
      <c r="AJ88" s="107">
        <f t="shared" si="31"/>
        <v>5</v>
      </c>
      <c r="AK88" s="107">
        <f t="shared" si="32"/>
        <v>7</v>
      </c>
      <c r="AL88" s="107">
        <f t="shared" si="33"/>
        <v>11</v>
      </c>
      <c r="AM88" s="107">
        <f t="shared" si="34"/>
        <v>5</v>
      </c>
      <c r="AN88" s="107">
        <f t="shared" si="35"/>
        <v>6</v>
      </c>
      <c r="AO88" s="107">
        <f t="shared" si="36"/>
        <v>12</v>
      </c>
      <c r="AP88" s="107">
        <f t="shared" si="37"/>
        <v>3</v>
      </c>
      <c r="AQ88" s="107">
        <f t="shared" si="38"/>
        <v>5</v>
      </c>
      <c r="AR88" s="107">
        <f t="shared" si="39"/>
        <v>4</v>
      </c>
      <c r="AS88" s="107">
        <f t="shared" si="40"/>
        <v>0</v>
      </c>
      <c r="AT88" s="107">
        <f t="shared" si="41"/>
        <v>2</v>
      </c>
      <c r="AU88" s="105">
        <f t="shared" si="42"/>
        <v>64</v>
      </c>
      <c r="AV88" s="86">
        <v>4394.0300000000043</v>
      </c>
      <c r="AW88" s="87">
        <f t="shared" si="43"/>
        <v>4144.8</v>
      </c>
      <c r="AX88" s="87">
        <f t="shared" si="44"/>
        <v>-249.23000000000411</v>
      </c>
    </row>
    <row r="89" spans="1:50" ht="15.75" thickBot="1" x14ac:dyDescent="0.3">
      <c r="A89" s="179" t="s">
        <v>67</v>
      </c>
      <c r="B89" s="180" t="s">
        <v>246</v>
      </c>
      <c r="C89" s="181" t="s">
        <v>239</v>
      </c>
      <c r="D89" s="176" t="str">
        <f t="shared" si="28"/>
        <v>1184057598-FIRSTCARE-STAR-MRSA West</v>
      </c>
      <c r="E89" s="169" t="s">
        <v>240</v>
      </c>
      <c r="F89" s="169" t="s">
        <v>201</v>
      </c>
      <c r="G89" s="169" t="s">
        <v>202</v>
      </c>
      <c r="H89" s="85" t="s">
        <v>469</v>
      </c>
      <c r="I89" s="95" t="s">
        <v>510</v>
      </c>
      <c r="J89" s="116" t="s">
        <v>195</v>
      </c>
      <c r="K89" s="117" t="s">
        <v>195</v>
      </c>
      <c r="L89" s="117" t="s">
        <v>195</v>
      </c>
      <c r="M89" s="117" t="s">
        <v>195</v>
      </c>
      <c r="N89" s="117" t="s">
        <v>195</v>
      </c>
      <c r="O89" s="117" t="s">
        <v>195</v>
      </c>
      <c r="P89" s="117" t="s">
        <v>195</v>
      </c>
      <c r="Q89" s="117" t="s">
        <v>195</v>
      </c>
      <c r="R89" s="117" t="s">
        <v>195</v>
      </c>
      <c r="S89" s="117" t="s">
        <v>195</v>
      </c>
      <c r="T89" s="117" t="s">
        <v>195</v>
      </c>
      <c r="U89" s="118" t="s">
        <v>195</v>
      </c>
      <c r="V89" s="106">
        <v>7</v>
      </c>
      <c r="W89" s="106">
        <v>7</v>
      </c>
      <c r="X89" s="106">
        <v>6</v>
      </c>
      <c r="Y89" s="106">
        <v>18</v>
      </c>
      <c r="Z89" s="106">
        <v>9</v>
      </c>
      <c r="AA89" s="106">
        <v>10</v>
      </c>
      <c r="AB89" s="106">
        <v>14</v>
      </c>
      <c r="AC89" s="106">
        <v>6</v>
      </c>
      <c r="AD89" s="106">
        <v>9</v>
      </c>
      <c r="AE89" s="106">
        <v>5</v>
      </c>
      <c r="AF89" s="106">
        <v>4</v>
      </c>
      <c r="AG89" s="182">
        <v>12</v>
      </c>
      <c r="AH89" s="119">
        <f t="shared" si="29"/>
        <v>107</v>
      </c>
      <c r="AI89" s="106">
        <f t="shared" si="30"/>
        <v>7</v>
      </c>
      <c r="AJ89" s="107">
        <f t="shared" si="31"/>
        <v>7</v>
      </c>
      <c r="AK89" s="107">
        <f t="shared" si="32"/>
        <v>6</v>
      </c>
      <c r="AL89" s="107">
        <f t="shared" si="33"/>
        <v>18</v>
      </c>
      <c r="AM89" s="107">
        <f t="shared" si="34"/>
        <v>9</v>
      </c>
      <c r="AN89" s="107">
        <f t="shared" si="35"/>
        <v>10</v>
      </c>
      <c r="AO89" s="107">
        <f t="shared" si="36"/>
        <v>14</v>
      </c>
      <c r="AP89" s="107">
        <f t="shared" si="37"/>
        <v>6</v>
      </c>
      <c r="AQ89" s="107">
        <f t="shared" si="38"/>
        <v>9</v>
      </c>
      <c r="AR89" s="107">
        <f t="shared" si="39"/>
        <v>5</v>
      </c>
      <c r="AS89" s="107">
        <f t="shared" si="40"/>
        <v>4</v>
      </c>
      <c r="AT89" s="107">
        <f t="shared" si="41"/>
        <v>12</v>
      </c>
      <c r="AU89" s="105">
        <f t="shared" si="42"/>
        <v>107</v>
      </c>
      <c r="AV89" s="86">
        <v>5556.2999999999984</v>
      </c>
      <c r="AW89" s="87">
        <f t="shared" si="43"/>
        <v>6929.59</v>
      </c>
      <c r="AX89" s="87">
        <f t="shared" si="44"/>
        <v>1373.2900000000018</v>
      </c>
    </row>
    <row r="90" spans="1:50" ht="15.75" thickBot="1" x14ac:dyDescent="0.3">
      <c r="A90" s="179" t="s">
        <v>68</v>
      </c>
      <c r="B90" s="180" t="s">
        <v>218</v>
      </c>
      <c r="C90" s="181" t="s">
        <v>235</v>
      </c>
      <c r="D90" s="176" t="str">
        <f t="shared" si="28"/>
        <v>1184941346-Amerigroup-STAR Kids-MRSA West</v>
      </c>
      <c r="E90" s="169" t="s">
        <v>200</v>
      </c>
      <c r="F90" s="169" t="s">
        <v>236</v>
      </c>
      <c r="G90" s="169" t="s">
        <v>202</v>
      </c>
      <c r="H90" s="85" t="s">
        <v>468</v>
      </c>
      <c r="I90" s="95" t="s">
        <v>510</v>
      </c>
      <c r="J90" s="116" t="s">
        <v>195</v>
      </c>
      <c r="K90" s="117" t="s">
        <v>195</v>
      </c>
      <c r="L90" s="117" t="s">
        <v>195</v>
      </c>
      <c r="M90" s="117" t="s">
        <v>195</v>
      </c>
      <c r="N90" s="117" t="s">
        <v>195</v>
      </c>
      <c r="O90" s="117" t="s">
        <v>195</v>
      </c>
      <c r="P90" s="117" t="s">
        <v>195</v>
      </c>
      <c r="Q90" s="117" t="s">
        <v>195</v>
      </c>
      <c r="R90" s="117" t="s">
        <v>195</v>
      </c>
      <c r="S90" s="117" t="s">
        <v>195</v>
      </c>
      <c r="T90" s="117" t="s">
        <v>195</v>
      </c>
      <c r="U90" s="118" t="s">
        <v>195</v>
      </c>
      <c r="V90" s="106">
        <v>0</v>
      </c>
      <c r="W90" s="106">
        <v>0</v>
      </c>
      <c r="X90" s="106">
        <v>0</v>
      </c>
      <c r="Y90" s="106">
        <v>1</v>
      </c>
      <c r="Z90" s="106">
        <v>1</v>
      </c>
      <c r="AA90" s="106">
        <v>0</v>
      </c>
      <c r="AB90" s="106">
        <v>0</v>
      </c>
      <c r="AC90" s="106">
        <v>1</v>
      </c>
      <c r="AD90" s="106">
        <v>1</v>
      </c>
      <c r="AE90" s="106">
        <v>1</v>
      </c>
      <c r="AF90" s="106">
        <v>0</v>
      </c>
      <c r="AG90" s="182">
        <v>1</v>
      </c>
      <c r="AH90" s="119">
        <f t="shared" si="29"/>
        <v>6</v>
      </c>
      <c r="AI90" s="106">
        <f t="shared" si="30"/>
        <v>0</v>
      </c>
      <c r="AJ90" s="107">
        <f t="shared" si="31"/>
        <v>0</v>
      </c>
      <c r="AK90" s="107">
        <f t="shared" si="32"/>
        <v>0</v>
      </c>
      <c r="AL90" s="107">
        <f t="shared" si="33"/>
        <v>1</v>
      </c>
      <c r="AM90" s="107">
        <f t="shared" si="34"/>
        <v>1</v>
      </c>
      <c r="AN90" s="107">
        <f t="shared" si="35"/>
        <v>0</v>
      </c>
      <c r="AO90" s="107">
        <f t="shared" si="36"/>
        <v>0</v>
      </c>
      <c r="AP90" s="107">
        <f t="shared" si="37"/>
        <v>1</v>
      </c>
      <c r="AQ90" s="107">
        <f t="shared" si="38"/>
        <v>1</v>
      </c>
      <c r="AR90" s="107">
        <f t="shared" si="39"/>
        <v>1</v>
      </c>
      <c r="AS90" s="107">
        <f t="shared" si="40"/>
        <v>0</v>
      </c>
      <c r="AT90" s="107">
        <f t="shared" si="41"/>
        <v>1</v>
      </c>
      <c r="AU90" s="105">
        <f t="shared" si="42"/>
        <v>6</v>
      </c>
      <c r="AV90" s="86">
        <v>1956.6700000000008</v>
      </c>
      <c r="AW90" s="87">
        <f t="shared" si="43"/>
        <v>653</v>
      </c>
      <c r="AX90" s="87">
        <f t="shared" si="44"/>
        <v>-1303.6700000000008</v>
      </c>
    </row>
    <row r="91" spans="1:50" ht="15.75" thickBot="1" x14ac:dyDescent="0.3">
      <c r="A91" s="179" t="s">
        <v>68</v>
      </c>
      <c r="B91" s="180" t="s">
        <v>218</v>
      </c>
      <c r="C91" s="181" t="s">
        <v>232</v>
      </c>
      <c r="D91" s="176" t="str">
        <f t="shared" si="28"/>
        <v>1184941346-Amerigroup-STAR+PLUS-MRSA West</v>
      </c>
      <c r="E91" s="169" t="s">
        <v>200</v>
      </c>
      <c r="F91" s="169" t="s">
        <v>233</v>
      </c>
      <c r="G91" s="169" t="s">
        <v>202</v>
      </c>
      <c r="H91" s="85" t="s">
        <v>468</v>
      </c>
      <c r="I91" s="95" t="s">
        <v>510</v>
      </c>
      <c r="J91" s="116" t="s">
        <v>195</v>
      </c>
      <c r="K91" s="117" t="s">
        <v>195</v>
      </c>
      <c r="L91" s="117" t="s">
        <v>195</v>
      </c>
      <c r="M91" s="117" t="s">
        <v>195</v>
      </c>
      <c r="N91" s="117" t="s">
        <v>195</v>
      </c>
      <c r="O91" s="117" t="s">
        <v>195</v>
      </c>
      <c r="P91" s="117" t="s">
        <v>195</v>
      </c>
      <c r="Q91" s="117" t="s">
        <v>195</v>
      </c>
      <c r="R91" s="117" t="s">
        <v>195</v>
      </c>
      <c r="S91" s="117" t="s">
        <v>195</v>
      </c>
      <c r="T91" s="117" t="s">
        <v>195</v>
      </c>
      <c r="U91" s="118" t="s">
        <v>195</v>
      </c>
      <c r="V91" s="106">
        <v>3</v>
      </c>
      <c r="W91" s="106">
        <v>7</v>
      </c>
      <c r="X91" s="106">
        <v>2</v>
      </c>
      <c r="Y91" s="106">
        <v>2</v>
      </c>
      <c r="Z91" s="106">
        <v>2</v>
      </c>
      <c r="AA91" s="106">
        <v>4</v>
      </c>
      <c r="AB91" s="106">
        <v>3</v>
      </c>
      <c r="AC91" s="106">
        <v>1</v>
      </c>
      <c r="AD91" s="106">
        <v>1</v>
      </c>
      <c r="AE91" s="106">
        <v>5</v>
      </c>
      <c r="AF91" s="106">
        <v>1</v>
      </c>
      <c r="AG91" s="182">
        <v>0</v>
      </c>
      <c r="AH91" s="119">
        <f t="shared" si="29"/>
        <v>31</v>
      </c>
      <c r="AI91" s="106">
        <f t="shared" si="30"/>
        <v>3</v>
      </c>
      <c r="AJ91" s="107">
        <f t="shared" si="31"/>
        <v>7</v>
      </c>
      <c r="AK91" s="107">
        <f t="shared" si="32"/>
        <v>2</v>
      </c>
      <c r="AL91" s="107">
        <f t="shared" si="33"/>
        <v>2</v>
      </c>
      <c r="AM91" s="107">
        <f t="shared" si="34"/>
        <v>2</v>
      </c>
      <c r="AN91" s="107">
        <f t="shared" si="35"/>
        <v>4</v>
      </c>
      <c r="AO91" s="107">
        <f t="shared" si="36"/>
        <v>3</v>
      </c>
      <c r="AP91" s="107">
        <f t="shared" si="37"/>
        <v>1</v>
      </c>
      <c r="AQ91" s="107">
        <f t="shared" si="38"/>
        <v>1</v>
      </c>
      <c r="AR91" s="107">
        <f t="shared" si="39"/>
        <v>5</v>
      </c>
      <c r="AS91" s="107">
        <f t="shared" si="40"/>
        <v>1</v>
      </c>
      <c r="AT91" s="107">
        <f t="shared" si="41"/>
        <v>0</v>
      </c>
      <c r="AU91" s="105">
        <f t="shared" si="42"/>
        <v>31</v>
      </c>
      <c r="AV91" s="86">
        <v>5851.9999999999991</v>
      </c>
      <c r="AW91" s="87">
        <f t="shared" si="43"/>
        <v>3373.81</v>
      </c>
      <c r="AX91" s="87">
        <f t="shared" si="44"/>
        <v>-2478.1899999999991</v>
      </c>
    </row>
    <row r="92" spans="1:50" ht="15.75" thickBot="1" x14ac:dyDescent="0.3">
      <c r="A92" s="179" t="s">
        <v>68</v>
      </c>
      <c r="B92" s="180" t="s">
        <v>218</v>
      </c>
      <c r="C92" s="181" t="s">
        <v>199</v>
      </c>
      <c r="D92" s="176" t="str">
        <f t="shared" si="28"/>
        <v>1184941346-Amerigroup-STAR-MRSA West</v>
      </c>
      <c r="E92" s="169" t="s">
        <v>200</v>
      </c>
      <c r="F92" s="169" t="s">
        <v>201</v>
      </c>
      <c r="G92" s="169" t="s">
        <v>202</v>
      </c>
      <c r="H92" s="85" t="s">
        <v>468</v>
      </c>
      <c r="I92" s="95" t="s">
        <v>510</v>
      </c>
      <c r="J92" s="116" t="s">
        <v>195</v>
      </c>
      <c r="K92" s="117" t="s">
        <v>195</v>
      </c>
      <c r="L92" s="117" t="s">
        <v>195</v>
      </c>
      <c r="M92" s="117" t="s">
        <v>195</v>
      </c>
      <c r="N92" s="117" t="s">
        <v>195</v>
      </c>
      <c r="O92" s="117" t="s">
        <v>195</v>
      </c>
      <c r="P92" s="117" t="s">
        <v>195</v>
      </c>
      <c r="Q92" s="117" t="s">
        <v>195</v>
      </c>
      <c r="R92" s="117" t="s">
        <v>195</v>
      </c>
      <c r="S92" s="117" t="s">
        <v>195</v>
      </c>
      <c r="T92" s="117" t="s">
        <v>195</v>
      </c>
      <c r="U92" s="118" t="s">
        <v>195</v>
      </c>
      <c r="V92" s="106">
        <v>17</v>
      </c>
      <c r="W92" s="106">
        <v>23</v>
      </c>
      <c r="X92" s="106">
        <v>21</v>
      </c>
      <c r="Y92" s="106">
        <v>21</v>
      </c>
      <c r="Z92" s="106">
        <v>17</v>
      </c>
      <c r="AA92" s="106">
        <v>31</v>
      </c>
      <c r="AB92" s="106">
        <v>19</v>
      </c>
      <c r="AC92" s="106">
        <v>17</v>
      </c>
      <c r="AD92" s="106">
        <v>24</v>
      </c>
      <c r="AE92" s="106">
        <v>15</v>
      </c>
      <c r="AF92" s="106">
        <v>8</v>
      </c>
      <c r="AG92" s="182">
        <v>29</v>
      </c>
      <c r="AH92" s="119">
        <f t="shared" si="29"/>
        <v>242</v>
      </c>
      <c r="AI92" s="106">
        <f t="shared" si="30"/>
        <v>17</v>
      </c>
      <c r="AJ92" s="107">
        <f t="shared" si="31"/>
        <v>23</v>
      </c>
      <c r="AK92" s="107">
        <f t="shared" si="32"/>
        <v>21</v>
      </c>
      <c r="AL92" s="107">
        <f t="shared" si="33"/>
        <v>21</v>
      </c>
      <c r="AM92" s="107">
        <f t="shared" si="34"/>
        <v>17</v>
      </c>
      <c r="AN92" s="107">
        <f t="shared" si="35"/>
        <v>31</v>
      </c>
      <c r="AO92" s="107">
        <f t="shared" si="36"/>
        <v>19</v>
      </c>
      <c r="AP92" s="107">
        <f t="shared" si="37"/>
        <v>17</v>
      </c>
      <c r="AQ92" s="107">
        <f t="shared" si="38"/>
        <v>24</v>
      </c>
      <c r="AR92" s="107">
        <f t="shared" si="39"/>
        <v>15</v>
      </c>
      <c r="AS92" s="107">
        <f t="shared" si="40"/>
        <v>8</v>
      </c>
      <c r="AT92" s="107">
        <f t="shared" si="41"/>
        <v>29</v>
      </c>
      <c r="AU92" s="105">
        <f t="shared" si="42"/>
        <v>242</v>
      </c>
      <c r="AV92" s="86">
        <v>43685.23</v>
      </c>
      <c r="AW92" s="87">
        <f t="shared" si="43"/>
        <v>26337.52</v>
      </c>
      <c r="AX92" s="87">
        <f t="shared" si="44"/>
        <v>-17347.710000000003</v>
      </c>
    </row>
    <row r="93" spans="1:50" ht="15.75" thickBot="1" x14ac:dyDescent="0.3">
      <c r="A93" s="179" t="s">
        <v>68</v>
      </c>
      <c r="B93" s="180" t="s">
        <v>218</v>
      </c>
      <c r="C93" s="181" t="s">
        <v>239</v>
      </c>
      <c r="D93" s="176" t="str">
        <f t="shared" si="28"/>
        <v>1184941346-FIRSTCARE-STAR-MRSA West</v>
      </c>
      <c r="E93" s="169" t="s">
        <v>240</v>
      </c>
      <c r="F93" s="169" t="s">
        <v>201</v>
      </c>
      <c r="G93" s="169" t="s">
        <v>202</v>
      </c>
      <c r="H93" s="85" t="s">
        <v>468</v>
      </c>
      <c r="I93" s="95" t="s">
        <v>510</v>
      </c>
      <c r="J93" s="116" t="s">
        <v>195</v>
      </c>
      <c r="K93" s="117" t="s">
        <v>195</v>
      </c>
      <c r="L93" s="117" t="s">
        <v>195</v>
      </c>
      <c r="M93" s="117" t="s">
        <v>195</v>
      </c>
      <c r="N93" s="117" t="s">
        <v>195</v>
      </c>
      <c r="O93" s="117" t="s">
        <v>195</v>
      </c>
      <c r="P93" s="117" t="s">
        <v>195</v>
      </c>
      <c r="Q93" s="117" t="s">
        <v>195</v>
      </c>
      <c r="R93" s="117" t="s">
        <v>195</v>
      </c>
      <c r="S93" s="117" t="s">
        <v>195</v>
      </c>
      <c r="T93" s="117" t="s">
        <v>195</v>
      </c>
      <c r="U93" s="118" t="s">
        <v>195</v>
      </c>
      <c r="V93" s="106">
        <v>9</v>
      </c>
      <c r="W93" s="106">
        <v>9</v>
      </c>
      <c r="X93" s="106">
        <v>7</v>
      </c>
      <c r="Y93" s="106">
        <v>6</v>
      </c>
      <c r="Z93" s="106">
        <v>6</v>
      </c>
      <c r="AA93" s="106">
        <v>5</v>
      </c>
      <c r="AB93" s="106">
        <v>8</v>
      </c>
      <c r="AC93" s="106">
        <v>5</v>
      </c>
      <c r="AD93" s="106">
        <v>1</v>
      </c>
      <c r="AE93" s="106">
        <v>8</v>
      </c>
      <c r="AF93" s="106">
        <v>6</v>
      </c>
      <c r="AG93" s="182">
        <v>7</v>
      </c>
      <c r="AH93" s="119">
        <f t="shared" si="29"/>
        <v>77</v>
      </c>
      <c r="AI93" s="106">
        <f t="shared" si="30"/>
        <v>9</v>
      </c>
      <c r="AJ93" s="107">
        <f t="shared" si="31"/>
        <v>9</v>
      </c>
      <c r="AK93" s="107">
        <f t="shared" si="32"/>
        <v>7</v>
      </c>
      <c r="AL93" s="107">
        <f t="shared" si="33"/>
        <v>6</v>
      </c>
      <c r="AM93" s="107">
        <f t="shared" si="34"/>
        <v>6</v>
      </c>
      <c r="AN93" s="107">
        <f t="shared" si="35"/>
        <v>5</v>
      </c>
      <c r="AO93" s="107">
        <f t="shared" si="36"/>
        <v>8</v>
      </c>
      <c r="AP93" s="107">
        <f t="shared" si="37"/>
        <v>5</v>
      </c>
      <c r="AQ93" s="107">
        <f t="shared" si="38"/>
        <v>1</v>
      </c>
      <c r="AR93" s="107">
        <f t="shared" si="39"/>
        <v>8</v>
      </c>
      <c r="AS93" s="107">
        <f t="shared" si="40"/>
        <v>6</v>
      </c>
      <c r="AT93" s="107">
        <f t="shared" si="41"/>
        <v>7</v>
      </c>
      <c r="AU93" s="105">
        <f t="shared" si="42"/>
        <v>77</v>
      </c>
      <c r="AV93" s="86">
        <v>54616.880000000019</v>
      </c>
      <c r="AW93" s="87">
        <f t="shared" si="43"/>
        <v>8380.1200000000008</v>
      </c>
      <c r="AX93" s="87">
        <f t="shared" si="44"/>
        <v>-46236.760000000017</v>
      </c>
    </row>
    <row r="94" spans="1:50" ht="15.75" thickBot="1" x14ac:dyDescent="0.3">
      <c r="A94" s="179" t="s">
        <v>69</v>
      </c>
      <c r="B94" s="180" t="s">
        <v>418</v>
      </c>
      <c r="C94" s="181" t="s">
        <v>413</v>
      </c>
      <c r="D94" s="176" t="str">
        <f t="shared" si="28"/>
        <v>1205263134-Amerigroup-STAR-MRSA Central</v>
      </c>
      <c r="E94" s="169" t="s">
        <v>200</v>
      </c>
      <c r="F94" s="169" t="s">
        <v>201</v>
      </c>
      <c r="G94" s="169" t="s">
        <v>212</v>
      </c>
      <c r="H94" s="85" t="s">
        <v>469</v>
      </c>
      <c r="I94" s="95" t="s">
        <v>510</v>
      </c>
      <c r="J94" s="116" t="s">
        <v>195</v>
      </c>
      <c r="K94" s="117" t="s">
        <v>195</v>
      </c>
      <c r="L94" s="117" t="s">
        <v>195</v>
      </c>
      <c r="M94" s="117" t="s">
        <v>195</v>
      </c>
      <c r="N94" s="117" t="s">
        <v>195</v>
      </c>
      <c r="O94" s="117" t="s">
        <v>195</v>
      </c>
      <c r="P94" s="117" t="s">
        <v>195</v>
      </c>
      <c r="Q94" s="117" t="s">
        <v>195</v>
      </c>
      <c r="R94" s="117" t="s">
        <v>195</v>
      </c>
      <c r="S94" s="117" t="s">
        <v>195</v>
      </c>
      <c r="T94" s="117" t="s">
        <v>195</v>
      </c>
      <c r="U94" s="118" t="s">
        <v>195</v>
      </c>
      <c r="V94" s="106">
        <v>0</v>
      </c>
      <c r="W94" s="106">
        <v>1</v>
      </c>
      <c r="X94" s="106">
        <v>0</v>
      </c>
      <c r="Y94" s="106">
        <v>3</v>
      </c>
      <c r="Z94" s="106">
        <v>2</v>
      </c>
      <c r="AA94" s="106">
        <v>0</v>
      </c>
      <c r="AB94" s="106">
        <v>0</v>
      </c>
      <c r="AC94" s="106">
        <v>0</v>
      </c>
      <c r="AD94" s="106">
        <v>0</v>
      </c>
      <c r="AE94" s="106">
        <v>0</v>
      </c>
      <c r="AF94" s="106">
        <v>0</v>
      </c>
      <c r="AG94" s="182">
        <v>1</v>
      </c>
      <c r="AH94" s="119">
        <f t="shared" si="29"/>
        <v>7</v>
      </c>
      <c r="AI94" s="106">
        <f t="shared" si="30"/>
        <v>0</v>
      </c>
      <c r="AJ94" s="107">
        <f t="shared" si="31"/>
        <v>1</v>
      </c>
      <c r="AK94" s="107">
        <f t="shared" si="32"/>
        <v>0</v>
      </c>
      <c r="AL94" s="107">
        <f t="shared" si="33"/>
        <v>3</v>
      </c>
      <c r="AM94" s="107">
        <f t="shared" si="34"/>
        <v>2</v>
      </c>
      <c r="AN94" s="107">
        <f t="shared" si="35"/>
        <v>0</v>
      </c>
      <c r="AO94" s="107">
        <f t="shared" si="36"/>
        <v>0</v>
      </c>
      <c r="AP94" s="107">
        <f t="shared" si="37"/>
        <v>0</v>
      </c>
      <c r="AQ94" s="107">
        <f t="shared" si="38"/>
        <v>0</v>
      </c>
      <c r="AR94" s="107">
        <f t="shared" si="39"/>
        <v>0</v>
      </c>
      <c r="AS94" s="107">
        <f t="shared" si="40"/>
        <v>0</v>
      </c>
      <c r="AT94" s="107">
        <f t="shared" si="41"/>
        <v>1</v>
      </c>
      <c r="AU94" s="105">
        <f t="shared" si="42"/>
        <v>7</v>
      </c>
      <c r="AV94" s="86">
        <v>444.22000000000008</v>
      </c>
      <c r="AW94" s="87">
        <f t="shared" si="43"/>
        <v>453.34</v>
      </c>
      <c r="AX94" s="87">
        <f t="shared" si="44"/>
        <v>9.1199999999998909</v>
      </c>
    </row>
    <row r="95" spans="1:50" ht="15.75" thickBot="1" x14ac:dyDescent="0.3">
      <c r="A95" s="179" t="s">
        <v>70</v>
      </c>
      <c r="B95" s="180" t="s">
        <v>351</v>
      </c>
      <c r="C95" s="181" t="s">
        <v>363</v>
      </c>
      <c r="D95" s="176" t="str">
        <f t="shared" si="28"/>
        <v>1205335726-Amerigroup-STAR-MRSA Northeast</v>
      </c>
      <c r="E95" s="169" t="s">
        <v>200</v>
      </c>
      <c r="F95" s="169" t="s">
        <v>201</v>
      </c>
      <c r="G95" s="169" t="s">
        <v>262</v>
      </c>
      <c r="H95" s="85" t="s">
        <v>469</v>
      </c>
      <c r="I95" s="95" t="s">
        <v>510</v>
      </c>
      <c r="J95" s="116" t="s">
        <v>195</v>
      </c>
      <c r="K95" s="117" t="s">
        <v>195</v>
      </c>
      <c r="L95" s="117" t="s">
        <v>195</v>
      </c>
      <c r="M95" s="117" t="s">
        <v>195</v>
      </c>
      <c r="N95" s="117" t="s">
        <v>195</v>
      </c>
      <c r="O95" s="117" t="s">
        <v>195</v>
      </c>
      <c r="P95" s="117" t="s">
        <v>195</v>
      </c>
      <c r="Q95" s="117" t="s">
        <v>195</v>
      </c>
      <c r="R95" s="117" t="s">
        <v>195</v>
      </c>
      <c r="S95" s="117" t="s">
        <v>195</v>
      </c>
      <c r="T95" s="117" t="s">
        <v>195</v>
      </c>
      <c r="U95" s="118" t="s">
        <v>195</v>
      </c>
      <c r="V95" s="106">
        <v>178</v>
      </c>
      <c r="W95" s="106">
        <v>187</v>
      </c>
      <c r="X95" s="106">
        <v>216</v>
      </c>
      <c r="Y95" s="106">
        <v>232</v>
      </c>
      <c r="Z95" s="106">
        <v>203</v>
      </c>
      <c r="AA95" s="106">
        <v>170</v>
      </c>
      <c r="AB95" s="106">
        <v>182</v>
      </c>
      <c r="AC95" s="106">
        <v>172</v>
      </c>
      <c r="AD95" s="106">
        <v>169</v>
      </c>
      <c r="AE95" s="106">
        <v>119</v>
      </c>
      <c r="AF95" s="106">
        <v>113</v>
      </c>
      <c r="AG95" s="182">
        <v>173</v>
      </c>
      <c r="AH95" s="119">
        <f t="shared" si="29"/>
        <v>2114</v>
      </c>
      <c r="AI95" s="106">
        <f t="shared" si="30"/>
        <v>178</v>
      </c>
      <c r="AJ95" s="107">
        <f t="shared" si="31"/>
        <v>187</v>
      </c>
      <c r="AK95" s="107">
        <f t="shared" si="32"/>
        <v>216</v>
      </c>
      <c r="AL95" s="107">
        <f t="shared" si="33"/>
        <v>232</v>
      </c>
      <c r="AM95" s="107">
        <f t="shared" si="34"/>
        <v>203</v>
      </c>
      <c r="AN95" s="107">
        <f t="shared" si="35"/>
        <v>170</v>
      </c>
      <c r="AO95" s="107">
        <f t="shared" si="36"/>
        <v>182</v>
      </c>
      <c r="AP95" s="107">
        <f t="shared" si="37"/>
        <v>172</v>
      </c>
      <c r="AQ95" s="107">
        <f t="shared" si="38"/>
        <v>169</v>
      </c>
      <c r="AR95" s="107">
        <f t="shared" si="39"/>
        <v>119</v>
      </c>
      <c r="AS95" s="107">
        <f t="shared" si="40"/>
        <v>113</v>
      </c>
      <c r="AT95" s="107">
        <f t="shared" si="41"/>
        <v>173</v>
      </c>
      <c r="AU95" s="105">
        <f t="shared" si="42"/>
        <v>2114</v>
      </c>
      <c r="AV95" s="86">
        <v>79561.639999999985</v>
      </c>
      <c r="AW95" s="87">
        <f t="shared" si="43"/>
        <v>136907.95000000001</v>
      </c>
      <c r="AX95" s="87">
        <f t="shared" si="44"/>
        <v>57346.310000000027</v>
      </c>
    </row>
    <row r="96" spans="1:50" ht="15.75" thickBot="1" x14ac:dyDescent="0.3">
      <c r="A96" s="179" t="s">
        <v>72</v>
      </c>
      <c r="B96" s="180" t="s">
        <v>234</v>
      </c>
      <c r="C96" s="181" t="s">
        <v>235</v>
      </c>
      <c r="D96" s="176" t="str">
        <f t="shared" si="28"/>
        <v>1225095441-Amerigroup-STAR Kids-MRSA West</v>
      </c>
      <c r="E96" s="169" t="s">
        <v>200</v>
      </c>
      <c r="F96" s="169" t="s">
        <v>236</v>
      </c>
      <c r="G96" s="169" t="s">
        <v>202</v>
      </c>
      <c r="H96" s="85" t="s">
        <v>469</v>
      </c>
      <c r="I96" s="95" t="s">
        <v>510</v>
      </c>
      <c r="J96" s="116" t="s">
        <v>195</v>
      </c>
      <c r="K96" s="117" t="s">
        <v>195</v>
      </c>
      <c r="L96" s="117" t="s">
        <v>195</v>
      </c>
      <c r="M96" s="117" t="s">
        <v>195</v>
      </c>
      <c r="N96" s="117" t="s">
        <v>195</v>
      </c>
      <c r="O96" s="117" t="s">
        <v>195</v>
      </c>
      <c r="P96" s="117" t="s">
        <v>195</v>
      </c>
      <c r="Q96" s="117" t="s">
        <v>195</v>
      </c>
      <c r="R96" s="117" t="s">
        <v>195</v>
      </c>
      <c r="S96" s="117" t="s">
        <v>195</v>
      </c>
      <c r="T96" s="117" t="s">
        <v>195</v>
      </c>
      <c r="U96" s="118" t="s">
        <v>195</v>
      </c>
      <c r="V96" s="106">
        <v>2</v>
      </c>
      <c r="W96" s="106">
        <v>1</v>
      </c>
      <c r="X96" s="106">
        <v>1</v>
      </c>
      <c r="Y96" s="106">
        <v>1</v>
      </c>
      <c r="Z96" s="106">
        <v>0</v>
      </c>
      <c r="AA96" s="106">
        <v>1</v>
      </c>
      <c r="AB96" s="106">
        <v>1</v>
      </c>
      <c r="AC96" s="106">
        <v>1</v>
      </c>
      <c r="AD96" s="106">
        <v>1</v>
      </c>
      <c r="AE96" s="106">
        <v>0</v>
      </c>
      <c r="AF96" s="106">
        <v>0</v>
      </c>
      <c r="AG96" s="182">
        <v>0</v>
      </c>
      <c r="AH96" s="119">
        <f t="shared" si="29"/>
        <v>9</v>
      </c>
      <c r="AI96" s="106">
        <f t="shared" si="30"/>
        <v>2</v>
      </c>
      <c r="AJ96" s="107">
        <f t="shared" si="31"/>
        <v>1</v>
      </c>
      <c r="AK96" s="107">
        <f t="shared" si="32"/>
        <v>1</v>
      </c>
      <c r="AL96" s="107">
        <f t="shared" si="33"/>
        <v>1</v>
      </c>
      <c r="AM96" s="107">
        <f t="shared" si="34"/>
        <v>0</v>
      </c>
      <c r="AN96" s="107">
        <f t="shared" si="35"/>
        <v>1</v>
      </c>
      <c r="AO96" s="107">
        <f t="shared" si="36"/>
        <v>1</v>
      </c>
      <c r="AP96" s="107">
        <f t="shared" si="37"/>
        <v>1</v>
      </c>
      <c r="AQ96" s="107">
        <f t="shared" si="38"/>
        <v>1</v>
      </c>
      <c r="AR96" s="107">
        <f t="shared" si="39"/>
        <v>0</v>
      </c>
      <c r="AS96" s="107">
        <f t="shared" si="40"/>
        <v>0</v>
      </c>
      <c r="AT96" s="107">
        <f t="shared" si="41"/>
        <v>0</v>
      </c>
      <c r="AU96" s="105">
        <f t="shared" si="42"/>
        <v>9</v>
      </c>
      <c r="AV96" s="86">
        <v>461.63</v>
      </c>
      <c r="AW96" s="87">
        <f t="shared" si="43"/>
        <v>582.86</v>
      </c>
      <c r="AX96" s="87">
        <f t="shared" si="44"/>
        <v>121.23000000000002</v>
      </c>
    </row>
    <row r="97" spans="1:50" ht="15.75" thickBot="1" x14ac:dyDescent="0.3">
      <c r="A97" s="179" t="s">
        <v>72</v>
      </c>
      <c r="B97" s="180" t="s">
        <v>234</v>
      </c>
      <c r="C97" s="181" t="s">
        <v>232</v>
      </c>
      <c r="D97" s="176" t="str">
        <f t="shared" si="28"/>
        <v>1225095441-Amerigroup-STAR+PLUS-MRSA West</v>
      </c>
      <c r="E97" s="169" t="s">
        <v>200</v>
      </c>
      <c r="F97" s="169" t="s">
        <v>233</v>
      </c>
      <c r="G97" s="169" t="s">
        <v>202</v>
      </c>
      <c r="H97" s="85" t="s">
        <v>469</v>
      </c>
      <c r="I97" s="95" t="s">
        <v>510</v>
      </c>
      <c r="J97" s="116" t="s">
        <v>195</v>
      </c>
      <c r="K97" s="117" t="s">
        <v>195</v>
      </c>
      <c r="L97" s="117" t="s">
        <v>195</v>
      </c>
      <c r="M97" s="117" t="s">
        <v>195</v>
      </c>
      <c r="N97" s="117" t="s">
        <v>195</v>
      </c>
      <c r="O97" s="117" t="s">
        <v>195</v>
      </c>
      <c r="P97" s="117" t="s">
        <v>195</v>
      </c>
      <c r="Q97" s="117" t="s">
        <v>195</v>
      </c>
      <c r="R97" s="117" t="s">
        <v>195</v>
      </c>
      <c r="S97" s="117" t="s">
        <v>195</v>
      </c>
      <c r="T97" s="117" t="s">
        <v>195</v>
      </c>
      <c r="U97" s="118" t="s">
        <v>195</v>
      </c>
      <c r="V97" s="106">
        <v>2</v>
      </c>
      <c r="W97" s="106">
        <v>0</v>
      </c>
      <c r="X97" s="106">
        <v>1</v>
      </c>
      <c r="Y97" s="106">
        <v>1</v>
      </c>
      <c r="Z97" s="106">
        <v>3</v>
      </c>
      <c r="AA97" s="106">
        <v>1</v>
      </c>
      <c r="AB97" s="106">
        <v>1</v>
      </c>
      <c r="AC97" s="106">
        <v>0</v>
      </c>
      <c r="AD97" s="106">
        <v>1</v>
      </c>
      <c r="AE97" s="106">
        <v>2</v>
      </c>
      <c r="AF97" s="106">
        <v>1</v>
      </c>
      <c r="AG97" s="182">
        <v>2</v>
      </c>
      <c r="AH97" s="119">
        <f t="shared" si="29"/>
        <v>15</v>
      </c>
      <c r="AI97" s="106">
        <f t="shared" si="30"/>
        <v>2</v>
      </c>
      <c r="AJ97" s="107">
        <f t="shared" si="31"/>
        <v>0</v>
      </c>
      <c r="AK97" s="107">
        <f t="shared" si="32"/>
        <v>1</v>
      </c>
      <c r="AL97" s="107">
        <f t="shared" si="33"/>
        <v>1</v>
      </c>
      <c r="AM97" s="107">
        <f t="shared" si="34"/>
        <v>3</v>
      </c>
      <c r="AN97" s="107">
        <f t="shared" si="35"/>
        <v>1</v>
      </c>
      <c r="AO97" s="107">
        <f t="shared" si="36"/>
        <v>1</v>
      </c>
      <c r="AP97" s="107">
        <f t="shared" si="37"/>
        <v>0</v>
      </c>
      <c r="AQ97" s="107">
        <f t="shared" si="38"/>
        <v>1</v>
      </c>
      <c r="AR97" s="107">
        <f t="shared" si="39"/>
        <v>2</v>
      </c>
      <c r="AS97" s="107">
        <f t="shared" si="40"/>
        <v>1</v>
      </c>
      <c r="AT97" s="107">
        <f t="shared" si="41"/>
        <v>2</v>
      </c>
      <c r="AU97" s="105">
        <f t="shared" si="42"/>
        <v>15</v>
      </c>
      <c r="AV97" s="86">
        <v>1505.6600000000014</v>
      </c>
      <c r="AW97" s="87">
        <f t="shared" si="43"/>
        <v>971.44</v>
      </c>
      <c r="AX97" s="87">
        <f t="shared" si="44"/>
        <v>-534.22000000000139</v>
      </c>
    </row>
    <row r="98" spans="1:50" ht="15.75" thickBot="1" x14ac:dyDescent="0.3">
      <c r="A98" s="179" t="s">
        <v>72</v>
      </c>
      <c r="B98" s="180" t="s">
        <v>234</v>
      </c>
      <c r="C98" s="181" t="s">
        <v>199</v>
      </c>
      <c r="D98" s="176" t="str">
        <f t="shared" si="28"/>
        <v>1225095441-Amerigroup-STAR-MRSA West</v>
      </c>
      <c r="E98" s="169" t="s">
        <v>200</v>
      </c>
      <c r="F98" s="169" t="s">
        <v>201</v>
      </c>
      <c r="G98" s="169" t="s">
        <v>202</v>
      </c>
      <c r="H98" s="85" t="s">
        <v>469</v>
      </c>
      <c r="I98" s="95" t="s">
        <v>510</v>
      </c>
      <c r="J98" s="116" t="s">
        <v>195</v>
      </c>
      <c r="K98" s="117" t="s">
        <v>195</v>
      </c>
      <c r="L98" s="117" t="s">
        <v>195</v>
      </c>
      <c r="M98" s="117" t="s">
        <v>195</v>
      </c>
      <c r="N98" s="117" t="s">
        <v>195</v>
      </c>
      <c r="O98" s="117" t="s">
        <v>195</v>
      </c>
      <c r="P98" s="117" t="s">
        <v>195</v>
      </c>
      <c r="Q98" s="117" t="s">
        <v>195</v>
      </c>
      <c r="R98" s="117" t="s">
        <v>195</v>
      </c>
      <c r="S98" s="117" t="s">
        <v>195</v>
      </c>
      <c r="T98" s="117" t="s">
        <v>195</v>
      </c>
      <c r="U98" s="118" t="s">
        <v>195</v>
      </c>
      <c r="V98" s="106">
        <v>13</v>
      </c>
      <c r="W98" s="106">
        <v>11</v>
      </c>
      <c r="X98" s="106">
        <v>24</v>
      </c>
      <c r="Y98" s="106">
        <v>11</v>
      </c>
      <c r="Z98" s="106">
        <v>8</v>
      </c>
      <c r="AA98" s="106">
        <v>8</v>
      </c>
      <c r="AB98" s="106">
        <v>7</v>
      </c>
      <c r="AC98" s="106">
        <v>17</v>
      </c>
      <c r="AD98" s="106">
        <v>7</v>
      </c>
      <c r="AE98" s="106">
        <v>4</v>
      </c>
      <c r="AF98" s="106">
        <v>4</v>
      </c>
      <c r="AG98" s="182">
        <v>14</v>
      </c>
      <c r="AH98" s="119">
        <f t="shared" si="29"/>
        <v>128</v>
      </c>
      <c r="AI98" s="106">
        <f t="shared" si="30"/>
        <v>13</v>
      </c>
      <c r="AJ98" s="107">
        <f t="shared" si="31"/>
        <v>11</v>
      </c>
      <c r="AK98" s="107">
        <f t="shared" si="32"/>
        <v>24</v>
      </c>
      <c r="AL98" s="107">
        <f t="shared" si="33"/>
        <v>11</v>
      </c>
      <c r="AM98" s="107">
        <f t="shared" si="34"/>
        <v>8</v>
      </c>
      <c r="AN98" s="107">
        <f t="shared" si="35"/>
        <v>8</v>
      </c>
      <c r="AO98" s="107">
        <f t="shared" si="36"/>
        <v>7</v>
      </c>
      <c r="AP98" s="107">
        <f t="shared" si="37"/>
        <v>17</v>
      </c>
      <c r="AQ98" s="107">
        <f t="shared" si="38"/>
        <v>7</v>
      </c>
      <c r="AR98" s="107">
        <f t="shared" si="39"/>
        <v>4</v>
      </c>
      <c r="AS98" s="107">
        <f t="shared" si="40"/>
        <v>4</v>
      </c>
      <c r="AT98" s="107">
        <f t="shared" si="41"/>
        <v>14</v>
      </c>
      <c r="AU98" s="105">
        <f t="shared" si="42"/>
        <v>128</v>
      </c>
      <c r="AV98" s="86">
        <v>11630.859999999997</v>
      </c>
      <c r="AW98" s="87">
        <f t="shared" si="43"/>
        <v>8289.6</v>
      </c>
      <c r="AX98" s="87">
        <f t="shared" si="44"/>
        <v>-3341.2599999999966</v>
      </c>
    </row>
    <row r="99" spans="1:50" ht="15.75" thickBot="1" x14ac:dyDescent="0.3">
      <c r="A99" s="179" t="s">
        <v>72</v>
      </c>
      <c r="B99" s="180" t="s">
        <v>234</v>
      </c>
      <c r="C99" s="181" t="s">
        <v>239</v>
      </c>
      <c r="D99" s="176" t="str">
        <f t="shared" si="28"/>
        <v>1225095441-FIRSTCARE-STAR-MRSA West</v>
      </c>
      <c r="E99" s="169" t="s">
        <v>240</v>
      </c>
      <c r="F99" s="169" t="s">
        <v>201</v>
      </c>
      <c r="G99" s="169" t="s">
        <v>202</v>
      </c>
      <c r="H99" s="85" t="s">
        <v>469</v>
      </c>
      <c r="I99" s="95" t="s">
        <v>510</v>
      </c>
      <c r="J99" s="116" t="s">
        <v>195</v>
      </c>
      <c r="K99" s="117" t="s">
        <v>195</v>
      </c>
      <c r="L99" s="117" t="s">
        <v>195</v>
      </c>
      <c r="M99" s="117" t="s">
        <v>195</v>
      </c>
      <c r="N99" s="117" t="s">
        <v>195</v>
      </c>
      <c r="O99" s="117" t="s">
        <v>195</v>
      </c>
      <c r="P99" s="117" t="s">
        <v>195</v>
      </c>
      <c r="Q99" s="117" t="s">
        <v>195</v>
      </c>
      <c r="R99" s="117" t="s">
        <v>195</v>
      </c>
      <c r="S99" s="117" t="s">
        <v>195</v>
      </c>
      <c r="T99" s="117" t="s">
        <v>195</v>
      </c>
      <c r="U99" s="118" t="s">
        <v>195</v>
      </c>
      <c r="V99" s="106">
        <v>16</v>
      </c>
      <c r="W99" s="106">
        <v>15</v>
      </c>
      <c r="X99" s="106">
        <v>21</v>
      </c>
      <c r="Y99" s="106">
        <v>13</v>
      </c>
      <c r="Z99" s="106">
        <v>13</v>
      </c>
      <c r="AA99" s="106">
        <v>9</v>
      </c>
      <c r="AB99" s="106">
        <v>5</v>
      </c>
      <c r="AC99" s="106">
        <v>10</v>
      </c>
      <c r="AD99" s="106">
        <v>8</v>
      </c>
      <c r="AE99" s="106">
        <v>3</v>
      </c>
      <c r="AF99" s="106">
        <v>3</v>
      </c>
      <c r="AG99" s="182">
        <v>9</v>
      </c>
      <c r="AH99" s="119">
        <f t="shared" si="29"/>
        <v>125</v>
      </c>
      <c r="AI99" s="106">
        <f t="shared" si="30"/>
        <v>16</v>
      </c>
      <c r="AJ99" s="107">
        <f t="shared" si="31"/>
        <v>15</v>
      </c>
      <c r="AK99" s="107">
        <f t="shared" si="32"/>
        <v>21</v>
      </c>
      <c r="AL99" s="107">
        <f t="shared" si="33"/>
        <v>13</v>
      </c>
      <c r="AM99" s="107">
        <f t="shared" si="34"/>
        <v>13</v>
      </c>
      <c r="AN99" s="107">
        <f t="shared" si="35"/>
        <v>9</v>
      </c>
      <c r="AO99" s="107">
        <f t="shared" si="36"/>
        <v>5</v>
      </c>
      <c r="AP99" s="107">
        <f t="shared" si="37"/>
        <v>10</v>
      </c>
      <c r="AQ99" s="107">
        <f t="shared" si="38"/>
        <v>8</v>
      </c>
      <c r="AR99" s="107">
        <f t="shared" si="39"/>
        <v>3</v>
      </c>
      <c r="AS99" s="107">
        <f t="shared" si="40"/>
        <v>3</v>
      </c>
      <c r="AT99" s="107">
        <f t="shared" si="41"/>
        <v>9</v>
      </c>
      <c r="AU99" s="105">
        <f t="shared" si="42"/>
        <v>125</v>
      </c>
      <c r="AV99" s="86">
        <v>14573.690000000004</v>
      </c>
      <c r="AW99" s="87">
        <f t="shared" si="43"/>
        <v>8095.31</v>
      </c>
      <c r="AX99" s="87">
        <f t="shared" si="44"/>
        <v>-6478.3800000000037</v>
      </c>
    </row>
    <row r="100" spans="1:50" ht="15.75" thickBot="1" x14ac:dyDescent="0.3">
      <c r="A100" s="179" t="s">
        <v>73</v>
      </c>
      <c r="B100" s="180" t="s">
        <v>275</v>
      </c>
      <c r="C100" s="181" t="s">
        <v>452</v>
      </c>
      <c r="D100" s="176" t="str">
        <f t="shared" si="28"/>
        <v>1235234576-Amerigroup-STAR+PLUS-Travis</v>
      </c>
      <c r="E100" s="169" t="s">
        <v>200</v>
      </c>
      <c r="F100" s="169" t="s">
        <v>233</v>
      </c>
      <c r="G100" s="169" t="s">
        <v>225</v>
      </c>
      <c r="H100" s="85" t="s">
        <v>469</v>
      </c>
      <c r="I100" s="95" t="s">
        <v>510</v>
      </c>
      <c r="J100" s="116" t="s">
        <v>195</v>
      </c>
      <c r="K100" s="117" t="s">
        <v>195</v>
      </c>
      <c r="L100" s="117" t="s">
        <v>195</v>
      </c>
      <c r="M100" s="117" t="s">
        <v>195</v>
      </c>
      <c r="N100" s="117" t="s">
        <v>195</v>
      </c>
      <c r="O100" s="117" t="s">
        <v>195</v>
      </c>
      <c r="P100" s="117" t="s">
        <v>195</v>
      </c>
      <c r="Q100" s="117" t="s">
        <v>195</v>
      </c>
      <c r="R100" s="117" t="s">
        <v>195</v>
      </c>
      <c r="S100" s="117" t="s">
        <v>195</v>
      </c>
      <c r="T100" s="117" t="s">
        <v>195</v>
      </c>
      <c r="U100" s="118" t="s">
        <v>195</v>
      </c>
      <c r="V100" s="106">
        <v>47</v>
      </c>
      <c r="W100" s="106">
        <v>53</v>
      </c>
      <c r="X100" s="106">
        <v>47</v>
      </c>
      <c r="Y100" s="106">
        <v>42</v>
      </c>
      <c r="Z100" s="106">
        <v>42</v>
      </c>
      <c r="AA100" s="106">
        <v>35</v>
      </c>
      <c r="AB100" s="106">
        <v>46</v>
      </c>
      <c r="AC100" s="106">
        <v>42</v>
      </c>
      <c r="AD100" s="106">
        <v>52</v>
      </c>
      <c r="AE100" s="106">
        <v>58</v>
      </c>
      <c r="AF100" s="106">
        <v>49</v>
      </c>
      <c r="AG100" s="182">
        <v>48</v>
      </c>
      <c r="AH100" s="119">
        <f t="shared" si="29"/>
        <v>561</v>
      </c>
      <c r="AI100" s="106">
        <f t="shared" si="30"/>
        <v>47</v>
      </c>
      <c r="AJ100" s="107">
        <f t="shared" si="31"/>
        <v>53</v>
      </c>
      <c r="AK100" s="107">
        <f t="shared" si="32"/>
        <v>47</v>
      </c>
      <c r="AL100" s="107">
        <f t="shared" si="33"/>
        <v>42</v>
      </c>
      <c r="AM100" s="107">
        <f t="shared" si="34"/>
        <v>42</v>
      </c>
      <c r="AN100" s="107">
        <f t="shared" si="35"/>
        <v>35</v>
      </c>
      <c r="AO100" s="107">
        <f t="shared" si="36"/>
        <v>46</v>
      </c>
      <c r="AP100" s="107">
        <f t="shared" si="37"/>
        <v>42</v>
      </c>
      <c r="AQ100" s="107">
        <f t="shared" si="38"/>
        <v>52</v>
      </c>
      <c r="AR100" s="107">
        <f t="shared" si="39"/>
        <v>58</v>
      </c>
      <c r="AS100" s="107">
        <f t="shared" si="40"/>
        <v>49</v>
      </c>
      <c r="AT100" s="107">
        <f t="shared" si="41"/>
        <v>48</v>
      </c>
      <c r="AU100" s="105">
        <f t="shared" si="42"/>
        <v>561</v>
      </c>
      <c r="AV100" s="86">
        <v>26251.06</v>
      </c>
      <c r="AW100" s="87">
        <f t="shared" si="43"/>
        <v>36331.769999999997</v>
      </c>
      <c r="AX100" s="87">
        <f t="shared" si="44"/>
        <v>10080.709999999995</v>
      </c>
    </row>
    <row r="101" spans="1:50" ht="15.75" thickBot="1" x14ac:dyDescent="0.3">
      <c r="A101" s="179" t="s">
        <v>191</v>
      </c>
      <c r="B101" s="180" t="s">
        <v>332</v>
      </c>
      <c r="C101" s="181" t="s">
        <v>235</v>
      </c>
      <c r="D101" s="176" t="str">
        <f t="shared" si="28"/>
        <v>1255370474-Amerigroup-STAR Kids-MRSA West</v>
      </c>
      <c r="E101" s="169" t="s">
        <v>200</v>
      </c>
      <c r="F101" s="169" t="s">
        <v>236</v>
      </c>
      <c r="G101" s="169" t="s">
        <v>202</v>
      </c>
      <c r="H101" s="85" t="s">
        <v>469</v>
      </c>
      <c r="I101" s="95" t="s">
        <v>510</v>
      </c>
      <c r="J101" s="116" t="s">
        <v>195</v>
      </c>
      <c r="K101" s="117" t="s">
        <v>195</v>
      </c>
      <c r="L101" s="117" t="s">
        <v>195</v>
      </c>
      <c r="M101" s="117" t="s">
        <v>195</v>
      </c>
      <c r="N101" s="117" t="s">
        <v>195</v>
      </c>
      <c r="O101" s="117" t="s">
        <v>195</v>
      </c>
      <c r="P101" s="117" t="s">
        <v>195</v>
      </c>
      <c r="Q101" s="117" t="s">
        <v>195</v>
      </c>
      <c r="R101" s="117" t="s">
        <v>195</v>
      </c>
      <c r="S101" s="117" t="s">
        <v>195</v>
      </c>
      <c r="T101" s="117" t="s">
        <v>195</v>
      </c>
      <c r="U101" s="118" t="s">
        <v>195</v>
      </c>
      <c r="V101" s="106">
        <v>1</v>
      </c>
      <c r="W101" s="106">
        <v>0</v>
      </c>
      <c r="X101" s="106">
        <v>0</v>
      </c>
      <c r="Y101" s="106">
        <v>0</v>
      </c>
      <c r="Z101" s="106">
        <v>0</v>
      </c>
      <c r="AA101" s="106">
        <v>0</v>
      </c>
      <c r="AB101" s="106">
        <v>0</v>
      </c>
      <c r="AC101" s="106">
        <v>0</v>
      </c>
      <c r="AD101" s="106">
        <v>0</v>
      </c>
      <c r="AE101" s="106">
        <v>0</v>
      </c>
      <c r="AF101" s="106">
        <v>0</v>
      </c>
      <c r="AG101" s="182">
        <v>0</v>
      </c>
      <c r="AH101" s="119">
        <f t="shared" si="29"/>
        <v>1</v>
      </c>
      <c r="AI101" s="106">
        <f t="shared" si="30"/>
        <v>1</v>
      </c>
      <c r="AJ101" s="107">
        <f t="shared" si="31"/>
        <v>0</v>
      </c>
      <c r="AK101" s="107">
        <f t="shared" si="32"/>
        <v>0</v>
      </c>
      <c r="AL101" s="107">
        <f t="shared" si="33"/>
        <v>0</v>
      </c>
      <c r="AM101" s="107">
        <f t="shared" si="34"/>
        <v>0</v>
      </c>
      <c r="AN101" s="107">
        <f t="shared" si="35"/>
        <v>0</v>
      </c>
      <c r="AO101" s="107">
        <f t="shared" si="36"/>
        <v>0</v>
      </c>
      <c r="AP101" s="107">
        <f t="shared" si="37"/>
        <v>0</v>
      </c>
      <c r="AQ101" s="107">
        <f t="shared" si="38"/>
        <v>0</v>
      </c>
      <c r="AR101" s="107">
        <f t="shared" si="39"/>
        <v>0</v>
      </c>
      <c r="AS101" s="107">
        <f t="shared" si="40"/>
        <v>0</v>
      </c>
      <c r="AT101" s="107">
        <f t="shared" si="41"/>
        <v>0</v>
      </c>
      <c r="AU101" s="105">
        <f t="shared" si="42"/>
        <v>1</v>
      </c>
      <c r="AV101" s="86">
        <v>306.47999999999996</v>
      </c>
      <c r="AW101" s="87">
        <f t="shared" si="43"/>
        <v>64.760000000000005</v>
      </c>
      <c r="AX101" s="87">
        <f t="shared" si="44"/>
        <v>-241.71999999999997</v>
      </c>
    </row>
    <row r="102" spans="1:50" ht="15.75" thickBot="1" x14ac:dyDescent="0.3">
      <c r="A102" s="179" t="s">
        <v>191</v>
      </c>
      <c r="B102" s="180" t="s">
        <v>332</v>
      </c>
      <c r="C102" s="181" t="s">
        <v>232</v>
      </c>
      <c r="D102" s="176" t="str">
        <f t="shared" si="28"/>
        <v>1255370474-Amerigroup-STAR+PLUS-MRSA West</v>
      </c>
      <c r="E102" s="169" t="s">
        <v>200</v>
      </c>
      <c r="F102" s="169" t="s">
        <v>233</v>
      </c>
      <c r="G102" s="169" t="s">
        <v>202</v>
      </c>
      <c r="H102" s="85" t="s">
        <v>469</v>
      </c>
      <c r="I102" s="95" t="s">
        <v>510</v>
      </c>
      <c r="J102" s="116" t="s">
        <v>195</v>
      </c>
      <c r="K102" s="117" t="s">
        <v>195</v>
      </c>
      <c r="L102" s="117" t="s">
        <v>195</v>
      </c>
      <c r="M102" s="117" t="s">
        <v>195</v>
      </c>
      <c r="N102" s="117" t="s">
        <v>195</v>
      </c>
      <c r="O102" s="117" t="s">
        <v>195</v>
      </c>
      <c r="P102" s="117" t="s">
        <v>195</v>
      </c>
      <c r="Q102" s="117" t="s">
        <v>195</v>
      </c>
      <c r="R102" s="117" t="s">
        <v>195</v>
      </c>
      <c r="S102" s="117" t="s">
        <v>195</v>
      </c>
      <c r="T102" s="117" t="s">
        <v>195</v>
      </c>
      <c r="U102" s="118" t="s">
        <v>195</v>
      </c>
      <c r="V102" s="106">
        <v>2</v>
      </c>
      <c r="W102" s="106">
        <v>4</v>
      </c>
      <c r="X102" s="106">
        <v>1</v>
      </c>
      <c r="Y102" s="106">
        <v>0</v>
      </c>
      <c r="Z102" s="106">
        <v>5</v>
      </c>
      <c r="AA102" s="106">
        <v>1</v>
      </c>
      <c r="AB102" s="106">
        <v>0</v>
      </c>
      <c r="AC102" s="106">
        <v>0</v>
      </c>
      <c r="AD102" s="106">
        <v>2</v>
      </c>
      <c r="AE102" s="106">
        <v>1</v>
      </c>
      <c r="AF102" s="106">
        <v>6</v>
      </c>
      <c r="AG102" s="182">
        <v>1</v>
      </c>
      <c r="AH102" s="119">
        <f t="shared" si="29"/>
        <v>23</v>
      </c>
      <c r="AI102" s="106">
        <f t="shared" si="30"/>
        <v>2</v>
      </c>
      <c r="AJ102" s="107">
        <f t="shared" si="31"/>
        <v>4</v>
      </c>
      <c r="AK102" s="107">
        <f t="shared" si="32"/>
        <v>1</v>
      </c>
      <c r="AL102" s="107">
        <f t="shared" si="33"/>
        <v>0</v>
      </c>
      <c r="AM102" s="107">
        <f t="shared" si="34"/>
        <v>5</v>
      </c>
      <c r="AN102" s="107">
        <f t="shared" si="35"/>
        <v>1</v>
      </c>
      <c r="AO102" s="107">
        <f t="shared" si="36"/>
        <v>0</v>
      </c>
      <c r="AP102" s="107">
        <f t="shared" si="37"/>
        <v>0</v>
      </c>
      <c r="AQ102" s="107">
        <f t="shared" si="38"/>
        <v>2</v>
      </c>
      <c r="AR102" s="107">
        <f t="shared" si="39"/>
        <v>1</v>
      </c>
      <c r="AS102" s="107">
        <f t="shared" si="40"/>
        <v>6</v>
      </c>
      <c r="AT102" s="107">
        <f t="shared" si="41"/>
        <v>1</v>
      </c>
      <c r="AU102" s="105">
        <f t="shared" si="42"/>
        <v>23</v>
      </c>
      <c r="AV102" s="86">
        <v>896.24000000000046</v>
      </c>
      <c r="AW102" s="87">
        <f t="shared" si="43"/>
        <v>1489.54</v>
      </c>
      <c r="AX102" s="87">
        <f t="shared" si="44"/>
        <v>593.2999999999995</v>
      </c>
    </row>
    <row r="103" spans="1:50" ht="15.75" thickBot="1" x14ac:dyDescent="0.3">
      <c r="A103" s="179" t="s">
        <v>191</v>
      </c>
      <c r="B103" s="180" t="s">
        <v>332</v>
      </c>
      <c r="C103" s="181" t="s">
        <v>199</v>
      </c>
      <c r="D103" s="176" t="str">
        <f t="shared" si="28"/>
        <v>1255370474-Amerigroup-STAR-MRSA West</v>
      </c>
      <c r="E103" s="169" t="s">
        <v>200</v>
      </c>
      <c r="F103" s="169" t="s">
        <v>201</v>
      </c>
      <c r="G103" s="169" t="s">
        <v>202</v>
      </c>
      <c r="H103" s="85" t="s">
        <v>469</v>
      </c>
      <c r="I103" s="95" t="s">
        <v>510</v>
      </c>
      <c r="J103" s="116" t="s">
        <v>195</v>
      </c>
      <c r="K103" s="117" t="s">
        <v>195</v>
      </c>
      <c r="L103" s="117" t="s">
        <v>195</v>
      </c>
      <c r="M103" s="117" t="s">
        <v>195</v>
      </c>
      <c r="N103" s="117" t="s">
        <v>195</v>
      </c>
      <c r="O103" s="117" t="s">
        <v>195</v>
      </c>
      <c r="P103" s="117" t="s">
        <v>195</v>
      </c>
      <c r="Q103" s="117" t="s">
        <v>195</v>
      </c>
      <c r="R103" s="117" t="s">
        <v>195</v>
      </c>
      <c r="S103" s="117" t="s">
        <v>195</v>
      </c>
      <c r="T103" s="117" t="s">
        <v>195</v>
      </c>
      <c r="U103" s="118" t="s">
        <v>195</v>
      </c>
      <c r="V103" s="106">
        <v>17</v>
      </c>
      <c r="W103" s="106">
        <v>6</v>
      </c>
      <c r="X103" s="106">
        <v>20</v>
      </c>
      <c r="Y103" s="106">
        <v>0</v>
      </c>
      <c r="Z103" s="106">
        <v>26</v>
      </c>
      <c r="AA103" s="106">
        <v>9</v>
      </c>
      <c r="AB103" s="106">
        <v>1</v>
      </c>
      <c r="AC103" s="106">
        <v>2</v>
      </c>
      <c r="AD103" s="106">
        <v>9</v>
      </c>
      <c r="AE103" s="106">
        <v>7</v>
      </c>
      <c r="AF103" s="106">
        <v>13</v>
      </c>
      <c r="AG103" s="182">
        <v>13</v>
      </c>
      <c r="AH103" s="119">
        <f t="shared" si="29"/>
        <v>123</v>
      </c>
      <c r="AI103" s="106">
        <f t="shared" si="30"/>
        <v>17</v>
      </c>
      <c r="AJ103" s="107">
        <f t="shared" si="31"/>
        <v>6</v>
      </c>
      <c r="AK103" s="107">
        <f t="shared" si="32"/>
        <v>20</v>
      </c>
      <c r="AL103" s="107">
        <f t="shared" si="33"/>
        <v>0</v>
      </c>
      <c r="AM103" s="107">
        <f t="shared" si="34"/>
        <v>26</v>
      </c>
      <c r="AN103" s="107">
        <f t="shared" si="35"/>
        <v>9</v>
      </c>
      <c r="AO103" s="107">
        <f t="shared" si="36"/>
        <v>1</v>
      </c>
      <c r="AP103" s="107">
        <f t="shared" si="37"/>
        <v>2</v>
      </c>
      <c r="AQ103" s="107">
        <f t="shared" si="38"/>
        <v>9</v>
      </c>
      <c r="AR103" s="107">
        <f t="shared" si="39"/>
        <v>7</v>
      </c>
      <c r="AS103" s="107">
        <f t="shared" si="40"/>
        <v>13</v>
      </c>
      <c r="AT103" s="107">
        <f t="shared" si="41"/>
        <v>13</v>
      </c>
      <c r="AU103" s="105">
        <f t="shared" si="42"/>
        <v>123</v>
      </c>
      <c r="AV103" s="86">
        <v>7486.4000000000069</v>
      </c>
      <c r="AW103" s="87">
        <f t="shared" si="43"/>
        <v>7965.79</v>
      </c>
      <c r="AX103" s="87">
        <f t="shared" si="44"/>
        <v>479.38999999999305</v>
      </c>
    </row>
    <row r="104" spans="1:50" ht="15.75" thickBot="1" x14ac:dyDescent="0.3">
      <c r="A104" s="179" t="s">
        <v>191</v>
      </c>
      <c r="B104" s="180" t="s">
        <v>332</v>
      </c>
      <c r="C104" s="181" t="s">
        <v>239</v>
      </c>
      <c r="D104" s="176" t="str">
        <f t="shared" si="28"/>
        <v>1255370474-FIRSTCARE-STAR-MRSA West</v>
      </c>
      <c r="E104" s="169" t="s">
        <v>240</v>
      </c>
      <c r="F104" s="169" t="s">
        <v>201</v>
      </c>
      <c r="G104" s="169" t="s">
        <v>202</v>
      </c>
      <c r="H104" s="85" t="s">
        <v>469</v>
      </c>
      <c r="I104" s="95" t="s">
        <v>510</v>
      </c>
      <c r="J104" s="116" t="s">
        <v>195</v>
      </c>
      <c r="K104" s="117" t="s">
        <v>195</v>
      </c>
      <c r="L104" s="117" t="s">
        <v>195</v>
      </c>
      <c r="M104" s="117" t="s">
        <v>195</v>
      </c>
      <c r="N104" s="117" t="s">
        <v>195</v>
      </c>
      <c r="O104" s="117" t="s">
        <v>195</v>
      </c>
      <c r="P104" s="117" t="s">
        <v>195</v>
      </c>
      <c r="Q104" s="117" t="s">
        <v>195</v>
      </c>
      <c r="R104" s="117" t="s">
        <v>195</v>
      </c>
      <c r="S104" s="117" t="s">
        <v>195</v>
      </c>
      <c r="T104" s="117" t="s">
        <v>195</v>
      </c>
      <c r="U104" s="118" t="s">
        <v>195</v>
      </c>
      <c r="V104" s="106">
        <v>4</v>
      </c>
      <c r="W104" s="106">
        <v>10</v>
      </c>
      <c r="X104" s="106">
        <v>7</v>
      </c>
      <c r="Y104" s="106">
        <v>0</v>
      </c>
      <c r="Z104" s="106">
        <v>14</v>
      </c>
      <c r="AA104" s="106">
        <v>7</v>
      </c>
      <c r="AB104" s="106">
        <v>1</v>
      </c>
      <c r="AC104" s="106">
        <v>4</v>
      </c>
      <c r="AD104" s="106">
        <v>5</v>
      </c>
      <c r="AE104" s="106">
        <v>6</v>
      </c>
      <c r="AF104" s="106">
        <v>4</v>
      </c>
      <c r="AG104" s="182">
        <v>3</v>
      </c>
      <c r="AH104" s="119">
        <f t="shared" si="29"/>
        <v>65</v>
      </c>
      <c r="AI104" s="106">
        <f t="shared" si="30"/>
        <v>4</v>
      </c>
      <c r="AJ104" s="107">
        <f t="shared" si="31"/>
        <v>10</v>
      </c>
      <c r="AK104" s="107">
        <f t="shared" si="32"/>
        <v>7</v>
      </c>
      <c r="AL104" s="107">
        <f t="shared" si="33"/>
        <v>0</v>
      </c>
      <c r="AM104" s="107">
        <f t="shared" si="34"/>
        <v>14</v>
      </c>
      <c r="AN104" s="107">
        <f t="shared" si="35"/>
        <v>7</v>
      </c>
      <c r="AO104" s="107">
        <f t="shared" si="36"/>
        <v>1</v>
      </c>
      <c r="AP104" s="107">
        <f t="shared" si="37"/>
        <v>4</v>
      </c>
      <c r="AQ104" s="107">
        <f t="shared" si="38"/>
        <v>5</v>
      </c>
      <c r="AR104" s="107">
        <f t="shared" si="39"/>
        <v>6</v>
      </c>
      <c r="AS104" s="107">
        <f t="shared" si="40"/>
        <v>4</v>
      </c>
      <c r="AT104" s="107">
        <f t="shared" si="41"/>
        <v>3</v>
      </c>
      <c r="AU104" s="105">
        <f t="shared" si="42"/>
        <v>65</v>
      </c>
      <c r="AV104" s="86">
        <v>9412.52</v>
      </c>
      <c r="AW104" s="87">
        <f t="shared" si="43"/>
        <v>4209.5600000000004</v>
      </c>
      <c r="AX104" s="87">
        <f t="shared" si="44"/>
        <v>-5202.96</v>
      </c>
    </row>
    <row r="105" spans="1:50" ht="15.75" thickBot="1" x14ac:dyDescent="0.3">
      <c r="A105" s="179" t="s">
        <v>192</v>
      </c>
      <c r="B105" s="180" t="s">
        <v>198</v>
      </c>
      <c r="C105" s="181" t="s">
        <v>235</v>
      </c>
      <c r="D105" s="176" t="str">
        <f t="shared" si="28"/>
        <v>1255429155-Amerigroup-STAR Kids-MRSA West</v>
      </c>
      <c r="E105" s="169" t="s">
        <v>200</v>
      </c>
      <c r="F105" s="169" t="s">
        <v>236</v>
      </c>
      <c r="G105" s="169" t="s">
        <v>202</v>
      </c>
      <c r="H105" s="85" t="s">
        <v>469</v>
      </c>
      <c r="I105" s="95" t="s">
        <v>510</v>
      </c>
      <c r="J105" s="116" t="s">
        <v>195</v>
      </c>
      <c r="K105" s="117" t="s">
        <v>195</v>
      </c>
      <c r="L105" s="117" t="s">
        <v>195</v>
      </c>
      <c r="M105" s="117" t="s">
        <v>195</v>
      </c>
      <c r="N105" s="117" t="s">
        <v>195</v>
      </c>
      <c r="O105" s="117" t="s">
        <v>195</v>
      </c>
      <c r="P105" s="117" t="s">
        <v>195</v>
      </c>
      <c r="Q105" s="117" t="s">
        <v>195</v>
      </c>
      <c r="R105" s="117" t="s">
        <v>195</v>
      </c>
      <c r="S105" s="117" t="s">
        <v>195</v>
      </c>
      <c r="T105" s="117" t="s">
        <v>195</v>
      </c>
      <c r="U105" s="118" t="s">
        <v>195</v>
      </c>
      <c r="V105" s="106">
        <v>1</v>
      </c>
      <c r="W105" s="106">
        <v>1</v>
      </c>
      <c r="X105" s="106">
        <v>0</v>
      </c>
      <c r="Y105" s="106">
        <v>0</v>
      </c>
      <c r="Z105" s="106">
        <v>2</v>
      </c>
      <c r="AA105" s="106">
        <v>1</v>
      </c>
      <c r="AB105" s="106">
        <v>0</v>
      </c>
      <c r="AC105" s="106">
        <v>0</v>
      </c>
      <c r="AD105" s="106">
        <v>1</v>
      </c>
      <c r="AE105" s="106">
        <v>0</v>
      </c>
      <c r="AF105" s="106">
        <v>0</v>
      </c>
      <c r="AG105" s="182">
        <v>0</v>
      </c>
      <c r="AH105" s="119">
        <f t="shared" si="29"/>
        <v>6</v>
      </c>
      <c r="AI105" s="106">
        <f t="shared" si="30"/>
        <v>1</v>
      </c>
      <c r="AJ105" s="107">
        <f t="shared" si="31"/>
        <v>1</v>
      </c>
      <c r="AK105" s="107">
        <f t="shared" si="32"/>
        <v>0</v>
      </c>
      <c r="AL105" s="107">
        <f t="shared" si="33"/>
        <v>0</v>
      </c>
      <c r="AM105" s="107">
        <f t="shared" si="34"/>
        <v>2</v>
      </c>
      <c r="AN105" s="107">
        <f t="shared" si="35"/>
        <v>1</v>
      </c>
      <c r="AO105" s="107">
        <f t="shared" si="36"/>
        <v>0</v>
      </c>
      <c r="AP105" s="107">
        <f t="shared" si="37"/>
        <v>0</v>
      </c>
      <c r="AQ105" s="107">
        <f t="shared" si="38"/>
        <v>1</v>
      </c>
      <c r="AR105" s="107">
        <f t="shared" si="39"/>
        <v>0</v>
      </c>
      <c r="AS105" s="107">
        <f t="shared" si="40"/>
        <v>0</v>
      </c>
      <c r="AT105" s="107">
        <f t="shared" si="41"/>
        <v>0</v>
      </c>
      <c r="AU105" s="105">
        <f t="shared" si="42"/>
        <v>6</v>
      </c>
      <c r="AV105" s="86">
        <v>306.47999999999996</v>
      </c>
      <c r="AW105" s="87">
        <f t="shared" si="43"/>
        <v>388.58</v>
      </c>
      <c r="AX105" s="87">
        <f t="shared" si="44"/>
        <v>82.100000000000023</v>
      </c>
    </row>
    <row r="106" spans="1:50" ht="15.75" thickBot="1" x14ac:dyDescent="0.3">
      <c r="A106" s="179" t="s">
        <v>192</v>
      </c>
      <c r="B106" s="180" t="s">
        <v>198</v>
      </c>
      <c r="C106" s="181" t="s">
        <v>232</v>
      </c>
      <c r="D106" s="176" t="str">
        <f t="shared" si="28"/>
        <v>1255429155-Amerigroup-STAR+PLUS-MRSA West</v>
      </c>
      <c r="E106" s="169" t="s">
        <v>200</v>
      </c>
      <c r="F106" s="169" t="s">
        <v>233</v>
      </c>
      <c r="G106" s="169" t="s">
        <v>202</v>
      </c>
      <c r="H106" s="85" t="s">
        <v>469</v>
      </c>
      <c r="I106" s="95" t="s">
        <v>510</v>
      </c>
      <c r="J106" s="116" t="s">
        <v>195</v>
      </c>
      <c r="K106" s="117" t="s">
        <v>195</v>
      </c>
      <c r="L106" s="117" t="s">
        <v>195</v>
      </c>
      <c r="M106" s="117" t="s">
        <v>195</v>
      </c>
      <c r="N106" s="117" t="s">
        <v>195</v>
      </c>
      <c r="O106" s="117" t="s">
        <v>195</v>
      </c>
      <c r="P106" s="117" t="s">
        <v>195</v>
      </c>
      <c r="Q106" s="117" t="s">
        <v>195</v>
      </c>
      <c r="R106" s="117" t="s">
        <v>195</v>
      </c>
      <c r="S106" s="117" t="s">
        <v>195</v>
      </c>
      <c r="T106" s="117" t="s">
        <v>195</v>
      </c>
      <c r="U106" s="118" t="s">
        <v>195</v>
      </c>
      <c r="V106" s="106">
        <v>12</v>
      </c>
      <c r="W106" s="106">
        <v>5</v>
      </c>
      <c r="X106" s="106">
        <v>16</v>
      </c>
      <c r="Y106" s="106">
        <v>3</v>
      </c>
      <c r="Z106" s="106">
        <v>11</v>
      </c>
      <c r="AA106" s="106">
        <v>4</v>
      </c>
      <c r="AB106" s="106">
        <v>6</v>
      </c>
      <c r="AC106" s="106">
        <v>5</v>
      </c>
      <c r="AD106" s="106">
        <v>11</v>
      </c>
      <c r="AE106" s="106">
        <v>11</v>
      </c>
      <c r="AF106" s="106">
        <v>9</v>
      </c>
      <c r="AG106" s="182">
        <v>9</v>
      </c>
      <c r="AH106" s="119">
        <f t="shared" si="29"/>
        <v>102</v>
      </c>
      <c r="AI106" s="106">
        <f t="shared" si="30"/>
        <v>12</v>
      </c>
      <c r="AJ106" s="107">
        <f t="shared" si="31"/>
        <v>5</v>
      </c>
      <c r="AK106" s="107">
        <f t="shared" si="32"/>
        <v>16</v>
      </c>
      <c r="AL106" s="107">
        <f t="shared" si="33"/>
        <v>3</v>
      </c>
      <c r="AM106" s="107">
        <f t="shared" si="34"/>
        <v>11</v>
      </c>
      <c r="AN106" s="107">
        <f t="shared" si="35"/>
        <v>4</v>
      </c>
      <c r="AO106" s="107">
        <f t="shared" si="36"/>
        <v>6</v>
      </c>
      <c r="AP106" s="107">
        <f t="shared" si="37"/>
        <v>5</v>
      </c>
      <c r="AQ106" s="107">
        <f t="shared" si="38"/>
        <v>11</v>
      </c>
      <c r="AR106" s="107">
        <f t="shared" si="39"/>
        <v>11</v>
      </c>
      <c r="AS106" s="107">
        <f t="shared" si="40"/>
        <v>9</v>
      </c>
      <c r="AT106" s="107">
        <f t="shared" si="41"/>
        <v>9</v>
      </c>
      <c r="AU106" s="105">
        <f t="shared" si="42"/>
        <v>102</v>
      </c>
      <c r="AV106" s="86">
        <v>893.02000000000055</v>
      </c>
      <c r="AW106" s="87">
        <f t="shared" si="43"/>
        <v>6605.78</v>
      </c>
      <c r="AX106" s="87">
        <f t="shared" si="44"/>
        <v>5712.7599999999993</v>
      </c>
    </row>
    <row r="107" spans="1:50" ht="15.75" thickBot="1" x14ac:dyDescent="0.3">
      <c r="A107" s="179" t="s">
        <v>192</v>
      </c>
      <c r="B107" s="180" t="s">
        <v>198</v>
      </c>
      <c r="C107" s="181" t="s">
        <v>199</v>
      </c>
      <c r="D107" s="176" t="str">
        <f t="shared" si="28"/>
        <v>1255429155-Amerigroup-STAR-MRSA West</v>
      </c>
      <c r="E107" s="169" t="s">
        <v>200</v>
      </c>
      <c r="F107" s="169" t="s">
        <v>201</v>
      </c>
      <c r="G107" s="169" t="s">
        <v>202</v>
      </c>
      <c r="H107" s="85" t="s">
        <v>469</v>
      </c>
      <c r="I107" s="95" t="s">
        <v>510</v>
      </c>
      <c r="J107" s="116" t="s">
        <v>195</v>
      </c>
      <c r="K107" s="117" t="s">
        <v>195</v>
      </c>
      <c r="L107" s="117" t="s">
        <v>195</v>
      </c>
      <c r="M107" s="117" t="s">
        <v>195</v>
      </c>
      <c r="N107" s="117" t="s">
        <v>195</v>
      </c>
      <c r="O107" s="117" t="s">
        <v>195</v>
      </c>
      <c r="P107" s="117" t="s">
        <v>195</v>
      </c>
      <c r="Q107" s="117" t="s">
        <v>195</v>
      </c>
      <c r="R107" s="117" t="s">
        <v>195</v>
      </c>
      <c r="S107" s="117" t="s">
        <v>195</v>
      </c>
      <c r="T107" s="117" t="s">
        <v>195</v>
      </c>
      <c r="U107" s="118" t="s">
        <v>195</v>
      </c>
      <c r="V107" s="106">
        <v>13</v>
      </c>
      <c r="W107" s="106">
        <v>14</v>
      </c>
      <c r="X107" s="106">
        <v>13</v>
      </c>
      <c r="Y107" s="106">
        <v>11</v>
      </c>
      <c r="Z107" s="106">
        <v>16</v>
      </c>
      <c r="AA107" s="106">
        <v>19</v>
      </c>
      <c r="AB107" s="106">
        <v>20</v>
      </c>
      <c r="AC107" s="106">
        <v>3</v>
      </c>
      <c r="AD107" s="106">
        <v>10</v>
      </c>
      <c r="AE107" s="106">
        <v>13</v>
      </c>
      <c r="AF107" s="106">
        <v>6</v>
      </c>
      <c r="AG107" s="182">
        <v>13</v>
      </c>
      <c r="AH107" s="119">
        <f t="shared" si="29"/>
        <v>151</v>
      </c>
      <c r="AI107" s="106">
        <f t="shared" si="30"/>
        <v>13</v>
      </c>
      <c r="AJ107" s="107">
        <f t="shared" si="31"/>
        <v>14</v>
      </c>
      <c r="AK107" s="107">
        <f t="shared" si="32"/>
        <v>13</v>
      </c>
      <c r="AL107" s="107">
        <f t="shared" si="33"/>
        <v>11</v>
      </c>
      <c r="AM107" s="107">
        <f t="shared" si="34"/>
        <v>16</v>
      </c>
      <c r="AN107" s="107">
        <f t="shared" si="35"/>
        <v>19</v>
      </c>
      <c r="AO107" s="107">
        <f t="shared" si="36"/>
        <v>20</v>
      </c>
      <c r="AP107" s="107">
        <f t="shared" si="37"/>
        <v>3</v>
      </c>
      <c r="AQ107" s="107">
        <f t="shared" si="38"/>
        <v>10</v>
      </c>
      <c r="AR107" s="107">
        <f t="shared" si="39"/>
        <v>13</v>
      </c>
      <c r="AS107" s="107">
        <f t="shared" si="40"/>
        <v>6</v>
      </c>
      <c r="AT107" s="107">
        <f t="shared" si="41"/>
        <v>13</v>
      </c>
      <c r="AU107" s="105">
        <f t="shared" si="42"/>
        <v>151</v>
      </c>
      <c r="AV107" s="86">
        <v>7343.8400000000056</v>
      </c>
      <c r="AW107" s="87">
        <f t="shared" si="43"/>
        <v>9779.14</v>
      </c>
      <c r="AX107" s="87">
        <f t="shared" si="44"/>
        <v>2435.2999999999938</v>
      </c>
    </row>
    <row r="108" spans="1:50" ht="15.75" thickBot="1" x14ac:dyDescent="0.3">
      <c r="A108" s="179" t="s">
        <v>192</v>
      </c>
      <c r="B108" s="180" t="s">
        <v>198</v>
      </c>
      <c r="C108" s="181" t="s">
        <v>239</v>
      </c>
      <c r="D108" s="176" t="str">
        <f t="shared" si="28"/>
        <v>1255429155-FIRSTCARE-STAR-MRSA West</v>
      </c>
      <c r="E108" s="169" t="s">
        <v>240</v>
      </c>
      <c r="F108" s="169" t="s">
        <v>201</v>
      </c>
      <c r="G108" s="169" t="s">
        <v>202</v>
      </c>
      <c r="H108" s="85" t="s">
        <v>469</v>
      </c>
      <c r="I108" s="95" t="s">
        <v>510</v>
      </c>
      <c r="J108" s="116" t="s">
        <v>38</v>
      </c>
      <c r="K108" s="117" t="s">
        <v>38</v>
      </c>
      <c r="L108" s="117" t="s">
        <v>38</v>
      </c>
      <c r="M108" s="117" t="s">
        <v>38</v>
      </c>
      <c r="N108" s="117" t="s">
        <v>38</v>
      </c>
      <c r="O108" s="117" t="s">
        <v>38</v>
      </c>
      <c r="P108" s="117" t="s">
        <v>38</v>
      </c>
      <c r="Q108" s="117" t="s">
        <v>38</v>
      </c>
      <c r="R108" s="117" t="s">
        <v>38</v>
      </c>
      <c r="S108" s="117" t="s">
        <v>38</v>
      </c>
      <c r="T108" s="117" t="s">
        <v>38</v>
      </c>
      <c r="U108" s="118" t="s">
        <v>38</v>
      </c>
      <c r="V108" s="106">
        <v>28</v>
      </c>
      <c r="W108" s="106">
        <v>25</v>
      </c>
      <c r="X108" s="106">
        <v>40</v>
      </c>
      <c r="Y108" s="106">
        <v>45</v>
      </c>
      <c r="Z108" s="106">
        <v>19</v>
      </c>
      <c r="AA108" s="106">
        <v>27</v>
      </c>
      <c r="AB108" s="106">
        <v>19</v>
      </c>
      <c r="AC108" s="106">
        <v>14</v>
      </c>
      <c r="AD108" s="106">
        <v>15</v>
      </c>
      <c r="AE108" s="106">
        <v>13</v>
      </c>
      <c r="AF108" s="106">
        <v>10</v>
      </c>
      <c r="AG108" s="182">
        <v>39</v>
      </c>
      <c r="AH108" s="119">
        <f t="shared" si="29"/>
        <v>294</v>
      </c>
      <c r="AI108" s="106">
        <f t="shared" si="30"/>
        <v>0</v>
      </c>
      <c r="AJ108" s="107">
        <f t="shared" si="31"/>
        <v>0</v>
      </c>
      <c r="AK108" s="107">
        <f t="shared" si="32"/>
        <v>0</v>
      </c>
      <c r="AL108" s="107">
        <f t="shared" si="33"/>
        <v>0</v>
      </c>
      <c r="AM108" s="107">
        <f t="shared" si="34"/>
        <v>0</v>
      </c>
      <c r="AN108" s="107">
        <f t="shared" si="35"/>
        <v>0</v>
      </c>
      <c r="AO108" s="107">
        <f t="shared" si="36"/>
        <v>0</v>
      </c>
      <c r="AP108" s="107">
        <f t="shared" si="37"/>
        <v>0</v>
      </c>
      <c r="AQ108" s="107">
        <f t="shared" si="38"/>
        <v>0</v>
      </c>
      <c r="AR108" s="107">
        <f t="shared" si="39"/>
        <v>0</v>
      </c>
      <c r="AS108" s="107">
        <f t="shared" si="40"/>
        <v>0</v>
      </c>
      <c r="AT108" s="107">
        <f t="shared" si="41"/>
        <v>0</v>
      </c>
      <c r="AU108" s="105">
        <f t="shared" si="42"/>
        <v>0</v>
      </c>
      <c r="AV108" s="86">
        <v>0</v>
      </c>
      <c r="AW108" s="87">
        <f t="shared" si="43"/>
        <v>0</v>
      </c>
      <c r="AX108" s="87">
        <f t="shared" si="44"/>
        <v>0</v>
      </c>
    </row>
    <row r="109" spans="1:50" ht="15.75" thickBot="1" x14ac:dyDescent="0.3">
      <c r="A109" s="179" t="s">
        <v>74</v>
      </c>
      <c r="B109" s="180" t="s">
        <v>250</v>
      </c>
      <c r="C109" s="181" t="s">
        <v>434</v>
      </c>
      <c r="D109" s="176" t="str">
        <f t="shared" si="28"/>
        <v>1285631945-Amerigroup-STAR+PLUS-Jefferson</v>
      </c>
      <c r="E109" s="169" t="s">
        <v>200</v>
      </c>
      <c r="F109" s="169" t="s">
        <v>233</v>
      </c>
      <c r="G109" s="169" t="s">
        <v>249</v>
      </c>
      <c r="H109" s="85" t="s">
        <v>469</v>
      </c>
      <c r="I109" s="95" t="s">
        <v>510</v>
      </c>
      <c r="J109" s="116" t="s">
        <v>195</v>
      </c>
      <c r="K109" s="117" t="s">
        <v>195</v>
      </c>
      <c r="L109" s="117" t="s">
        <v>195</v>
      </c>
      <c r="M109" s="117" t="s">
        <v>195</v>
      </c>
      <c r="N109" s="117" t="s">
        <v>195</v>
      </c>
      <c r="O109" s="117" t="s">
        <v>195</v>
      </c>
      <c r="P109" s="117" t="s">
        <v>195</v>
      </c>
      <c r="Q109" s="117" t="s">
        <v>195</v>
      </c>
      <c r="R109" s="117" t="s">
        <v>195</v>
      </c>
      <c r="S109" s="117" t="s">
        <v>195</v>
      </c>
      <c r="T109" s="117" t="s">
        <v>195</v>
      </c>
      <c r="U109" s="118" t="s">
        <v>195</v>
      </c>
      <c r="V109" s="106">
        <v>10</v>
      </c>
      <c r="W109" s="106">
        <v>12</v>
      </c>
      <c r="X109" s="106">
        <v>20</v>
      </c>
      <c r="Y109" s="106">
        <v>12</v>
      </c>
      <c r="Z109" s="106">
        <v>12</v>
      </c>
      <c r="AA109" s="106">
        <v>10</v>
      </c>
      <c r="AB109" s="106">
        <v>10</v>
      </c>
      <c r="AC109" s="106">
        <v>8</v>
      </c>
      <c r="AD109" s="106">
        <v>10</v>
      </c>
      <c r="AE109" s="106">
        <v>15</v>
      </c>
      <c r="AF109" s="106">
        <v>15</v>
      </c>
      <c r="AG109" s="182">
        <v>14</v>
      </c>
      <c r="AH109" s="119">
        <f t="shared" si="29"/>
        <v>148</v>
      </c>
      <c r="AI109" s="106">
        <f t="shared" si="30"/>
        <v>10</v>
      </c>
      <c r="AJ109" s="107">
        <f t="shared" si="31"/>
        <v>12</v>
      </c>
      <c r="AK109" s="107">
        <f t="shared" si="32"/>
        <v>20</v>
      </c>
      <c r="AL109" s="107">
        <f t="shared" si="33"/>
        <v>12</v>
      </c>
      <c r="AM109" s="107">
        <f t="shared" si="34"/>
        <v>12</v>
      </c>
      <c r="AN109" s="107">
        <f t="shared" si="35"/>
        <v>10</v>
      </c>
      <c r="AO109" s="107">
        <f t="shared" si="36"/>
        <v>10</v>
      </c>
      <c r="AP109" s="107">
        <f t="shared" si="37"/>
        <v>8</v>
      </c>
      <c r="AQ109" s="107">
        <f t="shared" si="38"/>
        <v>10</v>
      </c>
      <c r="AR109" s="107">
        <f t="shared" si="39"/>
        <v>15</v>
      </c>
      <c r="AS109" s="107">
        <f t="shared" si="40"/>
        <v>15</v>
      </c>
      <c r="AT109" s="107">
        <f t="shared" si="41"/>
        <v>14</v>
      </c>
      <c r="AU109" s="105">
        <f t="shared" si="42"/>
        <v>148</v>
      </c>
      <c r="AV109" s="86">
        <v>2684.0400000000009</v>
      </c>
      <c r="AW109" s="87">
        <f t="shared" si="43"/>
        <v>9584.85</v>
      </c>
      <c r="AX109" s="87">
        <f t="shared" si="44"/>
        <v>6900.8099999999995</v>
      </c>
    </row>
    <row r="110" spans="1:50" ht="15.75" thickBot="1" x14ac:dyDescent="0.3">
      <c r="A110" s="179" t="s">
        <v>74</v>
      </c>
      <c r="B110" s="180" t="s">
        <v>250</v>
      </c>
      <c r="C110" s="181" t="s">
        <v>248</v>
      </c>
      <c r="D110" s="176" t="str">
        <f t="shared" si="28"/>
        <v>1285631945-Amerigroup-STAR-Jefferson</v>
      </c>
      <c r="E110" s="169" t="s">
        <v>200</v>
      </c>
      <c r="F110" s="169" t="s">
        <v>201</v>
      </c>
      <c r="G110" s="169" t="s">
        <v>249</v>
      </c>
      <c r="H110" s="85" t="s">
        <v>469</v>
      </c>
      <c r="I110" s="95" t="s">
        <v>510</v>
      </c>
      <c r="J110" s="116" t="s">
        <v>195</v>
      </c>
      <c r="K110" s="117" t="s">
        <v>195</v>
      </c>
      <c r="L110" s="117" t="s">
        <v>195</v>
      </c>
      <c r="M110" s="117" t="s">
        <v>195</v>
      </c>
      <c r="N110" s="117" t="s">
        <v>195</v>
      </c>
      <c r="O110" s="117" t="s">
        <v>195</v>
      </c>
      <c r="P110" s="117" t="s">
        <v>195</v>
      </c>
      <c r="Q110" s="117" t="s">
        <v>195</v>
      </c>
      <c r="R110" s="117" t="s">
        <v>195</v>
      </c>
      <c r="S110" s="117" t="s">
        <v>195</v>
      </c>
      <c r="T110" s="117" t="s">
        <v>195</v>
      </c>
      <c r="U110" s="118" t="s">
        <v>195</v>
      </c>
      <c r="V110" s="106">
        <v>11</v>
      </c>
      <c r="W110" s="106">
        <v>8</v>
      </c>
      <c r="X110" s="106">
        <v>6</v>
      </c>
      <c r="Y110" s="106">
        <v>12</v>
      </c>
      <c r="Z110" s="106">
        <v>6</v>
      </c>
      <c r="AA110" s="106">
        <v>8</v>
      </c>
      <c r="AB110" s="106">
        <v>9</v>
      </c>
      <c r="AC110" s="106">
        <v>7</v>
      </c>
      <c r="AD110" s="106">
        <v>8</v>
      </c>
      <c r="AE110" s="106">
        <v>6</v>
      </c>
      <c r="AF110" s="106">
        <v>5</v>
      </c>
      <c r="AG110" s="182">
        <v>5</v>
      </c>
      <c r="AH110" s="119">
        <f t="shared" si="29"/>
        <v>91</v>
      </c>
      <c r="AI110" s="106">
        <f t="shared" si="30"/>
        <v>11</v>
      </c>
      <c r="AJ110" s="107">
        <f t="shared" si="31"/>
        <v>8</v>
      </c>
      <c r="AK110" s="107">
        <f t="shared" si="32"/>
        <v>6</v>
      </c>
      <c r="AL110" s="107">
        <f t="shared" si="33"/>
        <v>12</v>
      </c>
      <c r="AM110" s="107">
        <f t="shared" si="34"/>
        <v>6</v>
      </c>
      <c r="AN110" s="107">
        <f t="shared" si="35"/>
        <v>8</v>
      </c>
      <c r="AO110" s="107">
        <f t="shared" si="36"/>
        <v>9</v>
      </c>
      <c r="AP110" s="107">
        <f t="shared" si="37"/>
        <v>7</v>
      </c>
      <c r="AQ110" s="107">
        <f t="shared" si="38"/>
        <v>8</v>
      </c>
      <c r="AR110" s="107">
        <f t="shared" si="39"/>
        <v>6</v>
      </c>
      <c r="AS110" s="107">
        <f t="shared" si="40"/>
        <v>5</v>
      </c>
      <c r="AT110" s="107">
        <f t="shared" si="41"/>
        <v>5</v>
      </c>
      <c r="AU110" s="105">
        <f t="shared" si="42"/>
        <v>91</v>
      </c>
      <c r="AV110" s="86">
        <v>2994.9200000000005</v>
      </c>
      <c r="AW110" s="87">
        <f t="shared" si="43"/>
        <v>5893.39</v>
      </c>
      <c r="AX110" s="87">
        <f t="shared" si="44"/>
        <v>2898.47</v>
      </c>
    </row>
    <row r="111" spans="1:50" ht="15.75" thickBot="1" x14ac:dyDescent="0.3">
      <c r="A111" s="179" t="s">
        <v>193</v>
      </c>
      <c r="B111" s="180" t="s">
        <v>376</v>
      </c>
      <c r="C111" s="181" t="s">
        <v>363</v>
      </c>
      <c r="D111" s="176" t="str">
        <f t="shared" si="28"/>
        <v>1295937449-Amerigroup-STAR-MRSA Northeast</v>
      </c>
      <c r="E111" s="169" t="s">
        <v>200</v>
      </c>
      <c r="F111" s="169" t="s">
        <v>201</v>
      </c>
      <c r="G111" s="169" t="s">
        <v>262</v>
      </c>
      <c r="H111" s="85" t="s">
        <v>468</v>
      </c>
      <c r="I111" s="95" t="s">
        <v>510</v>
      </c>
      <c r="J111" s="116" t="s">
        <v>195</v>
      </c>
      <c r="K111" s="117" t="s">
        <v>195</v>
      </c>
      <c r="L111" s="117" t="s">
        <v>195</v>
      </c>
      <c r="M111" s="117" t="s">
        <v>195</v>
      </c>
      <c r="N111" s="117" t="s">
        <v>195</v>
      </c>
      <c r="O111" s="117" t="s">
        <v>195</v>
      </c>
      <c r="P111" s="117" t="s">
        <v>195</v>
      </c>
      <c r="Q111" s="117" t="s">
        <v>195</v>
      </c>
      <c r="R111" s="117" t="s">
        <v>195</v>
      </c>
      <c r="S111" s="117" t="s">
        <v>195</v>
      </c>
      <c r="T111" s="117" t="s">
        <v>195</v>
      </c>
      <c r="U111" s="118" t="s">
        <v>195</v>
      </c>
      <c r="V111" s="106">
        <v>41</v>
      </c>
      <c r="W111" s="106">
        <v>46</v>
      </c>
      <c r="X111" s="106">
        <v>34</v>
      </c>
      <c r="Y111" s="106">
        <v>46</v>
      </c>
      <c r="Z111" s="106">
        <v>60</v>
      </c>
      <c r="AA111" s="106">
        <v>36</v>
      </c>
      <c r="AB111" s="106">
        <v>44</v>
      </c>
      <c r="AC111" s="106">
        <v>36</v>
      </c>
      <c r="AD111" s="106">
        <v>50</v>
      </c>
      <c r="AE111" s="106">
        <v>35</v>
      </c>
      <c r="AF111" s="106">
        <v>28</v>
      </c>
      <c r="AG111" s="182">
        <v>47</v>
      </c>
      <c r="AH111" s="119">
        <f t="shared" si="29"/>
        <v>503</v>
      </c>
      <c r="AI111" s="106">
        <f t="shared" si="30"/>
        <v>41</v>
      </c>
      <c r="AJ111" s="107">
        <f t="shared" si="31"/>
        <v>46</v>
      </c>
      <c r="AK111" s="107">
        <f t="shared" si="32"/>
        <v>34</v>
      </c>
      <c r="AL111" s="107">
        <f t="shared" si="33"/>
        <v>46</v>
      </c>
      <c r="AM111" s="107">
        <f t="shared" si="34"/>
        <v>60</v>
      </c>
      <c r="AN111" s="107">
        <f t="shared" si="35"/>
        <v>36</v>
      </c>
      <c r="AO111" s="107">
        <f t="shared" si="36"/>
        <v>44</v>
      </c>
      <c r="AP111" s="107">
        <f t="shared" si="37"/>
        <v>36</v>
      </c>
      <c r="AQ111" s="107">
        <f t="shared" si="38"/>
        <v>50</v>
      </c>
      <c r="AR111" s="107">
        <f t="shared" si="39"/>
        <v>35</v>
      </c>
      <c r="AS111" s="107">
        <f t="shared" si="40"/>
        <v>28</v>
      </c>
      <c r="AT111" s="107">
        <f t="shared" si="41"/>
        <v>47</v>
      </c>
      <c r="AU111" s="105">
        <f t="shared" si="42"/>
        <v>503</v>
      </c>
      <c r="AV111" s="86">
        <v>68790.350000000006</v>
      </c>
      <c r="AW111" s="87">
        <f t="shared" si="43"/>
        <v>54742.86</v>
      </c>
      <c r="AX111" s="87">
        <f t="shared" si="44"/>
        <v>-14047.490000000005</v>
      </c>
    </row>
    <row r="112" spans="1:50" ht="15.75" thickBot="1" x14ac:dyDescent="0.3">
      <c r="A112" s="179" t="s">
        <v>75</v>
      </c>
      <c r="B112" s="180" t="s">
        <v>351</v>
      </c>
      <c r="C112" s="181" t="s">
        <v>363</v>
      </c>
      <c r="D112" s="176" t="str">
        <f t="shared" si="28"/>
        <v>1306345764-Amerigroup-STAR-MRSA Northeast</v>
      </c>
      <c r="E112" s="169" t="s">
        <v>200</v>
      </c>
      <c r="F112" s="169" t="s">
        <v>201</v>
      </c>
      <c r="G112" s="169" t="s">
        <v>262</v>
      </c>
      <c r="H112" s="85" t="s">
        <v>469</v>
      </c>
      <c r="I112" s="95" t="s">
        <v>510</v>
      </c>
      <c r="J112" s="116" t="s">
        <v>195</v>
      </c>
      <c r="K112" s="117" t="s">
        <v>195</v>
      </c>
      <c r="L112" s="117" t="s">
        <v>195</v>
      </c>
      <c r="M112" s="117" t="s">
        <v>195</v>
      </c>
      <c r="N112" s="117" t="s">
        <v>195</v>
      </c>
      <c r="O112" s="117" t="s">
        <v>195</v>
      </c>
      <c r="P112" s="117" t="s">
        <v>195</v>
      </c>
      <c r="Q112" s="117" t="s">
        <v>195</v>
      </c>
      <c r="R112" s="117" t="s">
        <v>195</v>
      </c>
      <c r="S112" s="117" t="s">
        <v>195</v>
      </c>
      <c r="T112" s="117" t="s">
        <v>195</v>
      </c>
      <c r="U112" s="118" t="s">
        <v>195</v>
      </c>
      <c r="V112" s="106">
        <v>34</v>
      </c>
      <c r="W112" s="106">
        <v>43</v>
      </c>
      <c r="X112" s="106">
        <v>54</v>
      </c>
      <c r="Y112" s="106">
        <v>41</v>
      </c>
      <c r="Z112" s="106">
        <v>51</v>
      </c>
      <c r="AA112" s="106">
        <v>49</v>
      </c>
      <c r="AB112" s="106">
        <v>32</v>
      </c>
      <c r="AC112" s="106">
        <v>41</v>
      </c>
      <c r="AD112" s="106">
        <v>56</v>
      </c>
      <c r="AE112" s="106">
        <v>40</v>
      </c>
      <c r="AF112" s="106">
        <v>35</v>
      </c>
      <c r="AG112" s="182">
        <v>63</v>
      </c>
      <c r="AH112" s="119">
        <f t="shared" si="29"/>
        <v>539</v>
      </c>
      <c r="AI112" s="106">
        <f t="shared" si="30"/>
        <v>34</v>
      </c>
      <c r="AJ112" s="107">
        <f t="shared" si="31"/>
        <v>43</v>
      </c>
      <c r="AK112" s="107">
        <f t="shared" si="32"/>
        <v>54</v>
      </c>
      <c r="AL112" s="107">
        <f t="shared" si="33"/>
        <v>41</v>
      </c>
      <c r="AM112" s="107">
        <f t="shared" si="34"/>
        <v>51</v>
      </c>
      <c r="AN112" s="107">
        <f t="shared" si="35"/>
        <v>49</v>
      </c>
      <c r="AO112" s="107">
        <f t="shared" si="36"/>
        <v>32</v>
      </c>
      <c r="AP112" s="107">
        <f t="shared" si="37"/>
        <v>41</v>
      </c>
      <c r="AQ112" s="107">
        <f t="shared" si="38"/>
        <v>56</v>
      </c>
      <c r="AR112" s="107">
        <f t="shared" si="39"/>
        <v>40</v>
      </c>
      <c r="AS112" s="107">
        <f t="shared" si="40"/>
        <v>35</v>
      </c>
      <c r="AT112" s="107">
        <f t="shared" si="41"/>
        <v>63</v>
      </c>
      <c r="AU112" s="105">
        <f t="shared" si="42"/>
        <v>539</v>
      </c>
      <c r="AV112" s="86">
        <v>40522.37999999999</v>
      </c>
      <c r="AW112" s="87">
        <f t="shared" si="43"/>
        <v>34906.99</v>
      </c>
      <c r="AX112" s="87">
        <f t="shared" si="44"/>
        <v>-5615.3899999999921</v>
      </c>
    </row>
    <row r="113" spans="1:50" ht="15.75" thickBot="1" x14ac:dyDescent="0.3">
      <c r="A113" s="179" t="s">
        <v>194</v>
      </c>
      <c r="B113" s="180" t="s">
        <v>251</v>
      </c>
      <c r="C113" s="181" t="s">
        <v>434</v>
      </c>
      <c r="D113" s="176" t="str">
        <f t="shared" si="28"/>
        <v>1306484050-Amerigroup-STAR+PLUS-Jefferson</v>
      </c>
      <c r="E113" s="169" t="s">
        <v>200</v>
      </c>
      <c r="F113" s="169" t="s">
        <v>233</v>
      </c>
      <c r="G113" s="169" t="s">
        <v>249</v>
      </c>
      <c r="H113" s="85" t="s">
        <v>469</v>
      </c>
      <c r="I113" s="95" t="s">
        <v>510</v>
      </c>
      <c r="J113" s="116" t="s">
        <v>195</v>
      </c>
      <c r="K113" s="117" t="s">
        <v>195</v>
      </c>
      <c r="L113" s="117" t="s">
        <v>195</v>
      </c>
      <c r="M113" s="117" t="s">
        <v>195</v>
      </c>
      <c r="N113" s="117" t="s">
        <v>195</v>
      </c>
      <c r="O113" s="117" t="s">
        <v>195</v>
      </c>
      <c r="P113" s="117" t="s">
        <v>195</v>
      </c>
      <c r="Q113" s="117" t="s">
        <v>195</v>
      </c>
      <c r="R113" s="117" t="s">
        <v>195</v>
      </c>
      <c r="S113" s="117" t="s">
        <v>195</v>
      </c>
      <c r="T113" s="117" t="s">
        <v>195</v>
      </c>
      <c r="U113" s="118" t="s">
        <v>195</v>
      </c>
      <c r="V113" s="106">
        <v>10</v>
      </c>
      <c r="W113" s="106">
        <v>13</v>
      </c>
      <c r="X113" s="106">
        <v>6</v>
      </c>
      <c r="Y113" s="106">
        <v>12</v>
      </c>
      <c r="Z113" s="106">
        <v>11</v>
      </c>
      <c r="AA113" s="106">
        <v>5</v>
      </c>
      <c r="AB113" s="106">
        <v>10</v>
      </c>
      <c r="AC113" s="106">
        <v>10</v>
      </c>
      <c r="AD113" s="106">
        <v>9</v>
      </c>
      <c r="AE113" s="106">
        <v>10</v>
      </c>
      <c r="AF113" s="106">
        <v>9</v>
      </c>
      <c r="AG113" s="182">
        <v>8</v>
      </c>
      <c r="AH113" s="119">
        <f t="shared" si="29"/>
        <v>113</v>
      </c>
      <c r="AI113" s="106">
        <f t="shared" si="30"/>
        <v>10</v>
      </c>
      <c r="AJ113" s="107">
        <f t="shared" si="31"/>
        <v>13</v>
      </c>
      <c r="AK113" s="107">
        <f t="shared" si="32"/>
        <v>6</v>
      </c>
      <c r="AL113" s="107">
        <f t="shared" si="33"/>
        <v>12</v>
      </c>
      <c r="AM113" s="107">
        <f t="shared" si="34"/>
        <v>11</v>
      </c>
      <c r="AN113" s="107">
        <f t="shared" si="35"/>
        <v>5</v>
      </c>
      <c r="AO113" s="107">
        <f t="shared" si="36"/>
        <v>10</v>
      </c>
      <c r="AP113" s="107">
        <f t="shared" si="37"/>
        <v>10</v>
      </c>
      <c r="AQ113" s="107">
        <f t="shared" si="38"/>
        <v>9</v>
      </c>
      <c r="AR113" s="107">
        <f t="shared" si="39"/>
        <v>10</v>
      </c>
      <c r="AS113" s="107">
        <f t="shared" si="40"/>
        <v>9</v>
      </c>
      <c r="AT113" s="107">
        <f t="shared" si="41"/>
        <v>8</v>
      </c>
      <c r="AU113" s="105">
        <f t="shared" si="42"/>
        <v>113</v>
      </c>
      <c r="AV113" s="86">
        <v>8167.3300000000008</v>
      </c>
      <c r="AW113" s="87">
        <f t="shared" si="43"/>
        <v>7318.16</v>
      </c>
      <c r="AX113" s="87">
        <f t="shared" si="44"/>
        <v>-849.17000000000098</v>
      </c>
    </row>
    <row r="114" spans="1:50" ht="15.75" thickBot="1" x14ac:dyDescent="0.3">
      <c r="A114" s="179" t="s">
        <v>194</v>
      </c>
      <c r="B114" s="180" t="s">
        <v>251</v>
      </c>
      <c r="C114" s="181" t="s">
        <v>248</v>
      </c>
      <c r="D114" s="176" t="str">
        <f t="shared" si="28"/>
        <v>1306484050-Amerigroup-STAR-Jefferson</v>
      </c>
      <c r="E114" s="169" t="s">
        <v>200</v>
      </c>
      <c r="F114" s="169" t="s">
        <v>201</v>
      </c>
      <c r="G114" s="169" t="s">
        <v>249</v>
      </c>
      <c r="H114" s="85" t="s">
        <v>469</v>
      </c>
      <c r="I114" s="95" t="s">
        <v>510</v>
      </c>
      <c r="J114" s="116" t="s">
        <v>195</v>
      </c>
      <c r="K114" s="117" t="s">
        <v>195</v>
      </c>
      <c r="L114" s="117" t="s">
        <v>195</v>
      </c>
      <c r="M114" s="117" t="s">
        <v>195</v>
      </c>
      <c r="N114" s="117" t="s">
        <v>195</v>
      </c>
      <c r="O114" s="117" t="s">
        <v>195</v>
      </c>
      <c r="P114" s="117" t="s">
        <v>195</v>
      </c>
      <c r="Q114" s="117" t="s">
        <v>195</v>
      </c>
      <c r="R114" s="117" t="s">
        <v>195</v>
      </c>
      <c r="S114" s="117" t="s">
        <v>195</v>
      </c>
      <c r="T114" s="117" t="s">
        <v>195</v>
      </c>
      <c r="U114" s="118" t="s">
        <v>195</v>
      </c>
      <c r="V114" s="106">
        <v>22</v>
      </c>
      <c r="W114" s="106">
        <v>36</v>
      </c>
      <c r="X114" s="106">
        <v>23</v>
      </c>
      <c r="Y114" s="106">
        <v>22</v>
      </c>
      <c r="Z114" s="106">
        <v>42</v>
      </c>
      <c r="AA114" s="106">
        <v>49</v>
      </c>
      <c r="AB114" s="106">
        <v>38</v>
      </c>
      <c r="AC114" s="106">
        <v>26</v>
      </c>
      <c r="AD114" s="106">
        <v>38</v>
      </c>
      <c r="AE114" s="106">
        <v>35</v>
      </c>
      <c r="AF114" s="106">
        <v>38</v>
      </c>
      <c r="AG114" s="182">
        <v>32</v>
      </c>
      <c r="AH114" s="119">
        <f t="shared" si="29"/>
        <v>401</v>
      </c>
      <c r="AI114" s="106">
        <f t="shared" si="30"/>
        <v>22</v>
      </c>
      <c r="AJ114" s="107">
        <f t="shared" si="31"/>
        <v>36</v>
      </c>
      <c r="AK114" s="107">
        <f t="shared" si="32"/>
        <v>23</v>
      </c>
      <c r="AL114" s="107">
        <f t="shared" si="33"/>
        <v>22</v>
      </c>
      <c r="AM114" s="107">
        <f t="shared" si="34"/>
        <v>42</v>
      </c>
      <c r="AN114" s="107">
        <f t="shared" si="35"/>
        <v>49</v>
      </c>
      <c r="AO114" s="107">
        <f t="shared" si="36"/>
        <v>38</v>
      </c>
      <c r="AP114" s="107">
        <f t="shared" si="37"/>
        <v>26</v>
      </c>
      <c r="AQ114" s="107">
        <f t="shared" si="38"/>
        <v>38</v>
      </c>
      <c r="AR114" s="107">
        <f t="shared" si="39"/>
        <v>35</v>
      </c>
      <c r="AS114" s="107">
        <f t="shared" si="40"/>
        <v>38</v>
      </c>
      <c r="AT114" s="107">
        <f t="shared" si="41"/>
        <v>32</v>
      </c>
      <c r="AU114" s="105">
        <f t="shared" si="42"/>
        <v>401</v>
      </c>
      <c r="AV114" s="86">
        <v>9102.3299999999963</v>
      </c>
      <c r="AW114" s="87">
        <f t="shared" si="43"/>
        <v>25969.77</v>
      </c>
      <c r="AX114" s="87">
        <f t="shared" si="44"/>
        <v>16867.440000000002</v>
      </c>
    </row>
    <row r="115" spans="1:50" ht="15.75" thickBot="1" x14ac:dyDescent="0.3">
      <c r="A115" s="179" t="s">
        <v>76</v>
      </c>
      <c r="B115" s="180" t="s">
        <v>327</v>
      </c>
      <c r="C115" s="181" t="s">
        <v>235</v>
      </c>
      <c r="D115" s="176" t="str">
        <f t="shared" si="28"/>
        <v>1306849633-Amerigroup-STAR Kids-MRSA West</v>
      </c>
      <c r="E115" s="169" t="s">
        <v>200</v>
      </c>
      <c r="F115" s="169" t="s">
        <v>236</v>
      </c>
      <c r="G115" s="169" t="s">
        <v>202</v>
      </c>
      <c r="H115" s="85" t="s">
        <v>469</v>
      </c>
      <c r="I115" s="95" t="s">
        <v>510</v>
      </c>
      <c r="J115" s="116" t="s">
        <v>195</v>
      </c>
      <c r="K115" s="117" t="s">
        <v>195</v>
      </c>
      <c r="L115" s="117" t="s">
        <v>195</v>
      </c>
      <c r="M115" s="117" t="s">
        <v>195</v>
      </c>
      <c r="N115" s="117" t="s">
        <v>195</v>
      </c>
      <c r="O115" s="117" t="s">
        <v>195</v>
      </c>
      <c r="P115" s="117" t="s">
        <v>195</v>
      </c>
      <c r="Q115" s="117" t="s">
        <v>195</v>
      </c>
      <c r="R115" s="117" t="s">
        <v>195</v>
      </c>
      <c r="S115" s="117" t="s">
        <v>195</v>
      </c>
      <c r="T115" s="117" t="s">
        <v>195</v>
      </c>
      <c r="U115" s="118" t="s">
        <v>195</v>
      </c>
      <c r="V115" s="106">
        <v>2</v>
      </c>
      <c r="W115" s="106">
        <v>1</v>
      </c>
      <c r="X115" s="106">
        <v>4</v>
      </c>
      <c r="Y115" s="106">
        <v>0</v>
      </c>
      <c r="Z115" s="106">
        <v>1</v>
      </c>
      <c r="AA115" s="106">
        <v>1</v>
      </c>
      <c r="AB115" s="106">
        <v>2</v>
      </c>
      <c r="AC115" s="106">
        <v>0</v>
      </c>
      <c r="AD115" s="106">
        <v>1</v>
      </c>
      <c r="AE115" s="106">
        <v>1</v>
      </c>
      <c r="AF115" s="106">
        <v>1</v>
      </c>
      <c r="AG115" s="182">
        <v>1</v>
      </c>
      <c r="AH115" s="119">
        <f t="shared" si="29"/>
        <v>15</v>
      </c>
      <c r="AI115" s="106">
        <f t="shared" si="30"/>
        <v>2</v>
      </c>
      <c r="AJ115" s="107">
        <f t="shared" si="31"/>
        <v>1</v>
      </c>
      <c r="AK115" s="107">
        <f t="shared" si="32"/>
        <v>4</v>
      </c>
      <c r="AL115" s="107">
        <f t="shared" si="33"/>
        <v>0</v>
      </c>
      <c r="AM115" s="107">
        <f t="shared" si="34"/>
        <v>1</v>
      </c>
      <c r="AN115" s="107">
        <f t="shared" si="35"/>
        <v>1</v>
      </c>
      <c r="AO115" s="107">
        <f t="shared" si="36"/>
        <v>2</v>
      </c>
      <c r="AP115" s="107">
        <f t="shared" si="37"/>
        <v>0</v>
      </c>
      <c r="AQ115" s="107">
        <f t="shared" si="38"/>
        <v>1</v>
      </c>
      <c r="AR115" s="107">
        <f t="shared" si="39"/>
        <v>1</v>
      </c>
      <c r="AS115" s="107">
        <f t="shared" si="40"/>
        <v>1</v>
      </c>
      <c r="AT115" s="107">
        <f t="shared" si="41"/>
        <v>1</v>
      </c>
      <c r="AU115" s="105">
        <f t="shared" si="42"/>
        <v>15</v>
      </c>
      <c r="AV115" s="86">
        <v>2856.4999999999995</v>
      </c>
      <c r="AW115" s="87">
        <f t="shared" si="43"/>
        <v>971.44</v>
      </c>
      <c r="AX115" s="87">
        <f t="shared" si="44"/>
        <v>-1885.0599999999995</v>
      </c>
    </row>
    <row r="116" spans="1:50" ht="15.75" thickBot="1" x14ac:dyDescent="0.3">
      <c r="A116" s="179" t="s">
        <v>76</v>
      </c>
      <c r="B116" s="180" t="s">
        <v>327</v>
      </c>
      <c r="C116" s="181" t="s">
        <v>232</v>
      </c>
      <c r="D116" s="176" t="str">
        <f t="shared" si="28"/>
        <v>1306849633-Amerigroup-STAR+PLUS-MRSA West</v>
      </c>
      <c r="E116" s="169" t="s">
        <v>200</v>
      </c>
      <c r="F116" s="169" t="s">
        <v>233</v>
      </c>
      <c r="G116" s="169" t="s">
        <v>202</v>
      </c>
      <c r="H116" s="85" t="s">
        <v>469</v>
      </c>
      <c r="I116" s="95" t="s">
        <v>510</v>
      </c>
      <c r="J116" s="116" t="s">
        <v>195</v>
      </c>
      <c r="K116" s="117" t="s">
        <v>195</v>
      </c>
      <c r="L116" s="117" t="s">
        <v>195</v>
      </c>
      <c r="M116" s="117" t="s">
        <v>195</v>
      </c>
      <c r="N116" s="117" t="s">
        <v>195</v>
      </c>
      <c r="O116" s="117" t="s">
        <v>195</v>
      </c>
      <c r="P116" s="117" t="s">
        <v>195</v>
      </c>
      <c r="Q116" s="117" t="s">
        <v>195</v>
      </c>
      <c r="R116" s="117" t="s">
        <v>195</v>
      </c>
      <c r="S116" s="117" t="s">
        <v>195</v>
      </c>
      <c r="T116" s="117" t="s">
        <v>195</v>
      </c>
      <c r="U116" s="118" t="s">
        <v>195</v>
      </c>
      <c r="V116" s="106">
        <v>5</v>
      </c>
      <c r="W116" s="106">
        <v>2</v>
      </c>
      <c r="X116" s="106">
        <v>4</v>
      </c>
      <c r="Y116" s="106">
        <v>0</v>
      </c>
      <c r="Z116" s="106">
        <v>2</v>
      </c>
      <c r="AA116" s="106">
        <v>4</v>
      </c>
      <c r="AB116" s="106">
        <v>5</v>
      </c>
      <c r="AC116" s="106">
        <v>2</v>
      </c>
      <c r="AD116" s="106">
        <v>10</v>
      </c>
      <c r="AE116" s="106">
        <v>9</v>
      </c>
      <c r="AF116" s="106">
        <v>2</v>
      </c>
      <c r="AG116" s="182">
        <v>5</v>
      </c>
      <c r="AH116" s="119">
        <f t="shared" si="29"/>
        <v>50</v>
      </c>
      <c r="AI116" s="106">
        <f t="shared" si="30"/>
        <v>5</v>
      </c>
      <c r="AJ116" s="107">
        <f t="shared" si="31"/>
        <v>2</v>
      </c>
      <c r="AK116" s="107">
        <f t="shared" si="32"/>
        <v>4</v>
      </c>
      <c r="AL116" s="107">
        <f t="shared" si="33"/>
        <v>0</v>
      </c>
      <c r="AM116" s="107">
        <f t="shared" si="34"/>
        <v>2</v>
      </c>
      <c r="AN116" s="107">
        <f t="shared" si="35"/>
        <v>4</v>
      </c>
      <c r="AO116" s="107">
        <f t="shared" si="36"/>
        <v>5</v>
      </c>
      <c r="AP116" s="107">
        <f t="shared" si="37"/>
        <v>2</v>
      </c>
      <c r="AQ116" s="107">
        <f t="shared" si="38"/>
        <v>10</v>
      </c>
      <c r="AR116" s="107">
        <f t="shared" si="39"/>
        <v>9</v>
      </c>
      <c r="AS116" s="107">
        <f t="shared" si="40"/>
        <v>2</v>
      </c>
      <c r="AT116" s="107">
        <f t="shared" si="41"/>
        <v>5</v>
      </c>
      <c r="AU116" s="105">
        <f t="shared" si="42"/>
        <v>50</v>
      </c>
      <c r="AV116" s="86">
        <v>8521.5599999999977</v>
      </c>
      <c r="AW116" s="87">
        <f t="shared" si="43"/>
        <v>3238.13</v>
      </c>
      <c r="AX116" s="87">
        <f t="shared" si="44"/>
        <v>-5283.4299999999976</v>
      </c>
    </row>
    <row r="117" spans="1:50" ht="15.75" thickBot="1" x14ac:dyDescent="0.3">
      <c r="A117" s="179" t="s">
        <v>76</v>
      </c>
      <c r="B117" s="180" t="s">
        <v>327</v>
      </c>
      <c r="C117" s="181" t="s">
        <v>199</v>
      </c>
      <c r="D117" s="176" t="str">
        <f t="shared" si="28"/>
        <v>1306849633-Amerigroup-STAR-MRSA West</v>
      </c>
      <c r="E117" s="169" t="s">
        <v>200</v>
      </c>
      <c r="F117" s="169" t="s">
        <v>201</v>
      </c>
      <c r="G117" s="169" t="s">
        <v>202</v>
      </c>
      <c r="H117" s="85" t="s">
        <v>469</v>
      </c>
      <c r="I117" s="95" t="s">
        <v>510</v>
      </c>
      <c r="J117" s="116" t="s">
        <v>195</v>
      </c>
      <c r="K117" s="117" t="s">
        <v>195</v>
      </c>
      <c r="L117" s="117" t="s">
        <v>195</v>
      </c>
      <c r="M117" s="117" t="s">
        <v>195</v>
      </c>
      <c r="N117" s="117" t="s">
        <v>195</v>
      </c>
      <c r="O117" s="117" t="s">
        <v>195</v>
      </c>
      <c r="P117" s="117" t="s">
        <v>195</v>
      </c>
      <c r="Q117" s="117" t="s">
        <v>195</v>
      </c>
      <c r="R117" s="117" t="s">
        <v>195</v>
      </c>
      <c r="S117" s="117" t="s">
        <v>195</v>
      </c>
      <c r="T117" s="117" t="s">
        <v>195</v>
      </c>
      <c r="U117" s="118" t="s">
        <v>195</v>
      </c>
      <c r="V117" s="106">
        <v>41</v>
      </c>
      <c r="W117" s="106">
        <v>43</v>
      </c>
      <c r="X117" s="106">
        <v>25</v>
      </c>
      <c r="Y117" s="106">
        <v>5</v>
      </c>
      <c r="Z117" s="106">
        <v>40</v>
      </c>
      <c r="AA117" s="106">
        <v>38</v>
      </c>
      <c r="AB117" s="106">
        <v>56</v>
      </c>
      <c r="AC117" s="106">
        <v>64</v>
      </c>
      <c r="AD117" s="106">
        <v>40</v>
      </c>
      <c r="AE117" s="106">
        <v>27</v>
      </c>
      <c r="AF117" s="106">
        <v>30</v>
      </c>
      <c r="AG117" s="182">
        <v>43</v>
      </c>
      <c r="AH117" s="119">
        <f t="shared" si="29"/>
        <v>452</v>
      </c>
      <c r="AI117" s="106">
        <f t="shared" si="30"/>
        <v>41</v>
      </c>
      <c r="AJ117" s="107">
        <f t="shared" si="31"/>
        <v>43</v>
      </c>
      <c r="AK117" s="107">
        <f t="shared" si="32"/>
        <v>25</v>
      </c>
      <c r="AL117" s="107">
        <f t="shared" si="33"/>
        <v>5</v>
      </c>
      <c r="AM117" s="107">
        <f t="shared" si="34"/>
        <v>40</v>
      </c>
      <c r="AN117" s="107">
        <f t="shared" si="35"/>
        <v>38</v>
      </c>
      <c r="AO117" s="107">
        <f t="shared" si="36"/>
        <v>56</v>
      </c>
      <c r="AP117" s="107">
        <f t="shared" si="37"/>
        <v>64</v>
      </c>
      <c r="AQ117" s="107">
        <f t="shared" si="38"/>
        <v>40</v>
      </c>
      <c r="AR117" s="107">
        <f t="shared" si="39"/>
        <v>27</v>
      </c>
      <c r="AS117" s="107">
        <f t="shared" si="40"/>
        <v>30</v>
      </c>
      <c r="AT117" s="107">
        <f t="shared" si="41"/>
        <v>43</v>
      </c>
      <c r="AU117" s="105">
        <f t="shared" si="42"/>
        <v>452</v>
      </c>
      <c r="AV117" s="86">
        <v>63327.44999999999</v>
      </c>
      <c r="AW117" s="87">
        <f t="shared" si="43"/>
        <v>29272.66</v>
      </c>
      <c r="AX117" s="87">
        <f t="shared" si="44"/>
        <v>-34054.789999999994</v>
      </c>
    </row>
    <row r="118" spans="1:50" ht="15.75" thickBot="1" x14ac:dyDescent="0.3">
      <c r="A118" s="179" t="s">
        <v>76</v>
      </c>
      <c r="B118" s="180" t="s">
        <v>327</v>
      </c>
      <c r="C118" s="181" t="s">
        <v>239</v>
      </c>
      <c r="D118" s="176" t="str">
        <f t="shared" si="28"/>
        <v>1306849633-FIRSTCARE-STAR-MRSA West</v>
      </c>
      <c r="E118" s="169" t="s">
        <v>240</v>
      </c>
      <c r="F118" s="169" t="s">
        <v>201</v>
      </c>
      <c r="G118" s="169" t="s">
        <v>202</v>
      </c>
      <c r="H118" s="85" t="s">
        <v>469</v>
      </c>
      <c r="I118" s="95" t="s">
        <v>510</v>
      </c>
      <c r="J118" s="116" t="s">
        <v>195</v>
      </c>
      <c r="K118" s="117" t="s">
        <v>195</v>
      </c>
      <c r="L118" s="117" t="s">
        <v>195</v>
      </c>
      <c r="M118" s="117" t="s">
        <v>195</v>
      </c>
      <c r="N118" s="117" t="s">
        <v>195</v>
      </c>
      <c r="O118" s="117" t="s">
        <v>195</v>
      </c>
      <c r="P118" s="117" t="s">
        <v>195</v>
      </c>
      <c r="Q118" s="117" t="s">
        <v>195</v>
      </c>
      <c r="R118" s="117" t="s">
        <v>195</v>
      </c>
      <c r="S118" s="117" t="s">
        <v>195</v>
      </c>
      <c r="T118" s="117" t="s">
        <v>195</v>
      </c>
      <c r="U118" s="118" t="s">
        <v>195</v>
      </c>
      <c r="V118" s="106">
        <v>82</v>
      </c>
      <c r="W118" s="106">
        <v>66</v>
      </c>
      <c r="X118" s="106">
        <v>103</v>
      </c>
      <c r="Y118" s="106">
        <v>80</v>
      </c>
      <c r="Z118" s="106">
        <v>92</v>
      </c>
      <c r="AA118" s="106">
        <v>72</v>
      </c>
      <c r="AB118" s="106">
        <v>94</v>
      </c>
      <c r="AC118" s="106">
        <v>87</v>
      </c>
      <c r="AD118" s="106">
        <v>105</v>
      </c>
      <c r="AE118" s="106">
        <v>83</v>
      </c>
      <c r="AF118" s="106">
        <v>44</v>
      </c>
      <c r="AG118" s="182">
        <v>101</v>
      </c>
      <c r="AH118" s="119">
        <f t="shared" si="29"/>
        <v>1009</v>
      </c>
      <c r="AI118" s="106">
        <f t="shared" si="30"/>
        <v>82</v>
      </c>
      <c r="AJ118" s="107">
        <f t="shared" si="31"/>
        <v>66</v>
      </c>
      <c r="AK118" s="107">
        <f t="shared" si="32"/>
        <v>103</v>
      </c>
      <c r="AL118" s="107">
        <f t="shared" si="33"/>
        <v>80</v>
      </c>
      <c r="AM118" s="107">
        <f t="shared" si="34"/>
        <v>92</v>
      </c>
      <c r="AN118" s="107">
        <f t="shared" si="35"/>
        <v>72</v>
      </c>
      <c r="AO118" s="107">
        <f t="shared" si="36"/>
        <v>94</v>
      </c>
      <c r="AP118" s="107">
        <f t="shared" si="37"/>
        <v>87</v>
      </c>
      <c r="AQ118" s="107">
        <f t="shared" si="38"/>
        <v>105</v>
      </c>
      <c r="AR118" s="107">
        <f t="shared" si="39"/>
        <v>83</v>
      </c>
      <c r="AS118" s="107">
        <f t="shared" si="40"/>
        <v>44</v>
      </c>
      <c r="AT118" s="107">
        <f t="shared" si="41"/>
        <v>101</v>
      </c>
      <c r="AU118" s="105">
        <f t="shared" si="42"/>
        <v>1009</v>
      </c>
      <c r="AV118" s="86">
        <v>79101.690000000031</v>
      </c>
      <c r="AW118" s="87">
        <f t="shared" si="43"/>
        <v>65345.38</v>
      </c>
      <c r="AX118" s="87">
        <f t="shared" si="44"/>
        <v>-13756.310000000034</v>
      </c>
    </row>
    <row r="119" spans="1:50" ht="15.75" thickBot="1" x14ac:dyDescent="0.3">
      <c r="A119" s="179" t="s">
        <v>77</v>
      </c>
      <c r="B119" s="180" t="s">
        <v>389</v>
      </c>
      <c r="C119" s="181" t="s">
        <v>459</v>
      </c>
      <c r="D119" s="176" t="str">
        <f t="shared" si="28"/>
        <v>1306970439-Amerigroup-STAR Kids-Lubbock</v>
      </c>
      <c r="E119" s="169" t="s">
        <v>200</v>
      </c>
      <c r="F119" s="169" t="s">
        <v>236</v>
      </c>
      <c r="G119" s="169" t="s">
        <v>279</v>
      </c>
      <c r="H119" s="85" t="s">
        <v>469</v>
      </c>
      <c r="I119" s="95" t="s">
        <v>510</v>
      </c>
      <c r="J119" s="116" t="s">
        <v>195</v>
      </c>
      <c r="K119" s="117" t="s">
        <v>195</v>
      </c>
      <c r="L119" s="117" t="s">
        <v>195</v>
      </c>
      <c r="M119" s="117" t="s">
        <v>195</v>
      </c>
      <c r="N119" s="117" t="s">
        <v>195</v>
      </c>
      <c r="O119" s="117" t="s">
        <v>195</v>
      </c>
      <c r="P119" s="117" t="s">
        <v>195</v>
      </c>
      <c r="Q119" s="117" t="s">
        <v>195</v>
      </c>
      <c r="R119" s="117" t="s">
        <v>195</v>
      </c>
      <c r="S119" s="117" t="s">
        <v>195</v>
      </c>
      <c r="T119" s="117" t="s">
        <v>195</v>
      </c>
      <c r="U119" s="118" t="s">
        <v>195</v>
      </c>
      <c r="V119" s="106">
        <v>0</v>
      </c>
      <c r="W119" s="106">
        <v>1</v>
      </c>
      <c r="X119" s="106">
        <v>1</v>
      </c>
      <c r="Y119" s="106">
        <v>0</v>
      </c>
      <c r="Z119" s="106">
        <v>0</v>
      </c>
      <c r="AA119" s="106">
        <v>0</v>
      </c>
      <c r="AB119" s="106">
        <v>0</v>
      </c>
      <c r="AC119" s="106">
        <v>0</v>
      </c>
      <c r="AD119" s="106">
        <v>0</v>
      </c>
      <c r="AE119" s="106">
        <v>1</v>
      </c>
      <c r="AF119" s="106">
        <v>0</v>
      </c>
      <c r="AG119" s="182">
        <v>1</v>
      </c>
      <c r="AH119" s="119">
        <f t="shared" si="29"/>
        <v>4</v>
      </c>
      <c r="AI119" s="106">
        <f t="shared" si="30"/>
        <v>0</v>
      </c>
      <c r="AJ119" s="107">
        <f t="shared" si="31"/>
        <v>1</v>
      </c>
      <c r="AK119" s="107">
        <f t="shared" si="32"/>
        <v>1</v>
      </c>
      <c r="AL119" s="107">
        <f t="shared" si="33"/>
        <v>0</v>
      </c>
      <c r="AM119" s="107">
        <f t="shared" si="34"/>
        <v>0</v>
      </c>
      <c r="AN119" s="107">
        <f t="shared" si="35"/>
        <v>0</v>
      </c>
      <c r="AO119" s="107">
        <f t="shared" si="36"/>
        <v>0</v>
      </c>
      <c r="AP119" s="107">
        <f t="shared" si="37"/>
        <v>0</v>
      </c>
      <c r="AQ119" s="107">
        <f t="shared" si="38"/>
        <v>0</v>
      </c>
      <c r="AR119" s="107">
        <f t="shared" si="39"/>
        <v>1</v>
      </c>
      <c r="AS119" s="107">
        <f t="shared" si="40"/>
        <v>0</v>
      </c>
      <c r="AT119" s="107">
        <f t="shared" si="41"/>
        <v>1</v>
      </c>
      <c r="AU119" s="105">
        <f t="shared" si="42"/>
        <v>4</v>
      </c>
      <c r="AV119" s="86">
        <v>265.19999999999993</v>
      </c>
      <c r="AW119" s="87">
        <f t="shared" si="43"/>
        <v>259.05</v>
      </c>
      <c r="AX119" s="87">
        <f t="shared" si="44"/>
        <v>-6.1499999999999204</v>
      </c>
    </row>
    <row r="120" spans="1:50" ht="15.75" thickBot="1" x14ac:dyDescent="0.3">
      <c r="A120" s="179" t="s">
        <v>77</v>
      </c>
      <c r="B120" s="180" t="s">
        <v>389</v>
      </c>
      <c r="C120" s="181" t="s">
        <v>388</v>
      </c>
      <c r="D120" s="176" t="str">
        <f t="shared" si="28"/>
        <v>1306970439-Amerigroup-STAR+PLUS-Lubbock</v>
      </c>
      <c r="E120" s="169" t="s">
        <v>200</v>
      </c>
      <c r="F120" s="169" t="s">
        <v>233</v>
      </c>
      <c r="G120" s="169" t="s">
        <v>279</v>
      </c>
      <c r="H120" s="85" t="s">
        <v>469</v>
      </c>
      <c r="I120" s="95" t="s">
        <v>510</v>
      </c>
      <c r="J120" s="116" t="s">
        <v>195</v>
      </c>
      <c r="K120" s="117" t="s">
        <v>195</v>
      </c>
      <c r="L120" s="117" t="s">
        <v>195</v>
      </c>
      <c r="M120" s="117" t="s">
        <v>195</v>
      </c>
      <c r="N120" s="117" t="s">
        <v>195</v>
      </c>
      <c r="O120" s="117" t="s">
        <v>195</v>
      </c>
      <c r="P120" s="117" t="s">
        <v>195</v>
      </c>
      <c r="Q120" s="117" t="s">
        <v>195</v>
      </c>
      <c r="R120" s="117" t="s">
        <v>195</v>
      </c>
      <c r="S120" s="117" t="s">
        <v>195</v>
      </c>
      <c r="T120" s="117" t="s">
        <v>195</v>
      </c>
      <c r="U120" s="118" t="s">
        <v>195</v>
      </c>
      <c r="V120" s="106">
        <v>6</v>
      </c>
      <c r="W120" s="106">
        <v>11</v>
      </c>
      <c r="X120" s="106">
        <v>12</v>
      </c>
      <c r="Y120" s="106">
        <v>8</v>
      </c>
      <c r="Z120" s="106">
        <v>6</v>
      </c>
      <c r="AA120" s="106">
        <v>7</v>
      </c>
      <c r="AB120" s="106">
        <v>9</v>
      </c>
      <c r="AC120" s="106">
        <v>8</v>
      </c>
      <c r="AD120" s="106">
        <v>11</v>
      </c>
      <c r="AE120" s="106">
        <v>6</v>
      </c>
      <c r="AF120" s="106">
        <v>6</v>
      </c>
      <c r="AG120" s="182">
        <v>7</v>
      </c>
      <c r="AH120" s="119">
        <f t="shared" si="29"/>
        <v>97</v>
      </c>
      <c r="AI120" s="106">
        <f t="shared" si="30"/>
        <v>6</v>
      </c>
      <c r="AJ120" s="107">
        <f t="shared" si="31"/>
        <v>11</v>
      </c>
      <c r="AK120" s="107">
        <f t="shared" si="32"/>
        <v>12</v>
      </c>
      <c r="AL120" s="107">
        <f t="shared" si="33"/>
        <v>8</v>
      </c>
      <c r="AM120" s="107">
        <f t="shared" si="34"/>
        <v>6</v>
      </c>
      <c r="AN120" s="107">
        <f t="shared" si="35"/>
        <v>7</v>
      </c>
      <c r="AO120" s="107">
        <f t="shared" si="36"/>
        <v>9</v>
      </c>
      <c r="AP120" s="107">
        <f t="shared" si="37"/>
        <v>8</v>
      </c>
      <c r="AQ120" s="107">
        <f t="shared" si="38"/>
        <v>11</v>
      </c>
      <c r="AR120" s="107">
        <f t="shared" si="39"/>
        <v>6</v>
      </c>
      <c r="AS120" s="107">
        <f t="shared" si="40"/>
        <v>6</v>
      </c>
      <c r="AT120" s="107">
        <f t="shared" si="41"/>
        <v>7</v>
      </c>
      <c r="AU120" s="105">
        <f t="shared" si="42"/>
        <v>97</v>
      </c>
      <c r="AV120" s="86">
        <v>809.13999999999965</v>
      </c>
      <c r="AW120" s="87">
        <f t="shared" si="43"/>
        <v>6281.96</v>
      </c>
      <c r="AX120" s="87">
        <f t="shared" si="44"/>
        <v>5472.8200000000006</v>
      </c>
    </row>
    <row r="121" spans="1:50" ht="15.75" thickBot="1" x14ac:dyDescent="0.3">
      <c r="A121" s="179" t="s">
        <v>77</v>
      </c>
      <c r="B121" s="180" t="s">
        <v>389</v>
      </c>
      <c r="C121" s="181" t="s">
        <v>291</v>
      </c>
      <c r="D121" s="176" t="str">
        <f t="shared" si="28"/>
        <v>1306970439-Amerigroup-STAR-Lubbock</v>
      </c>
      <c r="E121" s="169" t="s">
        <v>200</v>
      </c>
      <c r="F121" s="169" t="s">
        <v>201</v>
      </c>
      <c r="G121" s="169" t="s">
        <v>279</v>
      </c>
      <c r="H121" s="85" t="s">
        <v>469</v>
      </c>
      <c r="I121" s="95" t="s">
        <v>510</v>
      </c>
      <c r="J121" s="116" t="s">
        <v>195</v>
      </c>
      <c r="K121" s="117" t="s">
        <v>195</v>
      </c>
      <c r="L121" s="117" t="s">
        <v>195</v>
      </c>
      <c r="M121" s="117" t="s">
        <v>195</v>
      </c>
      <c r="N121" s="117" t="s">
        <v>195</v>
      </c>
      <c r="O121" s="117" t="s">
        <v>195</v>
      </c>
      <c r="P121" s="117" t="s">
        <v>195</v>
      </c>
      <c r="Q121" s="117" t="s">
        <v>195</v>
      </c>
      <c r="R121" s="117" t="s">
        <v>195</v>
      </c>
      <c r="S121" s="117" t="s">
        <v>195</v>
      </c>
      <c r="T121" s="117" t="s">
        <v>195</v>
      </c>
      <c r="U121" s="118" t="s">
        <v>195</v>
      </c>
      <c r="V121" s="106">
        <v>7</v>
      </c>
      <c r="W121" s="106">
        <v>6</v>
      </c>
      <c r="X121" s="106">
        <v>7</v>
      </c>
      <c r="Y121" s="106">
        <v>4</v>
      </c>
      <c r="Z121" s="106">
        <v>3</v>
      </c>
      <c r="AA121" s="106">
        <v>7</v>
      </c>
      <c r="AB121" s="106">
        <v>3</v>
      </c>
      <c r="AC121" s="106">
        <v>7</v>
      </c>
      <c r="AD121" s="106">
        <v>2</v>
      </c>
      <c r="AE121" s="106">
        <v>4</v>
      </c>
      <c r="AF121" s="106">
        <v>7</v>
      </c>
      <c r="AG121" s="182">
        <v>4</v>
      </c>
      <c r="AH121" s="119">
        <f t="shared" si="29"/>
        <v>61</v>
      </c>
      <c r="AI121" s="106">
        <f t="shared" si="30"/>
        <v>7</v>
      </c>
      <c r="AJ121" s="107">
        <f t="shared" si="31"/>
        <v>6</v>
      </c>
      <c r="AK121" s="107">
        <f t="shared" si="32"/>
        <v>7</v>
      </c>
      <c r="AL121" s="107">
        <f t="shared" si="33"/>
        <v>4</v>
      </c>
      <c r="AM121" s="107">
        <f t="shared" si="34"/>
        <v>3</v>
      </c>
      <c r="AN121" s="107">
        <f t="shared" si="35"/>
        <v>7</v>
      </c>
      <c r="AO121" s="107">
        <f t="shared" si="36"/>
        <v>3</v>
      </c>
      <c r="AP121" s="107">
        <f t="shared" si="37"/>
        <v>7</v>
      </c>
      <c r="AQ121" s="107">
        <f t="shared" si="38"/>
        <v>2</v>
      </c>
      <c r="AR121" s="107">
        <f t="shared" si="39"/>
        <v>4</v>
      </c>
      <c r="AS121" s="107">
        <f t="shared" si="40"/>
        <v>7</v>
      </c>
      <c r="AT121" s="107">
        <f t="shared" si="41"/>
        <v>4</v>
      </c>
      <c r="AU121" s="105">
        <f t="shared" si="42"/>
        <v>61</v>
      </c>
      <c r="AV121" s="86">
        <v>5670.0200000000013</v>
      </c>
      <c r="AW121" s="87">
        <f t="shared" si="43"/>
        <v>3950.51</v>
      </c>
      <c r="AX121" s="87">
        <f t="shared" si="44"/>
        <v>-1719.5100000000011</v>
      </c>
    </row>
    <row r="122" spans="1:50" ht="15.75" thickBot="1" x14ac:dyDescent="0.3">
      <c r="A122" s="179" t="s">
        <v>77</v>
      </c>
      <c r="B122" s="180" t="s">
        <v>389</v>
      </c>
      <c r="C122" s="181" t="s">
        <v>443</v>
      </c>
      <c r="D122" s="176" t="str">
        <f t="shared" si="28"/>
        <v>1306970439-FIRSTCARE-STAR-Lubbock</v>
      </c>
      <c r="E122" s="169" t="s">
        <v>240</v>
      </c>
      <c r="F122" s="169" t="s">
        <v>201</v>
      </c>
      <c r="G122" s="169" t="s">
        <v>279</v>
      </c>
      <c r="H122" s="85" t="s">
        <v>469</v>
      </c>
      <c r="I122" s="95" t="s">
        <v>510</v>
      </c>
      <c r="J122" s="116" t="s">
        <v>195</v>
      </c>
      <c r="K122" s="117" t="s">
        <v>195</v>
      </c>
      <c r="L122" s="117" t="s">
        <v>195</v>
      </c>
      <c r="M122" s="117" t="s">
        <v>195</v>
      </c>
      <c r="N122" s="117" t="s">
        <v>195</v>
      </c>
      <c r="O122" s="117" t="s">
        <v>195</v>
      </c>
      <c r="P122" s="117" t="s">
        <v>195</v>
      </c>
      <c r="Q122" s="117" t="s">
        <v>195</v>
      </c>
      <c r="R122" s="117" t="s">
        <v>195</v>
      </c>
      <c r="S122" s="117" t="s">
        <v>195</v>
      </c>
      <c r="T122" s="117" t="s">
        <v>195</v>
      </c>
      <c r="U122" s="118" t="s">
        <v>195</v>
      </c>
      <c r="V122" s="106">
        <v>36</v>
      </c>
      <c r="W122" s="106">
        <v>28</v>
      </c>
      <c r="X122" s="106">
        <v>39</v>
      </c>
      <c r="Y122" s="106">
        <v>29</v>
      </c>
      <c r="Z122" s="106">
        <v>41</v>
      </c>
      <c r="AA122" s="106">
        <v>40</v>
      </c>
      <c r="AB122" s="106">
        <v>22</v>
      </c>
      <c r="AC122" s="106">
        <v>34</v>
      </c>
      <c r="AD122" s="106">
        <v>26</v>
      </c>
      <c r="AE122" s="106">
        <v>23</v>
      </c>
      <c r="AF122" s="106">
        <v>20</v>
      </c>
      <c r="AG122" s="182">
        <v>21</v>
      </c>
      <c r="AH122" s="119">
        <f t="shared" si="29"/>
        <v>359</v>
      </c>
      <c r="AI122" s="106">
        <f t="shared" si="30"/>
        <v>36</v>
      </c>
      <c r="AJ122" s="107">
        <f t="shared" si="31"/>
        <v>28</v>
      </c>
      <c r="AK122" s="107">
        <f t="shared" si="32"/>
        <v>39</v>
      </c>
      <c r="AL122" s="107">
        <f t="shared" si="33"/>
        <v>29</v>
      </c>
      <c r="AM122" s="107">
        <f t="shared" si="34"/>
        <v>41</v>
      </c>
      <c r="AN122" s="107">
        <f t="shared" si="35"/>
        <v>40</v>
      </c>
      <c r="AO122" s="107">
        <f t="shared" si="36"/>
        <v>22</v>
      </c>
      <c r="AP122" s="107">
        <f t="shared" si="37"/>
        <v>34</v>
      </c>
      <c r="AQ122" s="107">
        <f t="shared" si="38"/>
        <v>26</v>
      </c>
      <c r="AR122" s="107">
        <f t="shared" si="39"/>
        <v>23</v>
      </c>
      <c r="AS122" s="107">
        <f t="shared" si="40"/>
        <v>20</v>
      </c>
      <c r="AT122" s="107">
        <f t="shared" si="41"/>
        <v>21</v>
      </c>
      <c r="AU122" s="105">
        <f t="shared" si="42"/>
        <v>359</v>
      </c>
      <c r="AV122" s="86">
        <v>19786.490000000005</v>
      </c>
      <c r="AW122" s="87">
        <f t="shared" si="43"/>
        <v>23249.74</v>
      </c>
      <c r="AX122" s="87">
        <f t="shared" si="44"/>
        <v>3463.2499999999964</v>
      </c>
    </row>
    <row r="123" spans="1:50" ht="15.75" thickBot="1" x14ac:dyDescent="0.3">
      <c r="A123" s="179" t="s">
        <v>78</v>
      </c>
      <c r="B123" s="180" t="s">
        <v>338</v>
      </c>
      <c r="C123" s="181" t="s">
        <v>235</v>
      </c>
      <c r="D123" s="176" t="str">
        <f t="shared" si="28"/>
        <v>1316962103-Amerigroup-STAR Kids-MRSA West</v>
      </c>
      <c r="E123" s="169" t="s">
        <v>200</v>
      </c>
      <c r="F123" s="169" t="s">
        <v>236</v>
      </c>
      <c r="G123" s="169" t="s">
        <v>202</v>
      </c>
      <c r="H123" s="85" t="s">
        <v>469</v>
      </c>
      <c r="I123" s="95" t="s">
        <v>510</v>
      </c>
      <c r="J123" s="116" t="s">
        <v>195</v>
      </c>
      <c r="K123" s="117" t="s">
        <v>195</v>
      </c>
      <c r="L123" s="117" t="s">
        <v>195</v>
      </c>
      <c r="M123" s="117" t="s">
        <v>195</v>
      </c>
      <c r="N123" s="117" t="s">
        <v>195</v>
      </c>
      <c r="O123" s="117" t="s">
        <v>195</v>
      </c>
      <c r="P123" s="117" t="s">
        <v>195</v>
      </c>
      <c r="Q123" s="117" t="s">
        <v>195</v>
      </c>
      <c r="R123" s="117" t="s">
        <v>195</v>
      </c>
      <c r="S123" s="117" t="s">
        <v>195</v>
      </c>
      <c r="T123" s="117" t="s">
        <v>195</v>
      </c>
      <c r="U123" s="118" t="s">
        <v>195</v>
      </c>
      <c r="V123" s="106">
        <v>3</v>
      </c>
      <c r="W123" s="106">
        <v>4</v>
      </c>
      <c r="X123" s="106">
        <v>4</v>
      </c>
      <c r="Y123" s="106">
        <v>2</v>
      </c>
      <c r="Z123" s="106">
        <v>2</v>
      </c>
      <c r="AA123" s="106">
        <v>6</v>
      </c>
      <c r="AB123" s="106">
        <v>7</v>
      </c>
      <c r="AC123" s="106">
        <v>2</v>
      </c>
      <c r="AD123" s="106">
        <v>4</v>
      </c>
      <c r="AE123" s="106">
        <v>5</v>
      </c>
      <c r="AF123" s="106">
        <v>1</v>
      </c>
      <c r="AG123" s="182">
        <v>2</v>
      </c>
      <c r="AH123" s="119">
        <f t="shared" si="29"/>
        <v>42</v>
      </c>
      <c r="AI123" s="106">
        <f t="shared" si="30"/>
        <v>3</v>
      </c>
      <c r="AJ123" s="107">
        <f t="shared" si="31"/>
        <v>4</v>
      </c>
      <c r="AK123" s="107">
        <f t="shared" si="32"/>
        <v>4</v>
      </c>
      <c r="AL123" s="107">
        <f t="shared" si="33"/>
        <v>2</v>
      </c>
      <c r="AM123" s="107">
        <f t="shared" si="34"/>
        <v>2</v>
      </c>
      <c r="AN123" s="107">
        <f t="shared" si="35"/>
        <v>6</v>
      </c>
      <c r="AO123" s="107">
        <f t="shared" si="36"/>
        <v>7</v>
      </c>
      <c r="AP123" s="107">
        <f t="shared" si="37"/>
        <v>2</v>
      </c>
      <c r="AQ123" s="107">
        <f t="shared" si="38"/>
        <v>4</v>
      </c>
      <c r="AR123" s="107">
        <f t="shared" si="39"/>
        <v>5</v>
      </c>
      <c r="AS123" s="107">
        <f t="shared" si="40"/>
        <v>1</v>
      </c>
      <c r="AT123" s="107">
        <f t="shared" si="41"/>
        <v>2</v>
      </c>
      <c r="AU123" s="105">
        <f t="shared" si="42"/>
        <v>42</v>
      </c>
      <c r="AV123" s="86">
        <v>4111.8099999999995</v>
      </c>
      <c r="AW123" s="87">
        <f t="shared" si="43"/>
        <v>2720.03</v>
      </c>
      <c r="AX123" s="87">
        <f t="shared" si="44"/>
        <v>-1391.7799999999993</v>
      </c>
    </row>
    <row r="124" spans="1:50" ht="15.75" thickBot="1" x14ac:dyDescent="0.3">
      <c r="A124" s="179" t="s">
        <v>78</v>
      </c>
      <c r="B124" s="180" t="s">
        <v>338</v>
      </c>
      <c r="C124" s="181" t="s">
        <v>232</v>
      </c>
      <c r="D124" s="176" t="str">
        <f t="shared" si="28"/>
        <v>1316962103-Amerigroup-STAR+PLUS-MRSA West</v>
      </c>
      <c r="E124" s="169" t="s">
        <v>200</v>
      </c>
      <c r="F124" s="169" t="s">
        <v>233</v>
      </c>
      <c r="G124" s="169" t="s">
        <v>202</v>
      </c>
      <c r="H124" s="85" t="s">
        <v>469</v>
      </c>
      <c r="I124" s="95" t="s">
        <v>510</v>
      </c>
      <c r="J124" s="116" t="s">
        <v>195</v>
      </c>
      <c r="K124" s="117" t="s">
        <v>195</v>
      </c>
      <c r="L124" s="117" t="s">
        <v>195</v>
      </c>
      <c r="M124" s="117" t="s">
        <v>195</v>
      </c>
      <c r="N124" s="117" t="s">
        <v>195</v>
      </c>
      <c r="O124" s="117" t="s">
        <v>195</v>
      </c>
      <c r="P124" s="117" t="s">
        <v>195</v>
      </c>
      <c r="Q124" s="117" t="s">
        <v>195</v>
      </c>
      <c r="R124" s="117" t="s">
        <v>195</v>
      </c>
      <c r="S124" s="117" t="s">
        <v>195</v>
      </c>
      <c r="T124" s="117" t="s">
        <v>195</v>
      </c>
      <c r="U124" s="118" t="s">
        <v>195</v>
      </c>
      <c r="V124" s="106">
        <v>7</v>
      </c>
      <c r="W124" s="106">
        <v>10</v>
      </c>
      <c r="X124" s="106">
        <v>4</v>
      </c>
      <c r="Y124" s="106">
        <v>8</v>
      </c>
      <c r="Z124" s="106">
        <v>8</v>
      </c>
      <c r="AA124" s="106">
        <v>7</v>
      </c>
      <c r="AB124" s="106">
        <v>13</v>
      </c>
      <c r="AC124" s="106">
        <v>12</v>
      </c>
      <c r="AD124" s="106">
        <v>10</v>
      </c>
      <c r="AE124" s="106">
        <v>8</v>
      </c>
      <c r="AF124" s="106">
        <v>4</v>
      </c>
      <c r="AG124" s="182">
        <v>10</v>
      </c>
      <c r="AH124" s="119">
        <f t="shared" si="29"/>
        <v>101</v>
      </c>
      <c r="AI124" s="106">
        <f t="shared" si="30"/>
        <v>7</v>
      </c>
      <c r="AJ124" s="107">
        <f t="shared" si="31"/>
        <v>10</v>
      </c>
      <c r="AK124" s="107">
        <f t="shared" si="32"/>
        <v>4</v>
      </c>
      <c r="AL124" s="107">
        <f t="shared" si="33"/>
        <v>8</v>
      </c>
      <c r="AM124" s="107">
        <f t="shared" si="34"/>
        <v>8</v>
      </c>
      <c r="AN124" s="107">
        <f t="shared" si="35"/>
        <v>7</v>
      </c>
      <c r="AO124" s="107">
        <f t="shared" si="36"/>
        <v>13</v>
      </c>
      <c r="AP124" s="107">
        <f t="shared" si="37"/>
        <v>12</v>
      </c>
      <c r="AQ124" s="107">
        <f t="shared" si="38"/>
        <v>10</v>
      </c>
      <c r="AR124" s="107">
        <f t="shared" si="39"/>
        <v>8</v>
      </c>
      <c r="AS124" s="107">
        <f t="shared" si="40"/>
        <v>4</v>
      </c>
      <c r="AT124" s="107">
        <f t="shared" si="41"/>
        <v>10</v>
      </c>
      <c r="AU124" s="105">
        <f t="shared" si="42"/>
        <v>101</v>
      </c>
      <c r="AV124" s="86">
        <v>12187.470000000001</v>
      </c>
      <c r="AW124" s="87">
        <f t="shared" si="43"/>
        <v>6541.01</v>
      </c>
      <c r="AX124" s="87">
        <f t="shared" si="44"/>
        <v>-5646.4600000000009</v>
      </c>
    </row>
    <row r="125" spans="1:50" ht="15.75" thickBot="1" x14ac:dyDescent="0.3">
      <c r="A125" s="179" t="s">
        <v>78</v>
      </c>
      <c r="B125" s="180" t="s">
        <v>338</v>
      </c>
      <c r="C125" s="181" t="s">
        <v>199</v>
      </c>
      <c r="D125" s="176" t="str">
        <f t="shared" si="28"/>
        <v>1316962103-Amerigroup-STAR-MRSA West</v>
      </c>
      <c r="E125" s="169" t="s">
        <v>200</v>
      </c>
      <c r="F125" s="169" t="s">
        <v>201</v>
      </c>
      <c r="G125" s="169" t="s">
        <v>202</v>
      </c>
      <c r="H125" s="85" t="s">
        <v>469</v>
      </c>
      <c r="I125" s="95" t="s">
        <v>510</v>
      </c>
      <c r="J125" s="116" t="s">
        <v>195</v>
      </c>
      <c r="K125" s="117" t="s">
        <v>195</v>
      </c>
      <c r="L125" s="117" t="s">
        <v>195</v>
      </c>
      <c r="M125" s="117" t="s">
        <v>195</v>
      </c>
      <c r="N125" s="117" t="s">
        <v>195</v>
      </c>
      <c r="O125" s="117" t="s">
        <v>195</v>
      </c>
      <c r="P125" s="117" t="s">
        <v>195</v>
      </c>
      <c r="Q125" s="117" t="s">
        <v>195</v>
      </c>
      <c r="R125" s="117" t="s">
        <v>195</v>
      </c>
      <c r="S125" s="117" t="s">
        <v>195</v>
      </c>
      <c r="T125" s="117" t="s">
        <v>195</v>
      </c>
      <c r="U125" s="118" t="s">
        <v>195</v>
      </c>
      <c r="V125" s="106">
        <v>99</v>
      </c>
      <c r="W125" s="106">
        <v>117</v>
      </c>
      <c r="X125" s="106">
        <v>128</v>
      </c>
      <c r="Y125" s="106">
        <v>112</v>
      </c>
      <c r="Z125" s="106">
        <v>105</v>
      </c>
      <c r="AA125" s="106">
        <v>105</v>
      </c>
      <c r="AB125" s="106">
        <v>90</v>
      </c>
      <c r="AC125" s="106">
        <v>90</v>
      </c>
      <c r="AD125" s="106">
        <v>87</v>
      </c>
      <c r="AE125" s="106">
        <v>49</v>
      </c>
      <c r="AF125" s="106">
        <v>44</v>
      </c>
      <c r="AG125" s="182">
        <v>67</v>
      </c>
      <c r="AH125" s="119">
        <f t="shared" si="29"/>
        <v>1093</v>
      </c>
      <c r="AI125" s="106">
        <f t="shared" si="30"/>
        <v>99</v>
      </c>
      <c r="AJ125" s="107">
        <f t="shared" si="31"/>
        <v>117</v>
      </c>
      <c r="AK125" s="107">
        <f t="shared" si="32"/>
        <v>128</v>
      </c>
      <c r="AL125" s="107">
        <f t="shared" si="33"/>
        <v>112</v>
      </c>
      <c r="AM125" s="107">
        <f t="shared" si="34"/>
        <v>105</v>
      </c>
      <c r="AN125" s="107">
        <f t="shared" si="35"/>
        <v>105</v>
      </c>
      <c r="AO125" s="107">
        <f t="shared" si="36"/>
        <v>90</v>
      </c>
      <c r="AP125" s="107">
        <f t="shared" si="37"/>
        <v>90</v>
      </c>
      <c r="AQ125" s="107">
        <f t="shared" si="38"/>
        <v>87</v>
      </c>
      <c r="AR125" s="107">
        <f t="shared" si="39"/>
        <v>49</v>
      </c>
      <c r="AS125" s="107">
        <f t="shared" si="40"/>
        <v>44</v>
      </c>
      <c r="AT125" s="107">
        <f t="shared" si="41"/>
        <v>67</v>
      </c>
      <c r="AU125" s="105">
        <f t="shared" si="42"/>
        <v>1093</v>
      </c>
      <c r="AV125" s="86">
        <v>90011.649999999921</v>
      </c>
      <c r="AW125" s="87">
        <f t="shared" si="43"/>
        <v>70785.429999999993</v>
      </c>
      <c r="AX125" s="87">
        <f t="shared" si="44"/>
        <v>-19226.219999999928</v>
      </c>
    </row>
    <row r="126" spans="1:50" ht="15.75" thickBot="1" x14ac:dyDescent="0.3">
      <c r="A126" s="179" t="s">
        <v>78</v>
      </c>
      <c r="B126" s="180" t="s">
        <v>338</v>
      </c>
      <c r="C126" s="181" t="s">
        <v>239</v>
      </c>
      <c r="D126" s="176" t="str">
        <f t="shared" si="28"/>
        <v>1316962103-FIRSTCARE-STAR-MRSA West</v>
      </c>
      <c r="E126" s="169" t="s">
        <v>240</v>
      </c>
      <c r="F126" s="169" t="s">
        <v>201</v>
      </c>
      <c r="G126" s="169" t="s">
        <v>202</v>
      </c>
      <c r="H126" s="85" t="s">
        <v>469</v>
      </c>
      <c r="I126" s="95" t="s">
        <v>510</v>
      </c>
      <c r="J126" s="116" t="s">
        <v>195</v>
      </c>
      <c r="K126" s="117" t="s">
        <v>195</v>
      </c>
      <c r="L126" s="117" t="s">
        <v>195</v>
      </c>
      <c r="M126" s="117" t="s">
        <v>195</v>
      </c>
      <c r="N126" s="117" t="s">
        <v>195</v>
      </c>
      <c r="O126" s="117" t="s">
        <v>195</v>
      </c>
      <c r="P126" s="117" t="s">
        <v>195</v>
      </c>
      <c r="Q126" s="117" t="s">
        <v>195</v>
      </c>
      <c r="R126" s="117" t="s">
        <v>195</v>
      </c>
      <c r="S126" s="117" t="s">
        <v>195</v>
      </c>
      <c r="T126" s="117" t="s">
        <v>195</v>
      </c>
      <c r="U126" s="118" t="s">
        <v>195</v>
      </c>
      <c r="V126" s="106">
        <v>127</v>
      </c>
      <c r="W126" s="106">
        <v>162</v>
      </c>
      <c r="X126" s="106">
        <v>190</v>
      </c>
      <c r="Y126" s="106">
        <v>118</v>
      </c>
      <c r="Z126" s="106">
        <v>150</v>
      </c>
      <c r="AA126" s="106">
        <v>130</v>
      </c>
      <c r="AB126" s="106">
        <v>159</v>
      </c>
      <c r="AC126" s="106">
        <v>146</v>
      </c>
      <c r="AD126" s="106">
        <v>137</v>
      </c>
      <c r="AE126" s="106">
        <v>79</v>
      </c>
      <c r="AF126" s="106">
        <v>72</v>
      </c>
      <c r="AG126" s="182">
        <v>111</v>
      </c>
      <c r="AH126" s="119">
        <f t="shared" si="29"/>
        <v>1581</v>
      </c>
      <c r="AI126" s="106">
        <f t="shared" si="30"/>
        <v>127</v>
      </c>
      <c r="AJ126" s="107">
        <f t="shared" si="31"/>
        <v>162</v>
      </c>
      <c r="AK126" s="107">
        <f t="shared" si="32"/>
        <v>190</v>
      </c>
      <c r="AL126" s="107">
        <f t="shared" si="33"/>
        <v>118</v>
      </c>
      <c r="AM126" s="107">
        <f t="shared" si="34"/>
        <v>150</v>
      </c>
      <c r="AN126" s="107">
        <f t="shared" si="35"/>
        <v>130</v>
      </c>
      <c r="AO126" s="107">
        <f t="shared" si="36"/>
        <v>159</v>
      </c>
      <c r="AP126" s="107">
        <f t="shared" si="37"/>
        <v>146</v>
      </c>
      <c r="AQ126" s="107">
        <f t="shared" si="38"/>
        <v>137</v>
      </c>
      <c r="AR126" s="107">
        <f t="shared" si="39"/>
        <v>79</v>
      </c>
      <c r="AS126" s="107">
        <f t="shared" si="40"/>
        <v>72</v>
      </c>
      <c r="AT126" s="107">
        <f t="shared" si="41"/>
        <v>111</v>
      </c>
      <c r="AU126" s="105">
        <f t="shared" si="42"/>
        <v>1581</v>
      </c>
      <c r="AV126" s="86">
        <v>112445.62000000002</v>
      </c>
      <c r="AW126" s="87">
        <f t="shared" si="43"/>
        <v>102389.53</v>
      </c>
      <c r="AX126" s="87">
        <f t="shared" si="44"/>
        <v>-10056.090000000026</v>
      </c>
    </row>
    <row r="127" spans="1:50" ht="15.75" thickBot="1" x14ac:dyDescent="0.3">
      <c r="A127" s="179" t="s">
        <v>79</v>
      </c>
      <c r="B127" s="180" t="s">
        <v>206</v>
      </c>
      <c r="C127" s="181" t="s">
        <v>235</v>
      </c>
      <c r="D127" s="176" t="str">
        <f t="shared" si="28"/>
        <v>1336537661-Amerigroup-STAR Kids-MRSA West</v>
      </c>
      <c r="E127" s="169" t="s">
        <v>200</v>
      </c>
      <c r="F127" s="169" t="s">
        <v>236</v>
      </c>
      <c r="G127" s="169" t="s">
        <v>202</v>
      </c>
      <c r="H127" s="85" t="s">
        <v>469</v>
      </c>
      <c r="I127" s="95" t="s">
        <v>510</v>
      </c>
      <c r="J127" s="116" t="s">
        <v>38</v>
      </c>
      <c r="K127" s="117" t="s">
        <v>38</v>
      </c>
      <c r="L127" s="117" t="s">
        <v>38</v>
      </c>
      <c r="M127" s="117" t="s">
        <v>38</v>
      </c>
      <c r="N127" s="117" t="s">
        <v>38</v>
      </c>
      <c r="O127" s="117" t="s">
        <v>38</v>
      </c>
      <c r="P127" s="117" t="s">
        <v>38</v>
      </c>
      <c r="Q127" s="117" t="s">
        <v>38</v>
      </c>
      <c r="R127" s="117" t="s">
        <v>38</v>
      </c>
      <c r="S127" s="117" t="s">
        <v>38</v>
      </c>
      <c r="T127" s="117" t="s">
        <v>38</v>
      </c>
      <c r="U127" s="118" t="s">
        <v>38</v>
      </c>
      <c r="V127" s="106">
        <v>0</v>
      </c>
      <c r="W127" s="106">
        <v>0</v>
      </c>
      <c r="X127" s="106">
        <v>0</v>
      </c>
      <c r="Y127" s="106">
        <v>0</v>
      </c>
      <c r="Z127" s="106">
        <v>0</v>
      </c>
      <c r="AA127" s="106">
        <v>0</v>
      </c>
      <c r="AB127" s="106">
        <v>0</v>
      </c>
      <c r="AC127" s="106">
        <v>0</v>
      </c>
      <c r="AD127" s="106">
        <v>0</v>
      </c>
      <c r="AE127" s="106">
        <v>0</v>
      </c>
      <c r="AF127" s="106">
        <v>0</v>
      </c>
      <c r="AG127" s="182">
        <v>0</v>
      </c>
      <c r="AH127" s="119">
        <f t="shared" si="29"/>
        <v>0</v>
      </c>
      <c r="AI127" s="106">
        <f t="shared" si="30"/>
        <v>0</v>
      </c>
      <c r="AJ127" s="107">
        <f t="shared" si="31"/>
        <v>0</v>
      </c>
      <c r="AK127" s="107">
        <f t="shared" si="32"/>
        <v>0</v>
      </c>
      <c r="AL127" s="107">
        <f t="shared" si="33"/>
        <v>0</v>
      </c>
      <c r="AM127" s="107">
        <f t="shared" si="34"/>
        <v>0</v>
      </c>
      <c r="AN127" s="107">
        <f t="shared" si="35"/>
        <v>0</v>
      </c>
      <c r="AO127" s="107">
        <f t="shared" si="36"/>
        <v>0</v>
      </c>
      <c r="AP127" s="107">
        <f t="shared" si="37"/>
        <v>0</v>
      </c>
      <c r="AQ127" s="107">
        <f t="shared" si="38"/>
        <v>0</v>
      </c>
      <c r="AR127" s="107">
        <f t="shared" si="39"/>
        <v>0</v>
      </c>
      <c r="AS127" s="107">
        <f t="shared" si="40"/>
        <v>0</v>
      </c>
      <c r="AT127" s="107">
        <f t="shared" si="41"/>
        <v>0</v>
      </c>
      <c r="AU127" s="105">
        <f t="shared" si="42"/>
        <v>0</v>
      </c>
      <c r="AV127" s="86">
        <v>0</v>
      </c>
      <c r="AW127" s="87">
        <f t="shared" si="43"/>
        <v>0</v>
      </c>
      <c r="AX127" s="87">
        <f t="shared" si="44"/>
        <v>0</v>
      </c>
    </row>
    <row r="128" spans="1:50" ht="15.75" thickBot="1" x14ac:dyDescent="0.3">
      <c r="A128" s="179" t="s">
        <v>79</v>
      </c>
      <c r="B128" s="180" t="s">
        <v>206</v>
      </c>
      <c r="C128" s="181" t="s">
        <v>232</v>
      </c>
      <c r="D128" s="176" t="str">
        <f t="shared" si="28"/>
        <v>1336537661-Amerigroup-STAR+PLUS-MRSA West</v>
      </c>
      <c r="E128" s="169" t="s">
        <v>200</v>
      </c>
      <c r="F128" s="169" t="s">
        <v>233</v>
      </c>
      <c r="G128" s="169" t="s">
        <v>202</v>
      </c>
      <c r="H128" s="85" t="s">
        <v>469</v>
      </c>
      <c r="I128" s="95" t="s">
        <v>510</v>
      </c>
      <c r="J128" s="116" t="s">
        <v>38</v>
      </c>
      <c r="K128" s="117" t="s">
        <v>38</v>
      </c>
      <c r="L128" s="117" t="s">
        <v>38</v>
      </c>
      <c r="M128" s="117" t="s">
        <v>38</v>
      </c>
      <c r="N128" s="117" t="s">
        <v>38</v>
      </c>
      <c r="O128" s="117" t="s">
        <v>38</v>
      </c>
      <c r="P128" s="117" t="s">
        <v>38</v>
      </c>
      <c r="Q128" s="117" t="s">
        <v>38</v>
      </c>
      <c r="R128" s="117" t="s">
        <v>38</v>
      </c>
      <c r="S128" s="117" t="s">
        <v>38</v>
      </c>
      <c r="T128" s="117" t="s">
        <v>38</v>
      </c>
      <c r="U128" s="118" t="s">
        <v>38</v>
      </c>
      <c r="V128" s="106">
        <v>0</v>
      </c>
      <c r="W128" s="106">
        <v>0</v>
      </c>
      <c r="X128" s="106">
        <v>0</v>
      </c>
      <c r="Y128" s="106">
        <v>0</v>
      </c>
      <c r="Z128" s="106">
        <v>0</v>
      </c>
      <c r="AA128" s="106">
        <v>0</v>
      </c>
      <c r="AB128" s="106">
        <v>0</v>
      </c>
      <c r="AC128" s="106">
        <v>0</v>
      </c>
      <c r="AD128" s="106">
        <v>0</v>
      </c>
      <c r="AE128" s="106">
        <v>0</v>
      </c>
      <c r="AF128" s="106">
        <v>0</v>
      </c>
      <c r="AG128" s="182">
        <v>0</v>
      </c>
      <c r="AH128" s="119">
        <f t="shared" si="29"/>
        <v>0</v>
      </c>
      <c r="AI128" s="106">
        <f t="shared" si="30"/>
        <v>0</v>
      </c>
      <c r="AJ128" s="107">
        <f t="shared" si="31"/>
        <v>0</v>
      </c>
      <c r="AK128" s="107">
        <f t="shared" si="32"/>
        <v>0</v>
      </c>
      <c r="AL128" s="107">
        <f t="shared" si="33"/>
        <v>0</v>
      </c>
      <c r="AM128" s="107">
        <f t="shared" si="34"/>
        <v>0</v>
      </c>
      <c r="AN128" s="107">
        <f t="shared" si="35"/>
        <v>0</v>
      </c>
      <c r="AO128" s="107">
        <f t="shared" si="36"/>
        <v>0</v>
      </c>
      <c r="AP128" s="107">
        <f t="shared" si="37"/>
        <v>0</v>
      </c>
      <c r="AQ128" s="107">
        <f t="shared" si="38"/>
        <v>0</v>
      </c>
      <c r="AR128" s="107">
        <f t="shared" si="39"/>
        <v>0</v>
      </c>
      <c r="AS128" s="107">
        <f t="shared" si="40"/>
        <v>0</v>
      </c>
      <c r="AT128" s="107">
        <f t="shared" si="41"/>
        <v>0</v>
      </c>
      <c r="AU128" s="105">
        <f t="shared" si="42"/>
        <v>0</v>
      </c>
      <c r="AV128" s="86">
        <v>0</v>
      </c>
      <c r="AW128" s="87">
        <f t="shared" si="43"/>
        <v>0</v>
      </c>
      <c r="AX128" s="87">
        <f t="shared" si="44"/>
        <v>0</v>
      </c>
    </row>
    <row r="129" spans="1:50" ht="15.75" thickBot="1" x14ac:dyDescent="0.3">
      <c r="A129" s="179" t="s">
        <v>79</v>
      </c>
      <c r="B129" s="180" t="s">
        <v>206</v>
      </c>
      <c r="C129" s="181" t="s">
        <v>199</v>
      </c>
      <c r="D129" s="176" t="str">
        <f t="shared" si="28"/>
        <v>1336537661-Amerigroup-STAR-MRSA West</v>
      </c>
      <c r="E129" s="169" t="s">
        <v>200</v>
      </c>
      <c r="F129" s="169" t="s">
        <v>201</v>
      </c>
      <c r="G129" s="169" t="s">
        <v>202</v>
      </c>
      <c r="H129" s="85" t="s">
        <v>469</v>
      </c>
      <c r="I129" s="95" t="s">
        <v>510</v>
      </c>
      <c r="J129" s="116" t="s">
        <v>38</v>
      </c>
      <c r="K129" s="117" t="s">
        <v>38</v>
      </c>
      <c r="L129" s="117" t="s">
        <v>38</v>
      </c>
      <c r="M129" s="117" t="s">
        <v>38</v>
      </c>
      <c r="N129" s="117" t="s">
        <v>38</v>
      </c>
      <c r="O129" s="117" t="s">
        <v>38</v>
      </c>
      <c r="P129" s="117" t="s">
        <v>38</v>
      </c>
      <c r="Q129" s="117" t="s">
        <v>38</v>
      </c>
      <c r="R129" s="117" t="s">
        <v>38</v>
      </c>
      <c r="S129" s="117" t="s">
        <v>38</v>
      </c>
      <c r="T129" s="117" t="s">
        <v>38</v>
      </c>
      <c r="U129" s="118" t="s">
        <v>38</v>
      </c>
      <c r="V129" s="106">
        <v>0</v>
      </c>
      <c r="W129" s="106">
        <v>0</v>
      </c>
      <c r="X129" s="106">
        <v>0</v>
      </c>
      <c r="Y129" s="106">
        <v>2</v>
      </c>
      <c r="Z129" s="106">
        <v>0</v>
      </c>
      <c r="AA129" s="106">
        <v>0</v>
      </c>
      <c r="AB129" s="106">
        <v>0</v>
      </c>
      <c r="AC129" s="106">
        <v>0</v>
      </c>
      <c r="AD129" s="106">
        <v>0</v>
      </c>
      <c r="AE129" s="106">
        <v>0</v>
      </c>
      <c r="AF129" s="106">
        <v>0</v>
      </c>
      <c r="AG129" s="182">
        <v>1</v>
      </c>
      <c r="AH129" s="119">
        <f t="shared" si="29"/>
        <v>3</v>
      </c>
      <c r="AI129" s="106">
        <f t="shared" si="30"/>
        <v>0</v>
      </c>
      <c r="AJ129" s="107">
        <f t="shared" si="31"/>
        <v>0</v>
      </c>
      <c r="AK129" s="107">
        <f t="shared" si="32"/>
        <v>0</v>
      </c>
      <c r="AL129" s="107">
        <f t="shared" si="33"/>
        <v>0</v>
      </c>
      <c r="AM129" s="107">
        <f t="shared" si="34"/>
        <v>0</v>
      </c>
      <c r="AN129" s="107">
        <f t="shared" si="35"/>
        <v>0</v>
      </c>
      <c r="AO129" s="107">
        <f t="shared" si="36"/>
        <v>0</v>
      </c>
      <c r="AP129" s="107">
        <f t="shared" si="37"/>
        <v>0</v>
      </c>
      <c r="AQ129" s="107">
        <f t="shared" si="38"/>
        <v>0</v>
      </c>
      <c r="AR129" s="107">
        <f t="shared" si="39"/>
        <v>0</v>
      </c>
      <c r="AS129" s="107">
        <f t="shared" si="40"/>
        <v>0</v>
      </c>
      <c r="AT129" s="107">
        <f t="shared" si="41"/>
        <v>0</v>
      </c>
      <c r="AU129" s="105">
        <f t="shared" si="42"/>
        <v>0</v>
      </c>
      <c r="AV129" s="86">
        <v>0</v>
      </c>
      <c r="AW129" s="87">
        <f t="shared" si="43"/>
        <v>0</v>
      </c>
      <c r="AX129" s="87">
        <f t="shared" si="44"/>
        <v>0</v>
      </c>
    </row>
    <row r="130" spans="1:50" ht="15.75" thickBot="1" x14ac:dyDescent="0.3">
      <c r="A130" s="179" t="s">
        <v>79</v>
      </c>
      <c r="B130" s="180" t="s">
        <v>206</v>
      </c>
      <c r="C130" s="181" t="s">
        <v>239</v>
      </c>
      <c r="D130" s="176" t="str">
        <f t="shared" si="28"/>
        <v>1336537661-FIRSTCARE-STAR-MRSA West</v>
      </c>
      <c r="E130" s="169" t="s">
        <v>240</v>
      </c>
      <c r="F130" s="169" t="s">
        <v>201</v>
      </c>
      <c r="G130" s="169" t="s">
        <v>202</v>
      </c>
      <c r="H130" s="85" t="s">
        <v>469</v>
      </c>
      <c r="I130" s="95" t="s">
        <v>510</v>
      </c>
      <c r="J130" s="116" t="s">
        <v>195</v>
      </c>
      <c r="K130" s="117" t="s">
        <v>195</v>
      </c>
      <c r="L130" s="117" t="s">
        <v>195</v>
      </c>
      <c r="M130" s="117" t="s">
        <v>195</v>
      </c>
      <c r="N130" s="117" t="s">
        <v>195</v>
      </c>
      <c r="O130" s="117" t="s">
        <v>195</v>
      </c>
      <c r="P130" s="117" t="s">
        <v>195</v>
      </c>
      <c r="Q130" s="117" t="s">
        <v>195</v>
      </c>
      <c r="R130" s="117" t="s">
        <v>195</v>
      </c>
      <c r="S130" s="117" t="s">
        <v>195</v>
      </c>
      <c r="T130" s="117" t="s">
        <v>195</v>
      </c>
      <c r="U130" s="118" t="s">
        <v>195</v>
      </c>
      <c r="V130" s="106">
        <v>180</v>
      </c>
      <c r="W130" s="106">
        <v>200</v>
      </c>
      <c r="X130" s="106">
        <v>195</v>
      </c>
      <c r="Y130" s="106">
        <v>179</v>
      </c>
      <c r="Z130" s="106">
        <v>146</v>
      </c>
      <c r="AA130" s="106">
        <v>163</v>
      </c>
      <c r="AB130" s="106">
        <v>170</v>
      </c>
      <c r="AC130" s="106">
        <v>171</v>
      </c>
      <c r="AD130" s="106">
        <v>136</v>
      </c>
      <c r="AE130" s="106">
        <v>83</v>
      </c>
      <c r="AF130" s="106">
        <v>73</v>
      </c>
      <c r="AG130" s="182">
        <v>125</v>
      </c>
      <c r="AH130" s="119">
        <f t="shared" si="29"/>
        <v>1821</v>
      </c>
      <c r="AI130" s="106">
        <f t="shared" si="30"/>
        <v>180</v>
      </c>
      <c r="AJ130" s="107">
        <f t="shared" si="31"/>
        <v>200</v>
      </c>
      <c r="AK130" s="107">
        <f t="shared" si="32"/>
        <v>195</v>
      </c>
      <c r="AL130" s="107">
        <f t="shared" si="33"/>
        <v>179</v>
      </c>
      <c r="AM130" s="107">
        <f t="shared" si="34"/>
        <v>146</v>
      </c>
      <c r="AN130" s="107">
        <f t="shared" si="35"/>
        <v>163</v>
      </c>
      <c r="AO130" s="107">
        <f t="shared" si="36"/>
        <v>170</v>
      </c>
      <c r="AP130" s="107">
        <f t="shared" si="37"/>
        <v>171</v>
      </c>
      <c r="AQ130" s="107">
        <f t="shared" si="38"/>
        <v>136</v>
      </c>
      <c r="AR130" s="107">
        <f t="shared" si="39"/>
        <v>83</v>
      </c>
      <c r="AS130" s="107">
        <f t="shared" si="40"/>
        <v>73</v>
      </c>
      <c r="AT130" s="107">
        <f t="shared" si="41"/>
        <v>125</v>
      </c>
      <c r="AU130" s="105">
        <f t="shared" si="42"/>
        <v>1821</v>
      </c>
      <c r="AV130" s="86">
        <v>85117.920000000071</v>
      </c>
      <c r="AW130" s="87">
        <f t="shared" si="43"/>
        <v>117932.54</v>
      </c>
      <c r="AX130" s="87">
        <f t="shared" si="44"/>
        <v>32814.619999999923</v>
      </c>
    </row>
    <row r="131" spans="1:50" ht="15.75" thickBot="1" x14ac:dyDescent="0.3">
      <c r="A131" s="179" t="s">
        <v>80</v>
      </c>
      <c r="B131" s="180" t="s">
        <v>231</v>
      </c>
      <c r="C131" s="181" t="s">
        <v>235</v>
      </c>
      <c r="D131" s="176" t="str">
        <f t="shared" si="28"/>
        <v>1336547587-Amerigroup-STAR Kids-MRSA West</v>
      </c>
      <c r="E131" s="169" t="s">
        <v>200</v>
      </c>
      <c r="F131" s="169" t="s">
        <v>236</v>
      </c>
      <c r="G131" s="169" t="s">
        <v>202</v>
      </c>
      <c r="H131" s="85" t="s">
        <v>469</v>
      </c>
      <c r="I131" s="95" t="s">
        <v>510</v>
      </c>
      <c r="J131" s="116" t="s">
        <v>195</v>
      </c>
      <c r="K131" s="117" t="s">
        <v>195</v>
      </c>
      <c r="L131" s="117" t="s">
        <v>195</v>
      </c>
      <c r="M131" s="117" t="s">
        <v>195</v>
      </c>
      <c r="N131" s="117" t="s">
        <v>195</v>
      </c>
      <c r="O131" s="117" t="s">
        <v>195</v>
      </c>
      <c r="P131" s="117" t="s">
        <v>195</v>
      </c>
      <c r="Q131" s="117" t="s">
        <v>195</v>
      </c>
      <c r="R131" s="117" t="s">
        <v>195</v>
      </c>
      <c r="S131" s="117" t="s">
        <v>195</v>
      </c>
      <c r="T131" s="117" t="s">
        <v>195</v>
      </c>
      <c r="U131" s="118" t="s">
        <v>195</v>
      </c>
      <c r="V131" s="106">
        <v>0</v>
      </c>
      <c r="W131" s="106">
        <v>1</v>
      </c>
      <c r="X131" s="106">
        <v>0</v>
      </c>
      <c r="Y131" s="106">
        <v>0</v>
      </c>
      <c r="Z131" s="106">
        <v>0</v>
      </c>
      <c r="AA131" s="106">
        <v>0</v>
      </c>
      <c r="AB131" s="106">
        <v>1</v>
      </c>
      <c r="AC131" s="106">
        <v>0</v>
      </c>
      <c r="AD131" s="106">
        <v>0</v>
      </c>
      <c r="AE131" s="106">
        <v>0</v>
      </c>
      <c r="AF131" s="106">
        <v>0</v>
      </c>
      <c r="AG131" s="182">
        <v>0</v>
      </c>
      <c r="AH131" s="119">
        <f t="shared" si="29"/>
        <v>2</v>
      </c>
      <c r="AI131" s="106">
        <f t="shared" si="30"/>
        <v>0</v>
      </c>
      <c r="AJ131" s="107">
        <f t="shared" si="31"/>
        <v>1</v>
      </c>
      <c r="AK131" s="107">
        <f t="shared" si="32"/>
        <v>0</v>
      </c>
      <c r="AL131" s="107">
        <f t="shared" si="33"/>
        <v>0</v>
      </c>
      <c r="AM131" s="107">
        <f t="shared" si="34"/>
        <v>0</v>
      </c>
      <c r="AN131" s="107">
        <f t="shared" si="35"/>
        <v>0</v>
      </c>
      <c r="AO131" s="107">
        <f t="shared" si="36"/>
        <v>1</v>
      </c>
      <c r="AP131" s="107">
        <f t="shared" si="37"/>
        <v>0</v>
      </c>
      <c r="AQ131" s="107">
        <f t="shared" si="38"/>
        <v>0</v>
      </c>
      <c r="AR131" s="107">
        <f t="shared" si="39"/>
        <v>0</v>
      </c>
      <c r="AS131" s="107">
        <f t="shared" si="40"/>
        <v>0</v>
      </c>
      <c r="AT131" s="107">
        <f t="shared" si="41"/>
        <v>0</v>
      </c>
      <c r="AU131" s="105">
        <f t="shared" si="42"/>
        <v>2</v>
      </c>
      <c r="AV131" s="86">
        <v>194.52000000000012</v>
      </c>
      <c r="AW131" s="87">
        <f t="shared" si="43"/>
        <v>129.53</v>
      </c>
      <c r="AX131" s="87">
        <f t="shared" si="44"/>
        <v>-64.990000000000123</v>
      </c>
    </row>
    <row r="132" spans="1:50" ht="15.75" thickBot="1" x14ac:dyDescent="0.3">
      <c r="A132" s="179" t="s">
        <v>80</v>
      </c>
      <c r="B132" s="180" t="s">
        <v>231</v>
      </c>
      <c r="C132" s="181" t="s">
        <v>232</v>
      </c>
      <c r="D132" s="176" t="str">
        <f t="shared" si="28"/>
        <v>1336547587-Amerigroup-STAR+PLUS-MRSA West</v>
      </c>
      <c r="E132" s="169" t="s">
        <v>200</v>
      </c>
      <c r="F132" s="169" t="s">
        <v>233</v>
      </c>
      <c r="G132" s="169" t="s">
        <v>202</v>
      </c>
      <c r="H132" s="85" t="s">
        <v>469</v>
      </c>
      <c r="I132" s="95" t="s">
        <v>510</v>
      </c>
      <c r="J132" s="116" t="s">
        <v>195</v>
      </c>
      <c r="K132" s="117" t="s">
        <v>195</v>
      </c>
      <c r="L132" s="117" t="s">
        <v>195</v>
      </c>
      <c r="M132" s="117" t="s">
        <v>195</v>
      </c>
      <c r="N132" s="117" t="s">
        <v>195</v>
      </c>
      <c r="O132" s="117" t="s">
        <v>195</v>
      </c>
      <c r="P132" s="117" t="s">
        <v>195</v>
      </c>
      <c r="Q132" s="117" t="s">
        <v>195</v>
      </c>
      <c r="R132" s="117" t="s">
        <v>195</v>
      </c>
      <c r="S132" s="117" t="s">
        <v>195</v>
      </c>
      <c r="T132" s="117" t="s">
        <v>195</v>
      </c>
      <c r="U132" s="118" t="s">
        <v>195</v>
      </c>
      <c r="V132" s="106">
        <v>2</v>
      </c>
      <c r="W132" s="106">
        <v>4</v>
      </c>
      <c r="X132" s="106">
        <v>1</v>
      </c>
      <c r="Y132" s="106">
        <v>2</v>
      </c>
      <c r="Z132" s="106">
        <v>1</v>
      </c>
      <c r="AA132" s="106">
        <v>0</v>
      </c>
      <c r="AB132" s="106">
        <v>1</v>
      </c>
      <c r="AC132" s="106">
        <v>1</v>
      </c>
      <c r="AD132" s="106">
        <v>1</v>
      </c>
      <c r="AE132" s="106">
        <v>1</v>
      </c>
      <c r="AF132" s="106">
        <v>0</v>
      </c>
      <c r="AG132" s="182">
        <v>4</v>
      </c>
      <c r="AH132" s="119">
        <f t="shared" si="29"/>
        <v>18</v>
      </c>
      <c r="AI132" s="106">
        <f t="shared" si="30"/>
        <v>2</v>
      </c>
      <c r="AJ132" s="107">
        <f t="shared" si="31"/>
        <v>4</v>
      </c>
      <c r="AK132" s="107">
        <f t="shared" si="32"/>
        <v>1</v>
      </c>
      <c r="AL132" s="107">
        <f t="shared" si="33"/>
        <v>2</v>
      </c>
      <c r="AM132" s="107">
        <f t="shared" si="34"/>
        <v>1</v>
      </c>
      <c r="AN132" s="107">
        <f t="shared" si="35"/>
        <v>0</v>
      </c>
      <c r="AO132" s="107">
        <f t="shared" si="36"/>
        <v>1</v>
      </c>
      <c r="AP132" s="107">
        <f t="shared" si="37"/>
        <v>1</v>
      </c>
      <c r="AQ132" s="107">
        <f t="shared" si="38"/>
        <v>1</v>
      </c>
      <c r="AR132" s="107">
        <f t="shared" si="39"/>
        <v>1</v>
      </c>
      <c r="AS132" s="107">
        <f t="shared" si="40"/>
        <v>0</v>
      </c>
      <c r="AT132" s="107">
        <f t="shared" si="41"/>
        <v>4</v>
      </c>
      <c r="AU132" s="105">
        <f t="shared" si="42"/>
        <v>18</v>
      </c>
      <c r="AV132" s="86">
        <v>696.3600000000007</v>
      </c>
      <c r="AW132" s="87">
        <f t="shared" si="43"/>
        <v>1165.73</v>
      </c>
      <c r="AX132" s="87">
        <f t="shared" si="44"/>
        <v>469.36999999999932</v>
      </c>
    </row>
    <row r="133" spans="1:50" ht="15.75" thickBot="1" x14ac:dyDescent="0.3">
      <c r="A133" s="179" t="s">
        <v>80</v>
      </c>
      <c r="B133" s="180" t="s">
        <v>231</v>
      </c>
      <c r="C133" s="181" t="s">
        <v>199</v>
      </c>
      <c r="D133" s="176" t="str">
        <f t="shared" si="28"/>
        <v>1336547587-Amerigroup-STAR-MRSA West</v>
      </c>
      <c r="E133" s="169" t="s">
        <v>200</v>
      </c>
      <c r="F133" s="169" t="s">
        <v>201</v>
      </c>
      <c r="G133" s="169" t="s">
        <v>202</v>
      </c>
      <c r="H133" s="85" t="s">
        <v>469</v>
      </c>
      <c r="I133" s="95" t="s">
        <v>510</v>
      </c>
      <c r="J133" s="116" t="s">
        <v>195</v>
      </c>
      <c r="K133" s="117" t="s">
        <v>195</v>
      </c>
      <c r="L133" s="117" t="s">
        <v>195</v>
      </c>
      <c r="M133" s="117" t="s">
        <v>195</v>
      </c>
      <c r="N133" s="117" t="s">
        <v>195</v>
      </c>
      <c r="O133" s="117" t="s">
        <v>195</v>
      </c>
      <c r="P133" s="117" t="s">
        <v>195</v>
      </c>
      <c r="Q133" s="117" t="s">
        <v>195</v>
      </c>
      <c r="R133" s="117" t="s">
        <v>195</v>
      </c>
      <c r="S133" s="117" t="s">
        <v>195</v>
      </c>
      <c r="T133" s="117" t="s">
        <v>195</v>
      </c>
      <c r="U133" s="118" t="s">
        <v>195</v>
      </c>
      <c r="V133" s="106">
        <v>5</v>
      </c>
      <c r="W133" s="106">
        <v>5</v>
      </c>
      <c r="X133" s="106">
        <v>1</v>
      </c>
      <c r="Y133" s="106">
        <v>3</v>
      </c>
      <c r="Z133" s="106">
        <v>4</v>
      </c>
      <c r="AA133" s="106">
        <v>4</v>
      </c>
      <c r="AB133" s="106">
        <v>4</v>
      </c>
      <c r="AC133" s="106">
        <v>1</v>
      </c>
      <c r="AD133" s="106">
        <v>3</v>
      </c>
      <c r="AE133" s="106">
        <v>2</v>
      </c>
      <c r="AF133" s="106">
        <v>0</v>
      </c>
      <c r="AG133" s="182">
        <v>1</v>
      </c>
      <c r="AH133" s="119">
        <f t="shared" si="29"/>
        <v>33</v>
      </c>
      <c r="AI133" s="106">
        <f t="shared" si="30"/>
        <v>5</v>
      </c>
      <c r="AJ133" s="107">
        <f t="shared" si="31"/>
        <v>5</v>
      </c>
      <c r="AK133" s="107">
        <f t="shared" si="32"/>
        <v>1</v>
      </c>
      <c r="AL133" s="107">
        <f t="shared" si="33"/>
        <v>3</v>
      </c>
      <c r="AM133" s="107">
        <f t="shared" si="34"/>
        <v>4</v>
      </c>
      <c r="AN133" s="107">
        <f t="shared" si="35"/>
        <v>4</v>
      </c>
      <c r="AO133" s="107">
        <f t="shared" si="36"/>
        <v>4</v>
      </c>
      <c r="AP133" s="107">
        <f t="shared" si="37"/>
        <v>1</v>
      </c>
      <c r="AQ133" s="107">
        <f t="shared" si="38"/>
        <v>3</v>
      </c>
      <c r="AR133" s="107">
        <f t="shared" si="39"/>
        <v>2</v>
      </c>
      <c r="AS133" s="107">
        <f t="shared" si="40"/>
        <v>0</v>
      </c>
      <c r="AT133" s="107">
        <f t="shared" si="41"/>
        <v>1</v>
      </c>
      <c r="AU133" s="105">
        <f t="shared" si="42"/>
        <v>33</v>
      </c>
      <c r="AV133" s="86">
        <v>5574.3800000000037</v>
      </c>
      <c r="AW133" s="87">
        <f t="shared" si="43"/>
        <v>2137.16</v>
      </c>
      <c r="AX133" s="87">
        <f t="shared" si="44"/>
        <v>-3437.2200000000039</v>
      </c>
    </row>
    <row r="134" spans="1:50" ht="15.75" thickBot="1" x14ac:dyDescent="0.3">
      <c r="A134" s="179" t="s">
        <v>80</v>
      </c>
      <c r="B134" s="180" t="s">
        <v>231</v>
      </c>
      <c r="C134" s="181" t="s">
        <v>239</v>
      </c>
      <c r="D134" s="176" t="str">
        <f t="shared" si="28"/>
        <v>1336547587-FIRSTCARE-STAR-MRSA West</v>
      </c>
      <c r="E134" s="169" t="s">
        <v>240</v>
      </c>
      <c r="F134" s="169" t="s">
        <v>201</v>
      </c>
      <c r="G134" s="169" t="s">
        <v>202</v>
      </c>
      <c r="H134" s="85" t="s">
        <v>469</v>
      </c>
      <c r="I134" s="95" t="s">
        <v>510</v>
      </c>
      <c r="J134" s="116" t="s">
        <v>195</v>
      </c>
      <c r="K134" s="117" t="s">
        <v>195</v>
      </c>
      <c r="L134" s="117" t="s">
        <v>195</v>
      </c>
      <c r="M134" s="117" t="s">
        <v>195</v>
      </c>
      <c r="N134" s="117" t="s">
        <v>195</v>
      </c>
      <c r="O134" s="117" t="s">
        <v>195</v>
      </c>
      <c r="P134" s="117" t="s">
        <v>195</v>
      </c>
      <c r="Q134" s="117" t="s">
        <v>195</v>
      </c>
      <c r="R134" s="117" t="s">
        <v>195</v>
      </c>
      <c r="S134" s="117" t="s">
        <v>195</v>
      </c>
      <c r="T134" s="117" t="s">
        <v>195</v>
      </c>
      <c r="U134" s="118" t="s">
        <v>195</v>
      </c>
      <c r="V134" s="106">
        <v>8</v>
      </c>
      <c r="W134" s="106">
        <v>6</v>
      </c>
      <c r="X134" s="106">
        <v>14</v>
      </c>
      <c r="Y134" s="106">
        <v>10</v>
      </c>
      <c r="Z134" s="106">
        <v>5</v>
      </c>
      <c r="AA134" s="106">
        <v>5</v>
      </c>
      <c r="AB134" s="106">
        <v>9</v>
      </c>
      <c r="AC134" s="106">
        <v>6</v>
      </c>
      <c r="AD134" s="106">
        <v>1</v>
      </c>
      <c r="AE134" s="106">
        <v>0</v>
      </c>
      <c r="AF134" s="106">
        <v>3</v>
      </c>
      <c r="AG134" s="182">
        <v>8</v>
      </c>
      <c r="AH134" s="119">
        <f t="shared" si="29"/>
        <v>75</v>
      </c>
      <c r="AI134" s="106">
        <f t="shared" si="30"/>
        <v>8</v>
      </c>
      <c r="AJ134" s="107">
        <f t="shared" si="31"/>
        <v>6</v>
      </c>
      <c r="AK134" s="107">
        <f t="shared" si="32"/>
        <v>14</v>
      </c>
      <c r="AL134" s="107">
        <f t="shared" si="33"/>
        <v>10</v>
      </c>
      <c r="AM134" s="107">
        <f t="shared" si="34"/>
        <v>5</v>
      </c>
      <c r="AN134" s="107">
        <f t="shared" si="35"/>
        <v>5</v>
      </c>
      <c r="AO134" s="107">
        <f t="shared" si="36"/>
        <v>9</v>
      </c>
      <c r="AP134" s="107">
        <f t="shared" si="37"/>
        <v>6</v>
      </c>
      <c r="AQ134" s="107">
        <f t="shared" si="38"/>
        <v>1</v>
      </c>
      <c r="AR134" s="107">
        <f t="shared" si="39"/>
        <v>0</v>
      </c>
      <c r="AS134" s="107">
        <f t="shared" si="40"/>
        <v>3</v>
      </c>
      <c r="AT134" s="107">
        <f t="shared" si="41"/>
        <v>8</v>
      </c>
      <c r="AU134" s="105">
        <f t="shared" si="42"/>
        <v>75</v>
      </c>
      <c r="AV134" s="86">
        <v>7015.3999999999942</v>
      </c>
      <c r="AW134" s="87">
        <f t="shared" si="43"/>
        <v>4857.1899999999996</v>
      </c>
      <c r="AX134" s="87">
        <f t="shared" si="44"/>
        <v>-2158.2099999999946</v>
      </c>
    </row>
    <row r="135" spans="1:50" ht="15.75" thickBot="1" x14ac:dyDescent="0.3">
      <c r="A135" s="179" t="s">
        <v>81</v>
      </c>
      <c r="B135" s="180" t="s">
        <v>245</v>
      </c>
      <c r="C135" s="181" t="s">
        <v>232</v>
      </c>
      <c r="D135" s="176" t="str">
        <f t="shared" si="28"/>
        <v>1336560382-Amerigroup-STAR+PLUS-MRSA West</v>
      </c>
      <c r="E135" s="169" t="s">
        <v>200</v>
      </c>
      <c r="F135" s="169" t="s">
        <v>233</v>
      </c>
      <c r="G135" s="169" t="s">
        <v>202</v>
      </c>
      <c r="H135" s="85" t="s">
        <v>469</v>
      </c>
      <c r="I135" s="95" t="s">
        <v>510</v>
      </c>
      <c r="J135" s="116" t="s">
        <v>195</v>
      </c>
      <c r="K135" s="117" t="s">
        <v>195</v>
      </c>
      <c r="L135" s="117" t="s">
        <v>195</v>
      </c>
      <c r="M135" s="117" t="s">
        <v>195</v>
      </c>
      <c r="N135" s="117" t="s">
        <v>195</v>
      </c>
      <c r="O135" s="117" t="s">
        <v>195</v>
      </c>
      <c r="P135" s="117" t="s">
        <v>195</v>
      </c>
      <c r="Q135" s="117" t="s">
        <v>195</v>
      </c>
      <c r="R135" s="117" t="s">
        <v>195</v>
      </c>
      <c r="S135" s="117" t="s">
        <v>195</v>
      </c>
      <c r="T135" s="117" t="s">
        <v>195</v>
      </c>
      <c r="U135" s="118" t="s">
        <v>195</v>
      </c>
      <c r="V135" s="106">
        <v>6</v>
      </c>
      <c r="W135" s="106">
        <v>6</v>
      </c>
      <c r="X135" s="106">
        <v>3</v>
      </c>
      <c r="Y135" s="106">
        <v>6</v>
      </c>
      <c r="Z135" s="106">
        <v>4</v>
      </c>
      <c r="AA135" s="106">
        <v>5</v>
      </c>
      <c r="AB135" s="106">
        <v>4</v>
      </c>
      <c r="AC135" s="106">
        <v>6</v>
      </c>
      <c r="AD135" s="106">
        <v>3</v>
      </c>
      <c r="AE135" s="106">
        <v>3</v>
      </c>
      <c r="AF135" s="106">
        <v>3</v>
      </c>
      <c r="AG135" s="182">
        <v>4</v>
      </c>
      <c r="AH135" s="119">
        <f t="shared" si="29"/>
        <v>53</v>
      </c>
      <c r="AI135" s="106">
        <f t="shared" si="30"/>
        <v>6</v>
      </c>
      <c r="AJ135" s="107">
        <f t="shared" si="31"/>
        <v>6</v>
      </c>
      <c r="AK135" s="107">
        <f t="shared" si="32"/>
        <v>3</v>
      </c>
      <c r="AL135" s="107">
        <f t="shared" si="33"/>
        <v>6</v>
      </c>
      <c r="AM135" s="107">
        <f t="shared" si="34"/>
        <v>4</v>
      </c>
      <c r="AN135" s="107">
        <f t="shared" si="35"/>
        <v>5</v>
      </c>
      <c r="AO135" s="107">
        <f t="shared" si="36"/>
        <v>4</v>
      </c>
      <c r="AP135" s="107">
        <f t="shared" si="37"/>
        <v>6</v>
      </c>
      <c r="AQ135" s="107">
        <f t="shared" si="38"/>
        <v>3</v>
      </c>
      <c r="AR135" s="107">
        <f t="shared" si="39"/>
        <v>3</v>
      </c>
      <c r="AS135" s="107">
        <f t="shared" si="40"/>
        <v>3</v>
      </c>
      <c r="AT135" s="107">
        <f t="shared" si="41"/>
        <v>4</v>
      </c>
      <c r="AU135" s="105">
        <f t="shared" si="42"/>
        <v>53</v>
      </c>
      <c r="AV135" s="86">
        <v>1773.1600000000012</v>
      </c>
      <c r="AW135" s="87">
        <f t="shared" si="43"/>
        <v>3432.41</v>
      </c>
      <c r="AX135" s="87">
        <f t="shared" si="44"/>
        <v>1659.2499999999986</v>
      </c>
    </row>
    <row r="136" spans="1:50" ht="15.75" thickBot="1" x14ac:dyDescent="0.3">
      <c r="A136" s="179" t="s">
        <v>81</v>
      </c>
      <c r="B136" s="180" t="s">
        <v>245</v>
      </c>
      <c r="C136" s="181" t="s">
        <v>199</v>
      </c>
      <c r="D136" s="176" t="str">
        <f t="shared" ref="D136:D199" si="45">_xlfn.CONCAT(A136&amp;"-"&amp;E136&amp;"-"&amp;F136&amp;"-"&amp;G136)</f>
        <v>1336560382-Amerigroup-STAR-MRSA West</v>
      </c>
      <c r="E136" s="169" t="s">
        <v>200</v>
      </c>
      <c r="F136" s="169" t="s">
        <v>201</v>
      </c>
      <c r="G136" s="169" t="s">
        <v>202</v>
      </c>
      <c r="H136" s="85" t="s">
        <v>469</v>
      </c>
      <c r="I136" s="95" t="s">
        <v>510</v>
      </c>
      <c r="J136" s="116" t="s">
        <v>195</v>
      </c>
      <c r="K136" s="117" t="s">
        <v>195</v>
      </c>
      <c r="L136" s="117" t="s">
        <v>195</v>
      </c>
      <c r="M136" s="117" t="s">
        <v>195</v>
      </c>
      <c r="N136" s="117" t="s">
        <v>195</v>
      </c>
      <c r="O136" s="117" t="s">
        <v>195</v>
      </c>
      <c r="P136" s="117" t="s">
        <v>195</v>
      </c>
      <c r="Q136" s="117" t="s">
        <v>195</v>
      </c>
      <c r="R136" s="117" t="s">
        <v>195</v>
      </c>
      <c r="S136" s="117" t="s">
        <v>195</v>
      </c>
      <c r="T136" s="117" t="s">
        <v>195</v>
      </c>
      <c r="U136" s="118" t="s">
        <v>195</v>
      </c>
      <c r="V136" s="106">
        <v>12</v>
      </c>
      <c r="W136" s="106">
        <v>24</v>
      </c>
      <c r="X136" s="106">
        <v>16</v>
      </c>
      <c r="Y136" s="106">
        <v>23</v>
      </c>
      <c r="Z136" s="106">
        <v>17</v>
      </c>
      <c r="AA136" s="106">
        <v>20</v>
      </c>
      <c r="AB136" s="106">
        <v>29</v>
      </c>
      <c r="AC136" s="106">
        <v>17</v>
      </c>
      <c r="AD136" s="106">
        <v>27</v>
      </c>
      <c r="AE136" s="106">
        <v>16</v>
      </c>
      <c r="AF136" s="106">
        <v>24</v>
      </c>
      <c r="AG136" s="182">
        <v>22</v>
      </c>
      <c r="AH136" s="119">
        <f t="shared" si="29"/>
        <v>247</v>
      </c>
      <c r="AI136" s="106">
        <f t="shared" si="30"/>
        <v>12</v>
      </c>
      <c r="AJ136" s="107">
        <f t="shared" si="31"/>
        <v>24</v>
      </c>
      <c r="AK136" s="107">
        <f t="shared" si="32"/>
        <v>16</v>
      </c>
      <c r="AL136" s="107">
        <f t="shared" si="33"/>
        <v>23</v>
      </c>
      <c r="AM136" s="107">
        <f t="shared" si="34"/>
        <v>17</v>
      </c>
      <c r="AN136" s="107">
        <f t="shared" si="35"/>
        <v>20</v>
      </c>
      <c r="AO136" s="107">
        <f t="shared" si="36"/>
        <v>29</v>
      </c>
      <c r="AP136" s="107">
        <f t="shared" si="37"/>
        <v>17</v>
      </c>
      <c r="AQ136" s="107">
        <f t="shared" si="38"/>
        <v>27</v>
      </c>
      <c r="AR136" s="107">
        <f t="shared" si="39"/>
        <v>16</v>
      </c>
      <c r="AS136" s="107">
        <f t="shared" si="40"/>
        <v>24</v>
      </c>
      <c r="AT136" s="107">
        <f t="shared" si="41"/>
        <v>22</v>
      </c>
      <c r="AU136" s="105">
        <f t="shared" si="42"/>
        <v>247</v>
      </c>
      <c r="AV136" s="86">
        <v>13495.359999999995</v>
      </c>
      <c r="AW136" s="87">
        <f t="shared" si="43"/>
        <v>15996.34</v>
      </c>
      <c r="AX136" s="87">
        <f t="shared" si="44"/>
        <v>2500.980000000005</v>
      </c>
    </row>
    <row r="137" spans="1:50" ht="15.75" thickBot="1" x14ac:dyDescent="0.3">
      <c r="A137" s="179" t="s">
        <v>81</v>
      </c>
      <c r="B137" s="180" t="s">
        <v>245</v>
      </c>
      <c r="C137" s="181" t="s">
        <v>239</v>
      </c>
      <c r="D137" s="176" t="str">
        <f t="shared" si="45"/>
        <v>1336560382-FIRSTCARE-STAR-MRSA West</v>
      </c>
      <c r="E137" s="169" t="s">
        <v>240</v>
      </c>
      <c r="F137" s="169" t="s">
        <v>201</v>
      </c>
      <c r="G137" s="169" t="s">
        <v>202</v>
      </c>
      <c r="H137" s="85" t="s">
        <v>469</v>
      </c>
      <c r="I137" s="95" t="s">
        <v>510</v>
      </c>
      <c r="J137" s="116" t="s">
        <v>195</v>
      </c>
      <c r="K137" s="117" t="s">
        <v>515</v>
      </c>
      <c r="L137" s="117" t="s">
        <v>515</v>
      </c>
      <c r="M137" s="117" t="s">
        <v>515</v>
      </c>
      <c r="N137" s="117" t="s">
        <v>515</v>
      </c>
      <c r="O137" s="117" t="s">
        <v>515</v>
      </c>
      <c r="P137" s="117" t="s">
        <v>515</v>
      </c>
      <c r="Q137" s="117" t="s">
        <v>515</v>
      </c>
      <c r="R137" s="117" t="s">
        <v>515</v>
      </c>
      <c r="S137" s="117" t="s">
        <v>515</v>
      </c>
      <c r="T137" s="117" t="s">
        <v>515</v>
      </c>
      <c r="U137" s="118" t="s">
        <v>515</v>
      </c>
      <c r="V137" s="106">
        <v>41</v>
      </c>
      <c r="W137" s="106">
        <v>37</v>
      </c>
      <c r="X137" s="106">
        <v>31</v>
      </c>
      <c r="Y137" s="106">
        <v>44</v>
      </c>
      <c r="Z137" s="106">
        <v>28</v>
      </c>
      <c r="AA137" s="106">
        <v>29</v>
      </c>
      <c r="AB137" s="106">
        <v>27</v>
      </c>
      <c r="AC137" s="106">
        <v>18</v>
      </c>
      <c r="AD137" s="106">
        <v>31</v>
      </c>
      <c r="AE137" s="106">
        <v>31</v>
      </c>
      <c r="AF137" s="106">
        <v>22</v>
      </c>
      <c r="AG137" s="182">
        <v>45</v>
      </c>
      <c r="AH137" s="119">
        <f t="shared" ref="AH137:AH200" si="46">SUM(V137:AG137)</f>
        <v>384</v>
      </c>
      <c r="AI137" s="106">
        <f t="shared" ref="AI137:AI200" si="47">IF(AND(J137="Y",$I137="0"),V137,0)</f>
        <v>41</v>
      </c>
      <c r="AJ137" s="107">
        <f t="shared" ref="AJ137:AJ200" si="48">IF(AND(K137="Y",$I137="0"),W137,0)</f>
        <v>37</v>
      </c>
      <c r="AK137" s="107">
        <f t="shared" ref="AK137:AK200" si="49">IF(AND(L137="Y",$I137="0"),X137,0)</f>
        <v>31</v>
      </c>
      <c r="AL137" s="107">
        <f t="shared" ref="AL137:AL200" si="50">IF(AND(M137="Y",$I137="0"),Y137,0)</f>
        <v>44</v>
      </c>
      <c r="AM137" s="107">
        <f t="shared" ref="AM137:AM200" si="51">IF(AND(N137="Y",$I137="0"),Z137,0)</f>
        <v>28</v>
      </c>
      <c r="AN137" s="107">
        <f t="shared" ref="AN137:AN200" si="52">IF(AND(O137="Y",$I137="0"),AA137,0)</f>
        <v>29</v>
      </c>
      <c r="AO137" s="107">
        <f t="shared" ref="AO137:AO200" si="53">IF(AND(P137="Y",$I137="0"),AB137,0)</f>
        <v>27</v>
      </c>
      <c r="AP137" s="107">
        <f t="shared" ref="AP137:AP200" si="54">IF(AND(Q137="Y",$I137="0"),AC137,0)</f>
        <v>18</v>
      </c>
      <c r="AQ137" s="107">
        <f t="shared" ref="AQ137:AQ200" si="55">IF(AND(R137="Y",$I137="0"),AD137,0)</f>
        <v>31</v>
      </c>
      <c r="AR137" s="107">
        <f t="shared" ref="AR137:AR200" si="56">IF(AND(S137="Y",$I137="0"),AE137,0)</f>
        <v>31</v>
      </c>
      <c r="AS137" s="107">
        <f t="shared" ref="AS137:AS200" si="57">IF(AND(T137="Y",$I137="0"),AF137,0)</f>
        <v>22</v>
      </c>
      <c r="AT137" s="107">
        <f t="shared" ref="AT137:AT200" si="58">IF(AND(U137="Y",$I137="0"),AG137,0)</f>
        <v>45</v>
      </c>
      <c r="AU137" s="105">
        <f t="shared" ref="AU137:AU200" si="59">SUM(AI137:AT137)</f>
        <v>384</v>
      </c>
      <c r="AV137" s="86">
        <v>0</v>
      </c>
      <c r="AW137" s="87">
        <f t="shared" ref="AW137:AW200" si="60">ROUND(IF($H137=$A$2,Final_Comp1_FS,Final_Comp1_HB)*AU137,2)</f>
        <v>24868.81</v>
      </c>
      <c r="AX137" s="87">
        <f t="shared" ref="AX137:AX200" si="61">AW137-AV137</f>
        <v>24868.81</v>
      </c>
    </row>
    <row r="138" spans="1:50" ht="15.75" thickBot="1" x14ac:dyDescent="0.3">
      <c r="A138" s="179" t="s">
        <v>82</v>
      </c>
      <c r="B138" s="180" t="s">
        <v>316</v>
      </c>
      <c r="C138" s="181" t="s">
        <v>413</v>
      </c>
      <c r="D138" s="176" t="str">
        <f t="shared" si="45"/>
        <v>1336590462-Amerigroup-STAR-MRSA Central</v>
      </c>
      <c r="E138" s="169" t="s">
        <v>200</v>
      </c>
      <c r="F138" s="169" t="s">
        <v>201</v>
      </c>
      <c r="G138" s="169" t="s">
        <v>212</v>
      </c>
      <c r="H138" s="85" t="s">
        <v>468</v>
      </c>
      <c r="I138" s="95" t="s">
        <v>510</v>
      </c>
      <c r="J138" s="116" t="s">
        <v>195</v>
      </c>
      <c r="K138" s="117" t="s">
        <v>195</v>
      </c>
      <c r="L138" s="117" t="s">
        <v>195</v>
      </c>
      <c r="M138" s="117" t="s">
        <v>195</v>
      </c>
      <c r="N138" s="117" t="s">
        <v>195</v>
      </c>
      <c r="O138" s="117" t="s">
        <v>195</v>
      </c>
      <c r="P138" s="117" t="s">
        <v>195</v>
      </c>
      <c r="Q138" s="117" t="s">
        <v>195</v>
      </c>
      <c r="R138" s="117" t="s">
        <v>195</v>
      </c>
      <c r="S138" s="117" t="s">
        <v>195</v>
      </c>
      <c r="T138" s="117" t="s">
        <v>195</v>
      </c>
      <c r="U138" s="118" t="s">
        <v>195</v>
      </c>
      <c r="V138" s="106">
        <v>305</v>
      </c>
      <c r="W138" s="106">
        <v>282</v>
      </c>
      <c r="X138" s="106">
        <v>290</v>
      </c>
      <c r="Y138" s="106">
        <v>218</v>
      </c>
      <c r="Z138" s="106">
        <v>231</v>
      </c>
      <c r="AA138" s="106">
        <v>233</v>
      </c>
      <c r="AB138" s="106">
        <v>247</v>
      </c>
      <c r="AC138" s="106">
        <v>190</v>
      </c>
      <c r="AD138" s="106">
        <v>222</v>
      </c>
      <c r="AE138" s="106">
        <v>191</v>
      </c>
      <c r="AF138" s="106">
        <v>163</v>
      </c>
      <c r="AG138" s="182">
        <v>281</v>
      </c>
      <c r="AH138" s="119">
        <f t="shared" si="46"/>
        <v>2853</v>
      </c>
      <c r="AI138" s="106">
        <f t="shared" si="47"/>
        <v>305</v>
      </c>
      <c r="AJ138" s="107">
        <f t="shared" si="48"/>
        <v>282</v>
      </c>
      <c r="AK138" s="107">
        <f t="shared" si="49"/>
        <v>290</v>
      </c>
      <c r="AL138" s="107">
        <f t="shared" si="50"/>
        <v>218</v>
      </c>
      <c r="AM138" s="107">
        <f t="shared" si="51"/>
        <v>231</v>
      </c>
      <c r="AN138" s="107">
        <f t="shared" si="52"/>
        <v>233</v>
      </c>
      <c r="AO138" s="107">
        <f t="shared" si="53"/>
        <v>247</v>
      </c>
      <c r="AP138" s="107">
        <f t="shared" si="54"/>
        <v>190</v>
      </c>
      <c r="AQ138" s="107">
        <f t="shared" si="55"/>
        <v>222</v>
      </c>
      <c r="AR138" s="107">
        <f t="shared" si="56"/>
        <v>191</v>
      </c>
      <c r="AS138" s="107">
        <f t="shared" si="57"/>
        <v>163</v>
      </c>
      <c r="AT138" s="107">
        <f t="shared" si="58"/>
        <v>281</v>
      </c>
      <c r="AU138" s="105">
        <f t="shared" si="59"/>
        <v>2853</v>
      </c>
      <c r="AV138" s="86">
        <v>146990.20999999996</v>
      </c>
      <c r="AW138" s="87">
        <f t="shared" si="60"/>
        <v>310499.73</v>
      </c>
      <c r="AX138" s="87">
        <f t="shared" si="61"/>
        <v>163509.52000000002</v>
      </c>
    </row>
    <row r="139" spans="1:50" ht="15.75" thickBot="1" x14ac:dyDescent="0.3">
      <c r="A139" s="179" t="s">
        <v>83</v>
      </c>
      <c r="B139" s="180" t="s">
        <v>294</v>
      </c>
      <c r="C139" s="181" t="s">
        <v>459</v>
      </c>
      <c r="D139" s="176" t="str">
        <f t="shared" si="45"/>
        <v>1356308423-Amerigroup-STAR Kids-Lubbock</v>
      </c>
      <c r="E139" s="169" t="s">
        <v>200</v>
      </c>
      <c r="F139" s="169" t="s">
        <v>236</v>
      </c>
      <c r="G139" s="169" t="s">
        <v>279</v>
      </c>
      <c r="H139" s="85" t="s">
        <v>469</v>
      </c>
      <c r="I139" s="95" t="s">
        <v>510</v>
      </c>
      <c r="J139" s="116" t="s">
        <v>195</v>
      </c>
      <c r="K139" s="117" t="s">
        <v>195</v>
      </c>
      <c r="L139" s="117" t="s">
        <v>195</v>
      </c>
      <c r="M139" s="117" t="s">
        <v>195</v>
      </c>
      <c r="N139" s="117" t="s">
        <v>195</v>
      </c>
      <c r="O139" s="117" t="s">
        <v>195</v>
      </c>
      <c r="P139" s="117" t="s">
        <v>195</v>
      </c>
      <c r="Q139" s="117" t="s">
        <v>195</v>
      </c>
      <c r="R139" s="117" t="s">
        <v>195</v>
      </c>
      <c r="S139" s="117" t="s">
        <v>195</v>
      </c>
      <c r="T139" s="117" t="s">
        <v>195</v>
      </c>
      <c r="U139" s="118" t="s">
        <v>195</v>
      </c>
      <c r="V139" s="106">
        <v>0</v>
      </c>
      <c r="W139" s="106">
        <v>0</v>
      </c>
      <c r="X139" s="106">
        <v>0</v>
      </c>
      <c r="Y139" s="106">
        <v>0</v>
      </c>
      <c r="Z139" s="106">
        <v>0</v>
      </c>
      <c r="AA139" s="106">
        <v>0</v>
      </c>
      <c r="AB139" s="106">
        <v>0</v>
      </c>
      <c r="AC139" s="106">
        <v>0</v>
      </c>
      <c r="AD139" s="106">
        <v>0</v>
      </c>
      <c r="AE139" s="106">
        <v>0</v>
      </c>
      <c r="AF139" s="106">
        <v>0</v>
      </c>
      <c r="AG139" s="182">
        <v>0</v>
      </c>
      <c r="AH139" s="119">
        <f t="shared" si="46"/>
        <v>0</v>
      </c>
      <c r="AI139" s="106">
        <f t="shared" si="47"/>
        <v>0</v>
      </c>
      <c r="AJ139" s="107">
        <f t="shared" si="48"/>
        <v>0</v>
      </c>
      <c r="AK139" s="107">
        <f t="shared" si="49"/>
        <v>0</v>
      </c>
      <c r="AL139" s="107">
        <f t="shared" si="50"/>
        <v>0</v>
      </c>
      <c r="AM139" s="107">
        <f t="shared" si="51"/>
        <v>0</v>
      </c>
      <c r="AN139" s="107">
        <f t="shared" si="52"/>
        <v>0</v>
      </c>
      <c r="AO139" s="107">
        <f t="shared" si="53"/>
        <v>0</v>
      </c>
      <c r="AP139" s="107">
        <f t="shared" si="54"/>
        <v>0</v>
      </c>
      <c r="AQ139" s="107">
        <f t="shared" si="55"/>
        <v>0</v>
      </c>
      <c r="AR139" s="107">
        <f t="shared" si="56"/>
        <v>0</v>
      </c>
      <c r="AS139" s="107">
        <f t="shared" si="57"/>
        <v>0</v>
      </c>
      <c r="AT139" s="107">
        <f t="shared" si="58"/>
        <v>0</v>
      </c>
      <c r="AU139" s="105">
        <f t="shared" si="59"/>
        <v>0</v>
      </c>
      <c r="AV139" s="86">
        <v>0</v>
      </c>
      <c r="AW139" s="87">
        <f t="shared" si="60"/>
        <v>0</v>
      </c>
      <c r="AX139" s="87">
        <f t="shared" si="61"/>
        <v>0</v>
      </c>
    </row>
    <row r="140" spans="1:50" ht="15.75" thickBot="1" x14ac:dyDescent="0.3">
      <c r="A140" s="179" t="s">
        <v>83</v>
      </c>
      <c r="B140" s="180" t="s">
        <v>294</v>
      </c>
      <c r="C140" s="181" t="s">
        <v>388</v>
      </c>
      <c r="D140" s="176" t="str">
        <f t="shared" si="45"/>
        <v>1356308423-Amerigroup-STAR+PLUS-Lubbock</v>
      </c>
      <c r="E140" s="169" t="s">
        <v>200</v>
      </c>
      <c r="F140" s="169" t="s">
        <v>233</v>
      </c>
      <c r="G140" s="169" t="s">
        <v>279</v>
      </c>
      <c r="H140" s="85" t="s">
        <v>469</v>
      </c>
      <c r="I140" s="95" t="s">
        <v>510</v>
      </c>
      <c r="J140" s="116" t="s">
        <v>195</v>
      </c>
      <c r="K140" s="117" t="s">
        <v>195</v>
      </c>
      <c r="L140" s="117" t="s">
        <v>195</v>
      </c>
      <c r="M140" s="117" t="s">
        <v>195</v>
      </c>
      <c r="N140" s="117" t="s">
        <v>195</v>
      </c>
      <c r="O140" s="117" t="s">
        <v>195</v>
      </c>
      <c r="P140" s="117" t="s">
        <v>195</v>
      </c>
      <c r="Q140" s="117" t="s">
        <v>195</v>
      </c>
      <c r="R140" s="117" t="s">
        <v>195</v>
      </c>
      <c r="S140" s="117" t="s">
        <v>195</v>
      </c>
      <c r="T140" s="117" t="s">
        <v>195</v>
      </c>
      <c r="U140" s="118" t="s">
        <v>195</v>
      </c>
      <c r="V140" s="106">
        <v>2</v>
      </c>
      <c r="W140" s="106">
        <v>0</v>
      </c>
      <c r="X140" s="106">
        <v>0</v>
      </c>
      <c r="Y140" s="106">
        <v>0</v>
      </c>
      <c r="Z140" s="106">
        <v>0</v>
      </c>
      <c r="AA140" s="106">
        <v>0</v>
      </c>
      <c r="AB140" s="106">
        <v>0</v>
      </c>
      <c r="AC140" s="106">
        <v>0</v>
      </c>
      <c r="AD140" s="106">
        <v>0</v>
      </c>
      <c r="AE140" s="106">
        <v>0</v>
      </c>
      <c r="AF140" s="106">
        <v>0</v>
      </c>
      <c r="AG140" s="182">
        <v>0</v>
      </c>
      <c r="AH140" s="119">
        <f t="shared" si="46"/>
        <v>2</v>
      </c>
      <c r="AI140" s="106">
        <f t="shared" si="47"/>
        <v>2</v>
      </c>
      <c r="AJ140" s="107">
        <f t="shared" si="48"/>
        <v>0</v>
      </c>
      <c r="AK140" s="107">
        <f t="shared" si="49"/>
        <v>0</v>
      </c>
      <c r="AL140" s="107">
        <f t="shared" si="50"/>
        <v>0</v>
      </c>
      <c r="AM140" s="107">
        <f t="shared" si="51"/>
        <v>0</v>
      </c>
      <c r="AN140" s="107">
        <f t="shared" si="52"/>
        <v>0</v>
      </c>
      <c r="AO140" s="107">
        <f t="shared" si="53"/>
        <v>0</v>
      </c>
      <c r="AP140" s="107">
        <f t="shared" si="54"/>
        <v>0</v>
      </c>
      <c r="AQ140" s="107">
        <f t="shared" si="55"/>
        <v>0</v>
      </c>
      <c r="AR140" s="107">
        <f t="shared" si="56"/>
        <v>0</v>
      </c>
      <c r="AS140" s="107">
        <f t="shared" si="57"/>
        <v>0</v>
      </c>
      <c r="AT140" s="107">
        <f t="shared" si="58"/>
        <v>0</v>
      </c>
      <c r="AU140" s="105">
        <f t="shared" si="59"/>
        <v>2</v>
      </c>
      <c r="AV140" s="86">
        <v>0</v>
      </c>
      <c r="AW140" s="87">
        <f t="shared" si="60"/>
        <v>129.53</v>
      </c>
      <c r="AX140" s="87">
        <f t="shared" si="61"/>
        <v>129.53</v>
      </c>
    </row>
    <row r="141" spans="1:50" ht="15.75" thickBot="1" x14ac:dyDescent="0.3">
      <c r="A141" s="179" t="s">
        <v>83</v>
      </c>
      <c r="B141" s="180" t="s">
        <v>294</v>
      </c>
      <c r="C141" s="181" t="s">
        <v>291</v>
      </c>
      <c r="D141" s="176" t="str">
        <f t="shared" si="45"/>
        <v>1356308423-Amerigroup-STAR-Lubbock</v>
      </c>
      <c r="E141" s="169" t="s">
        <v>200</v>
      </c>
      <c r="F141" s="169" t="s">
        <v>201</v>
      </c>
      <c r="G141" s="169" t="s">
        <v>279</v>
      </c>
      <c r="H141" s="85" t="s">
        <v>469</v>
      </c>
      <c r="I141" s="95" t="s">
        <v>510</v>
      </c>
      <c r="J141" s="116" t="s">
        <v>195</v>
      </c>
      <c r="K141" s="117" t="s">
        <v>195</v>
      </c>
      <c r="L141" s="117" t="s">
        <v>195</v>
      </c>
      <c r="M141" s="117" t="s">
        <v>195</v>
      </c>
      <c r="N141" s="117" t="s">
        <v>195</v>
      </c>
      <c r="O141" s="117" t="s">
        <v>195</v>
      </c>
      <c r="P141" s="117" t="s">
        <v>195</v>
      </c>
      <c r="Q141" s="117" t="s">
        <v>195</v>
      </c>
      <c r="R141" s="117" t="s">
        <v>195</v>
      </c>
      <c r="S141" s="117" t="s">
        <v>195</v>
      </c>
      <c r="T141" s="117" t="s">
        <v>195</v>
      </c>
      <c r="U141" s="118" t="s">
        <v>195</v>
      </c>
      <c r="V141" s="106">
        <v>0</v>
      </c>
      <c r="W141" s="106">
        <v>0</v>
      </c>
      <c r="X141" s="106">
        <v>0</v>
      </c>
      <c r="Y141" s="106">
        <v>0</v>
      </c>
      <c r="Z141" s="106">
        <v>0</v>
      </c>
      <c r="AA141" s="106">
        <v>0</v>
      </c>
      <c r="AB141" s="106">
        <v>0</v>
      </c>
      <c r="AC141" s="106">
        <v>0</v>
      </c>
      <c r="AD141" s="106">
        <v>0</v>
      </c>
      <c r="AE141" s="106">
        <v>0</v>
      </c>
      <c r="AF141" s="106">
        <v>0</v>
      </c>
      <c r="AG141" s="182">
        <v>0</v>
      </c>
      <c r="AH141" s="119">
        <f t="shared" si="46"/>
        <v>0</v>
      </c>
      <c r="AI141" s="106">
        <f t="shared" si="47"/>
        <v>0</v>
      </c>
      <c r="AJ141" s="107">
        <f t="shared" si="48"/>
        <v>0</v>
      </c>
      <c r="AK141" s="107">
        <f t="shared" si="49"/>
        <v>0</v>
      </c>
      <c r="AL141" s="107">
        <f t="shared" si="50"/>
        <v>0</v>
      </c>
      <c r="AM141" s="107">
        <f t="shared" si="51"/>
        <v>0</v>
      </c>
      <c r="AN141" s="107">
        <f t="shared" si="52"/>
        <v>0</v>
      </c>
      <c r="AO141" s="107">
        <f t="shared" si="53"/>
        <v>0</v>
      </c>
      <c r="AP141" s="107">
        <f t="shared" si="54"/>
        <v>0</v>
      </c>
      <c r="AQ141" s="107">
        <f t="shared" si="55"/>
        <v>0</v>
      </c>
      <c r="AR141" s="107">
        <f t="shared" si="56"/>
        <v>0</v>
      </c>
      <c r="AS141" s="107">
        <f t="shared" si="57"/>
        <v>0</v>
      </c>
      <c r="AT141" s="107">
        <f t="shared" si="58"/>
        <v>0</v>
      </c>
      <c r="AU141" s="105">
        <f t="shared" si="59"/>
        <v>0</v>
      </c>
      <c r="AV141" s="86">
        <v>0</v>
      </c>
      <c r="AW141" s="87">
        <f t="shared" si="60"/>
        <v>0</v>
      </c>
      <c r="AX141" s="87">
        <f t="shared" si="61"/>
        <v>0</v>
      </c>
    </row>
    <row r="142" spans="1:50" ht="15.75" thickBot="1" x14ac:dyDescent="0.3">
      <c r="A142" s="179" t="s">
        <v>83</v>
      </c>
      <c r="B142" s="180" t="s">
        <v>294</v>
      </c>
      <c r="C142" s="181" t="s">
        <v>443</v>
      </c>
      <c r="D142" s="176" t="str">
        <f t="shared" si="45"/>
        <v>1356308423-FIRSTCARE-STAR-Lubbock</v>
      </c>
      <c r="E142" s="169" t="s">
        <v>240</v>
      </c>
      <c r="F142" s="169" t="s">
        <v>201</v>
      </c>
      <c r="G142" s="169" t="s">
        <v>279</v>
      </c>
      <c r="H142" s="85" t="s">
        <v>469</v>
      </c>
      <c r="I142" s="95" t="s">
        <v>510</v>
      </c>
      <c r="J142" s="116" t="s">
        <v>195</v>
      </c>
      <c r="K142" s="117" t="s">
        <v>195</v>
      </c>
      <c r="L142" s="117" t="s">
        <v>195</v>
      </c>
      <c r="M142" s="117" t="s">
        <v>195</v>
      </c>
      <c r="N142" s="117" t="s">
        <v>195</v>
      </c>
      <c r="O142" s="117" t="s">
        <v>195</v>
      </c>
      <c r="P142" s="117" t="s">
        <v>195</v>
      </c>
      <c r="Q142" s="117" t="s">
        <v>195</v>
      </c>
      <c r="R142" s="117" t="s">
        <v>195</v>
      </c>
      <c r="S142" s="117" t="s">
        <v>195</v>
      </c>
      <c r="T142" s="117" t="s">
        <v>195</v>
      </c>
      <c r="U142" s="118" t="s">
        <v>195</v>
      </c>
      <c r="V142" s="106">
        <v>214</v>
      </c>
      <c r="W142" s="106">
        <v>222</v>
      </c>
      <c r="X142" s="106">
        <v>226</v>
      </c>
      <c r="Y142" s="106">
        <v>220</v>
      </c>
      <c r="Z142" s="106">
        <v>217</v>
      </c>
      <c r="AA142" s="106">
        <v>235</v>
      </c>
      <c r="AB142" s="106">
        <v>220</v>
      </c>
      <c r="AC142" s="106">
        <v>237</v>
      </c>
      <c r="AD142" s="106">
        <v>191</v>
      </c>
      <c r="AE142" s="106">
        <v>129</v>
      </c>
      <c r="AF142" s="106">
        <v>124</v>
      </c>
      <c r="AG142" s="182">
        <v>205</v>
      </c>
      <c r="AH142" s="119">
        <f t="shared" si="46"/>
        <v>2440</v>
      </c>
      <c r="AI142" s="106">
        <f t="shared" si="47"/>
        <v>214</v>
      </c>
      <c r="AJ142" s="107">
        <f t="shared" si="48"/>
        <v>222</v>
      </c>
      <c r="AK142" s="107">
        <f t="shared" si="49"/>
        <v>226</v>
      </c>
      <c r="AL142" s="107">
        <f t="shared" si="50"/>
        <v>220</v>
      </c>
      <c r="AM142" s="107">
        <f t="shared" si="51"/>
        <v>217</v>
      </c>
      <c r="AN142" s="107">
        <f t="shared" si="52"/>
        <v>235</v>
      </c>
      <c r="AO142" s="107">
        <f t="shared" si="53"/>
        <v>220</v>
      </c>
      <c r="AP142" s="107">
        <f t="shared" si="54"/>
        <v>237</v>
      </c>
      <c r="AQ142" s="107">
        <f t="shared" si="55"/>
        <v>191</v>
      </c>
      <c r="AR142" s="107">
        <f t="shared" si="56"/>
        <v>129</v>
      </c>
      <c r="AS142" s="107">
        <f t="shared" si="57"/>
        <v>124</v>
      </c>
      <c r="AT142" s="107">
        <f t="shared" si="58"/>
        <v>205</v>
      </c>
      <c r="AU142" s="105">
        <f t="shared" si="59"/>
        <v>2440</v>
      </c>
      <c r="AV142" s="86">
        <v>141508.37999999995</v>
      </c>
      <c r="AW142" s="87">
        <f t="shared" si="60"/>
        <v>158020.53</v>
      </c>
      <c r="AX142" s="87">
        <f t="shared" si="61"/>
        <v>16512.150000000052</v>
      </c>
    </row>
    <row r="143" spans="1:50" ht="15.75" thickBot="1" x14ac:dyDescent="0.3">
      <c r="A143" s="179" t="s">
        <v>84</v>
      </c>
      <c r="B143" s="180" t="s">
        <v>221</v>
      </c>
      <c r="C143" s="181" t="s">
        <v>235</v>
      </c>
      <c r="D143" s="176" t="str">
        <f t="shared" si="45"/>
        <v>1356607824-Amerigroup-STAR Kids-MRSA West</v>
      </c>
      <c r="E143" s="169" t="s">
        <v>200</v>
      </c>
      <c r="F143" s="169" t="s">
        <v>236</v>
      </c>
      <c r="G143" s="169" t="s">
        <v>202</v>
      </c>
      <c r="H143" s="85" t="s">
        <v>469</v>
      </c>
      <c r="I143" s="95" t="s">
        <v>510</v>
      </c>
      <c r="J143" s="116" t="s">
        <v>195</v>
      </c>
      <c r="K143" s="117" t="s">
        <v>195</v>
      </c>
      <c r="L143" s="117" t="s">
        <v>195</v>
      </c>
      <c r="M143" s="117" t="s">
        <v>195</v>
      </c>
      <c r="N143" s="117" t="s">
        <v>195</v>
      </c>
      <c r="O143" s="117" t="s">
        <v>195</v>
      </c>
      <c r="P143" s="117" t="s">
        <v>195</v>
      </c>
      <c r="Q143" s="117" t="s">
        <v>195</v>
      </c>
      <c r="R143" s="117" t="s">
        <v>195</v>
      </c>
      <c r="S143" s="117" t="s">
        <v>195</v>
      </c>
      <c r="T143" s="117" t="s">
        <v>195</v>
      </c>
      <c r="U143" s="118" t="s">
        <v>195</v>
      </c>
      <c r="V143" s="106">
        <v>3</v>
      </c>
      <c r="W143" s="106">
        <v>0</v>
      </c>
      <c r="X143" s="106">
        <v>2</v>
      </c>
      <c r="Y143" s="106">
        <v>1</v>
      </c>
      <c r="Z143" s="106">
        <v>1</v>
      </c>
      <c r="AA143" s="106">
        <v>1</v>
      </c>
      <c r="AB143" s="106">
        <v>2</v>
      </c>
      <c r="AC143" s="106">
        <v>3</v>
      </c>
      <c r="AD143" s="106">
        <v>2</v>
      </c>
      <c r="AE143" s="106">
        <v>2</v>
      </c>
      <c r="AF143" s="106">
        <v>1</v>
      </c>
      <c r="AG143" s="182">
        <v>3</v>
      </c>
      <c r="AH143" s="119">
        <f t="shared" si="46"/>
        <v>21</v>
      </c>
      <c r="AI143" s="106">
        <f t="shared" si="47"/>
        <v>3</v>
      </c>
      <c r="AJ143" s="107">
        <f t="shared" si="48"/>
        <v>0</v>
      </c>
      <c r="AK143" s="107">
        <f t="shared" si="49"/>
        <v>2</v>
      </c>
      <c r="AL143" s="107">
        <f t="shared" si="50"/>
        <v>1</v>
      </c>
      <c r="AM143" s="107">
        <f t="shared" si="51"/>
        <v>1</v>
      </c>
      <c r="AN143" s="107">
        <f t="shared" si="52"/>
        <v>1</v>
      </c>
      <c r="AO143" s="107">
        <f t="shared" si="53"/>
        <v>2</v>
      </c>
      <c r="AP143" s="107">
        <f t="shared" si="54"/>
        <v>3</v>
      </c>
      <c r="AQ143" s="107">
        <f t="shared" si="55"/>
        <v>2</v>
      </c>
      <c r="AR143" s="107">
        <f t="shared" si="56"/>
        <v>2</v>
      </c>
      <c r="AS143" s="107">
        <f t="shared" si="57"/>
        <v>1</v>
      </c>
      <c r="AT143" s="107">
        <f t="shared" si="58"/>
        <v>3</v>
      </c>
      <c r="AU143" s="105">
        <f t="shared" si="59"/>
        <v>21</v>
      </c>
      <c r="AV143" s="86">
        <v>1669.8600000000001</v>
      </c>
      <c r="AW143" s="87">
        <f t="shared" si="60"/>
        <v>1360.01</v>
      </c>
      <c r="AX143" s="87">
        <f t="shared" si="61"/>
        <v>-309.85000000000014</v>
      </c>
    </row>
    <row r="144" spans="1:50" ht="15.75" thickBot="1" x14ac:dyDescent="0.3">
      <c r="A144" s="179" t="s">
        <v>84</v>
      </c>
      <c r="B144" s="180" t="s">
        <v>221</v>
      </c>
      <c r="C144" s="181" t="s">
        <v>232</v>
      </c>
      <c r="D144" s="176" t="str">
        <f t="shared" si="45"/>
        <v>1356607824-Amerigroup-STAR+PLUS-MRSA West</v>
      </c>
      <c r="E144" s="169" t="s">
        <v>200</v>
      </c>
      <c r="F144" s="169" t="s">
        <v>233</v>
      </c>
      <c r="G144" s="169" t="s">
        <v>202</v>
      </c>
      <c r="H144" s="85" t="s">
        <v>469</v>
      </c>
      <c r="I144" s="95" t="s">
        <v>510</v>
      </c>
      <c r="J144" s="116" t="s">
        <v>195</v>
      </c>
      <c r="K144" s="117" t="s">
        <v>195</v>
      </c>
      <c r="L144" s="117" t="s">
        <v>195</v>
      </c>
      <c r="M144" s="117" t="s">
        <v>195</v>
      </c>
      <c r="N144" s="117" t="s">
        <v>195</v>
      </c>
      <c r="O144" s="117" t="s">
        <v>195</v>
      </c>
      <c r="P144" s="117" t="s">
        <v>195</v>
      </c>
      <c r="Q144" s="117" t="s">
        <v>195</v>
      </c>
      <c r="R144" s="117" t="s">
        <v>195</v>
      </c>
      <c r="S144" s="117" t="s">
        <v>195</v>
      </c>
      <c r="T144" s="117" t="s">
        <v>195</v>
      </c>
      <c r="U144" s="118" t="s">
        <v>195</v>
      </c>
      <c r="V144" s="106">
        <v>6</v>
      </c>
      <c r="W144" s="106">
        <v>6</v>
      </c>
      <c r="X144" s="106">
        <v>6</v>
      </c>
      <c r="Y144" s="106">
        <v>3</v>
      </c>
      <c r="Z144" s="106">
        <v>4</v>
      </c>
      <c r="AA144" s="106">
        <v>9</v>
      </c>
      <c r="AB144" s="106">
        <v>1</v>
      </c>
      <c r="AC144" s="106">
        <v>4</v>
      </c>
      <c r="AD144" s="106">
        <v>4</v>
      </c>
      <c r="AE144" s="106">
        <v>4</v>
      </c>
      <c r="AF144" s="106">
        <v>3</v>
      </c>
      <c r="AG144" s="182">
        <v>5</v>
      </c>
      <c r="AH144" s="119">
        <f t="shared" si="46"/>
        <v>55</v>
      </c>
      <c r="AI144" s="106">
        <f t="shared" si="47"/>
        <v>6</v>
      </c>
      <c r="AJ144" s="107">
        <f t="shared" si="48"/>
        <v>6</v>
      </c>
      <c r="AK144" s="107">
        <f t="shared" si="49"/>
        <v>6</v>
      </c>
      <c r="AL144" s="107">
        <f t="shared" si="50"/>
        <v>3</v>
      </c>
      <c r="AM144" s="107">
        <f t="shared" si="51"/>
        <v>4</v>
      </c>
      <c r="AN144" s="107">
        <f t="shared" si="52"/>
        <v>9</v>
      </c>
      <c r="AO144" s="107">
        <f t="shared" si="53"/>
        <v>1</v>
      </c>
      <c r="AP144" s="107">
        <f t="shared" si="54"/>
        <v>4</v>
      </c>
      <c r="AQ144" s="107">
        <f t="shared" si="55"/>
        <v>4</v>
      </c>
      <c r="AR144" s="107">
        <f t="shared" si="56"/>
        <v>4</v>
      </c>
      <c r="AS144" s="107">
        <f t="shared" si="57"/>
        <v>3</v>
      </c>
      <c r="AT144" s="107">
        <f t="shared" si="58"/>
        <v>5</v>
      </c>
      <c r="AU144" s="105">
        <f t="shared" si="59"/>
        <v>55</v>
      </c>
      <c r="AV144" s="86">
        <v>5055.5300000000025</v>
      </c>
      <c r="AW144" s="87">
        <f t="shared" si="60"/>
        <v>3561.94</v>
      </c>
      <c r="AX144" s="87">
        <f t="shared" si="61"/>
        <v>-1493.5900000000024</v>
      </c>
    </row>
    <row r="145" spans="1:50" ht="15.75" thickBot="1" x14ac:dyDescent="0.3">
      <c r="A145" s="179" t="s">
        <v>84</v>
      </c>
      <c r="B145" s="180" t="s">
        <v>221</v>
      </c>
      <c r="C145" s="181" t="s">
        <v>199</v>
      </c>
      <c r="D145" s="176" t="str">
        <f t="shared" si="45"/>
        <v>1356607824-Amerigroup-STAR-MRSA West</v>
      </c>
      <c r="E145" s="169" t="s">
        <v>200</v>
      </c>
      <c r="F145" s="169" t="s">
        <v>201</v>
      </c>
      <c r="G145" s="169" t="s">
        <v>202</v>
      </c>
      <c r="H145" s="85" t="s">
        <v>469</v>
      </c>
      <c r="I145" s="95" t="s">
        <v>510</v>
      </c>
      <c r="J145" s="116" t="s">
        <v>195</v>
      </c>
      <c r="K145" s="117" t="s">
        <v>195</v>
      </c>
      <c r="L145" s="117" t="s">
        <v>195</v>
      </c>
      <c r="M145" s="117" t="s">
        <v>195</v>
      </c>
      <c r="N145" s="117" t="s">
        <v>195</v>
      </c>
      <c r="O145" s="117" t="s">
        <v>195</v>
      </c>
      <c r="P145" s="117" t="s">
        <v>195</v>
      </c>
      <c r="Q145" s="117" t="s">
        <v>195</v>
      </c>
      <c r="R145" s="117" t="s">
        <v>195</v>
      </c>
      <c r="S145" s="117" t="s">
        <v>195</v>
      </c>
      <c r="T145" s="117" t="s">
        <v>195</v>
      </c>
      <c r="U145" s="118" t="s">
        <v>195</v>
      </c>
      <c r="V145" s="106">
        <v>67</v>
      </c>
      <c r="W145" s="106">
        <v>70</v>
      </c>
      <c r="X145" s="106">
        <v>49</v>
      </c>
      <c r="Y145" s="106">
        <v>85</v>
      </c>
      <c r="Z145" s="106">
        <v>58</v>
      </c>
      <c r="AA145" s="106">
        <v>70</v>
      </c>
      <c r="AB145" s="106">
        <v>77</v>
      </c>
      <c r="AC145" s="106">
        <v>77</v>
      </c>
      <c r="AD145" s="106">
        <v>47</v>
      </c>
      <c r="AE145" s="106">
        <v>46</v>
      </c>
      <c r="AF145" s="106">
        <v>40</v>
      </c>
      <c r="AG145" s="182">
        <v>66</v>
      </c>
      <c r="AH145" s="119">
        <f t="shared" si="46"/>
        <v>752</v>
      </c>
      <c r="AI145" s="106">
        <f t="shared" si="47"/>
        <v>67</v>
      </c>
      <c r="AJ145" s="107">
        <f t="shared" si="48"/>
        <v>70</v>
      </c>
      <c r="AK145" s="107">
        <f t="shared" si="49"/>
        <v>49</v>
      </c>
      <c r="AL145" s="107">
        <f t="shared" si="50"/>
        <v>85</v>
      </c>
      <c r="AM145" s="107">
        <f t="shared" si="51"/>
        <v>58</v>
      </c>
      <c r="AN145" s="107">
        <f t="shared" si="52"/>
        <v>70</v>
      </c>
      <c r="AO145" s="107">
        <f t="shared" si="53"/>
        <v>77</v>
      </c>
      <c r="AP145" s="107">
        <f t="shared" si="54"/>
        <v>77</v>
      </c>
      <c r="AQ145" s="107">
        <f t="shared" si="55"/>
        <v>47</v>
      </c>
      <c r="AR145" s="107">
        <f t="shared" si="56"/>
        <v>46</v>
      </c>
      <c r="AS145" s="107">
        <f t="shared" si="57"/>
        <v>40</v>
      </c>
      <c r="AT145" s="107">
        <f t="shared" si="58"/>
        <v>66</v>
      </c>
      <c r="AU145" s="105">
        <f t="shared" si="59"/>
        <v>752</v>
      </c>
      <c r="AV145" s="86">
        <v>37685.839999999989</v>
      </c>
      <c r="AW145" s="87">
        <f t="shared" si="60"/>
        <v>48701.41</v>
      </c>
      <c r="AX145" s="87">
        <f t="shared" si="61"/>
        <v>11015.570000000014</v>
      </c>
    </row>
    <row r="146" spans="1:50" ht="15.75" thickBot="1" x14ac:dyDescent="0.3">
      <c r="A146" s="179" t="s">
        <v>84</v>
      </c>
      <c r="B146" s="180" t="s">
        <v>221</v>
      </c>
      <c r="C146" s="181" t="s">
        <v>239</v>
      </c>
      <c r="D146" s="176" t="str">
        <f t="shared" si="45"/>
        <v>1356607824-FIRSTCARE-STAR-MRSA West</v>
      </c>
      <c r="E146" s="169" t="s">
        <v>240</v>
      </c>
      <c r="F146" s="169" t="s">
        <v>201</v>
      </c>
      <c r="G146" s="169" t="s">
        <v>202</v>
      </c>
      <c r="H146" s="85" t="s">
        <v>469</v>
      </c>
      <c r="I146" s="95" t="s">
        <v>510</v>
      </c>
      <c r="J146" s="116" t="s">
        <v>195</v>
      </c>
      <c r="K146" s="117" t="s">
        <v>195</v>
      </c>
      <c r="L146" s="117" t="s">
        <v>195</v>
      </c>
      <c r="M146" s="117" t="s">
        <v>195</v>
      </c>
      <c r="N146" s="117" t="s">
        <v>195</v>
      </c>
      <c r="O146" s="117" t="s">
        <v>195</v>
      </c>
      <c r="P146" s="117" t="s">
        <v>195</v>
      </c>
      <c r="Q146" s="117" t="s">
        <v>195</v>
      </c>
      <c r="R146" s="117" t="s">
        <v>195</v>
      </c>
      <c r="S146" s="117" t="s">
        <v>195</v>
      </c>
      <c r="T146" s="117" t="s">
        <v>195</v>
      </c>
      <c r="U146" s="118" t="s">
        <v>195</v>
      </c>
      <c r="V146" s="106">
        <v>67</v>
      </c>
      <c r="W146" s="106">
        <v>76</v>
      </c>
      <c r="X146" s="106">
        <v>70</v>
      </c>
      <c r="Y146" s="106">
        <v>45</v>
      </c>
      <c r="Z146" s="106">
        <v>59</v>
      </c>
      <c r="AA146" s="106">
        <v>73</v>
      </c>
      <c r="AB146" s="106">
        <v>67</v>
      </c>
      <c r="AC146" s="106">
        <v>59</v>
      </c>
      <c r="AD146" s="106">
        <v>47</v>
      </c>
      <c r="AE146" s="106">
        <v>56</v>
      </c>
      <c r="AF146" s="106">
        <v>38</v>
      </c>
      <c r="AG146" s="182">
        <v>82</v>
      </c>
      <c r="AH146" s="119">
        <f t="shared" si="46"/>
        <v>739</v>
      </c>
      <c r="AI146" s="106">
        <f t="shared" si="47"/>
        <v>67</v>
      </c>
      <c r="AJ146" s="107">
        <f t="shared" si="48"/>
        <v>76</v>
      </c>
      <c r="AK146" s="107">
        <f t="shared" si="49"/>
        <v>70</v>
      </c>
      <c r="AL146" s="107">
        <f t="shared" si="50"/>
        <v>45</v>
      </c>
      <c r="AM146" s="107">
        <f t="shared" si="51"/>
        <v>59</v>
      </c>
      <c r="AN146" s="107">
        <f t="shared" si="52"/>
        <v>73</v>
      </c>
      <c r="AO146" s="107">
        <f t="shared" si="53"/>
        <v>67</v>
      </c>
      <c r="AP146" s="107">
        <f t="shared" si="54"/>
        <v>59</v>
      </c>
      <c r="AQ146" s="107">
        <f t="shared" si="55"/>
        <v>47</v>
      </c>
      <c r="AR146" s="107">
        <f t="shared" si="56"/>
        <v>56</v>
      </c>
      <c r="AS146" s="107">
        <f t="shared" si="57"/>
        <v>38</v>
      </c>
      <c r="AT146" s="107">
        <f t="shared" si="58"/>
        <v>82</v>
      </c>
      <c r="AU146" s="105">
        <f t="shared" si="59"/>
        <v>739</v>
      </c>
      <c r="AV146" s="86">
        <v>47099.09</v>
      </c>
      <c r="AW146" s="87">
        <f t="shared" si="60"/>
        <v>47859.5</v>
      </c>
      <c r="AX146" s="87">
        <f t="shared" si="61"/>
        <v>760.41000000000349</v>
      </c>
    </row>
    <row r="147" spans="1:50" ht="15.75" thickBot="1" x14ac:dyDescent="0.3">
      <c r="A147" s="179" t="s">
        <v>85</v>
      </c>
      <c r="B147" s="180" t="s">
        <v>342</v>
      </c>
      <c r="C147" s="181" t="s">
        <v>452</v>
      </c>
      <c r="D147" s="176" t="str">
        <f t="shared" si="45"/>
        <v>1356682298-Amerigroup-STAR+PLUS-Travis</v>
      </c>
      <c r="E147" s="169" t="s">
        <v>200</v>
      </c>
      <c r="F147" s="169" t="s">
        <v>233</v>
      </c>
      <c r="G147" s="169" t="s">
        <v>225</v>
      </c>
      <c r="H147" s="85" t="s">
        <v>469</v>
      </c>
      <c r="I147" s="95" t="s">
        <v>510</v>
      </c>
      <c r="J147" s="116" t="s">
        <v>195</v>
      </c>
      <c r="K147" s="117" t="s">
        <v>195</v>
      </c>
      <c r="L147" s="117" t="s">
        <v>195</v>
      </c>
      <c r="M147" s="117" t="s">
        <v>195</v>
      </c>
      <c r="N147" s="117" t="s">
        <v>195</v>
      </c>
      <c r="O147" s="117" t="s">
        <v>195</v>
      </c>
      <c r="P147" s="117" t="s">
        <v>195</v>
      </c>
      <c r="Q147" s="117" t="s">
        <v>195</v>
      </c>
      <c r="R147" s="117" t="s">
        <v>195</v>
      </c>
      <c r="S147" s="117" t="s">
        <v>195</v>
      </c>
      <c r="T147" s="117" t="s">
        <v>195</v>
      </c>
      <c r="U147" s="118" t="s">
        <v>195</v>
      </c>
      <c r="V147" s="106">
        <v>14</v>
      </c>
      <c r="W147" s="106">
        <v>14</v>
      </c>
      <c r="X147" s="106">
        <v>8</v>
      </c>
      <c r="Y147" s="106">
        <v>11</v>
      </c>
      <c r="Z147" s="106">
        <v>14</v>
      </c>
      <c r="AA147" s="106">
        <v>10</v>
      </c>
      <c r="AB147" s="106">
        <v>14</v>
      </c>
      <c r="AC147" s="106">
        <v>9</v>
      </c>
      <c r="AD147" s="106">
        <v>4</v>
      </c>
      <c r="AE147" s="106">
        <v>6</v>
      </c>
      <c r="AF147" s="106">
        <v>5</v>
      </c>
      <c r="AG147" s="182">
        <v>5</v>
      </c>
      <c r="AH147" s="119">
        <f t="shared" si="46"/>
        <v>114</v>
      </c>
      <c r="AI147" s="106">
        <f t="shared" si="47"/>
        <v>14</v>
      </c>
      <c r="AJ147" s="107">
        <f t="shared" si="48"/>
        <v>14</v>
      </c>
      <c r="AK147" s="107">
        <f t="shared" si="49"/>
        <v>8</v>
      </c>
      <c r="AL147" s="107">
        <f t="shared" si="50"/>
        <v>11</v>
      </c>
      <c r="AM147" s="107">
        <f t="shared" si="51"/>
        <v>14</v>
      </c>
      <c r="AN147" s="107">
        <f t="shared" si="52"/>
        <v>10</v>
      </c>
      <c r="AO147" s="107">
        <f t="shared" si="53"/>
        <v>14</v>
      </c>
      <c r="AP147" s="107">
        <f t="shared" si="54"/>
        <v>9</v>
      </c>
      <c r="AQ147" s="107">
        <f t="shared" si="55"/>
        <v>4</v>
      </c>
      <c r="AR147" s="107">
        <f t="shared" si="56"/>
        <v>6</v>
      </c>
      <c r="AS147" s="107">
        <f t="shared" si="57"/>
        <v>5</v>
      </c>
      <c r="AT147" s="107">
        <f t="shared" si="58"/>
        <v>5</v>
      </c>
      <c r="AU147" s="105">
        <f t="shared" si="59"/>
        <v>114</v>
      </c>
      <c r="AV147" s="86">
        <v>1306.7600000000002</v>
      </c>
      <c r="AW147" s="87">
        <f t="shared" si="60"/>
        <v>7382.93</v>
      </c>
      <c r="AX147" s="87">
        <f t="shared" si="61"/>
        <v>6076.17</v>
      </c>
    </row>
    <row r="148" spans="1:50" ht="15.75" thickBot="1" x14ac:dyDescent="0.3">
      <c r="A148" s="179" t="s">
        <v>87</v>
      </c>
      <c r="B148" s="180" t="s">
        <v>230</v>
      </c>
      <c r="C148" s="181" t="s">
        <v>452</v>
      </c>
      <c r="D148" s="176" t="str">
        <f t="shared" si="45"/>
        <v>1376844936-Amerigroup-STAR+PLUS-Travis</v>
      </c>
      <c r="E148" s="169" t="s">
        <v>200</v>
      </c>
      <c r="F148" s="169" t="s">
        <v>233</v>
      </c>
      <c r="G148" s="169" t="s">
        <v>225</v>
      </c>
      <c r="H148" s="85" t="s">
        <v>469</v>
      </c>
      <c r="I148" s="95" t="s">
        <v>510</v>
      </c>
      <c r="J148" s="116" t="s">
        <v>38</v>
      </c>
      <c r="K148" s="117" t="s">
        <v>38</v>
      </c>
      <c r="L148" s="117" t="s">
        <v>38</v>
      </c>
      <c r="M148" s="117" t="s">
        <v>38</v>
      </c>
      <c r="N148" s="117" t="s">
        <v>38</v>
      </c>
      <c r="O148" s="117" t="s">
        <v>38</v>
      </c>
      <c r="P148" s="117" t="s">
        <v>38</v>
      </c>
      <c r="Q148" s="117" t="s">
        <v>38</v>
      </c>
      <c r="R148" s="117" t="s">
        <v>38</v>
      </c>
      <c r="S148" s="117" t="s">
        <v>38</v>
      </c>
      <c r="T148" s="117" t="s">
        <v>38</v>
      </c>
      <c r="U148" s="118" t="s">
        <v>38</v>
      </c>
      <c r="V148" s="106">
        <v>0</v>
      </c>
      <c r="W148" s="106">
        <v>0</v>
      </c>
      <c r="X148" s="106">
        <v>0</v>
      </c>
      <c r="Y148" s="106">
        <v>0</v>
      </c>
      <c r="Z148" s="106">
        <v>0</v>
      </c>
      <c r="AA148" s="106">
        <v>0</v>
      </c>
      <c r="AB148" s="106">
        <v>0</v>
      </c>
      <c r="AC148" s="106">
        <v>0</v>
      </c>
      <c r="AD148" s="106">
        <v>0</v>
      </c>
      <c r="AE148" s="106">
        <v>0</v>
      </c>
      <c r="AF148" s="106">
        <v>0</v>
      </c>
      <c r="AG148" s="182">
        <v>0</v>
      </c>
      <c r="AH148" s="119">
        <f t="shared" si="46"/>
        <v>0</v>
      </c>
      <c r="AI148" s="106">
        <f t="shared" si="47"/>
        <v>0</v>
      </c>
      <c r="AJ148" s="107">
        <f t="shared" si="48"/>
        <v>0</v>
      </c>
      <c r="AK148" s="107">
        <f t="shared" si="49"/>
        <v>0</v>
      </c>
      <c r="AL148" s="107">
        <f t="shared" si="50"/>
        <v>0</v>
      </c>
      <c r="AM148" s="107">
        <f t="shared" si="51"/>
        <v>0</v>
      </c>
      <c r="AN148" s="107">
        <f t="shared" si="52"/>
        <v>0</v>
      </c>
      <c r="AO148" s="107">
        <f t="shared" si="53"/>
        <v>0</v>
      </c>
      <c r="AP148" s="107">
        <f t="shared" si="54"/>
        <v>0</v>
      </c>
      <c r="AQ148" s="107">
        <f t="shared" si="55"/>
        <v>0</v>
      </c>
      <c r="AR148" s="107">
        <f t="shared" si="56"/>
        <v>0</v>
      </c>
      <c r="AS148" s="107">
        <f t="shared" si="57"/>
        <v>0</v>
      </c>
      <c r="AT148" s="107">
        <f t="shared" si="58"/>
        <v>0</v>
      </c>
      <c r="AU148" s="105">
        <f t="shared" si="59"/>
        <v>0</v>
      </c>
      <c r="AV148" s="86">
        <v>0</v>
      </c>
      <c r="AW148" s="87">
        <f t="shared" si="60"/>
        <v>0</v>
      </c>
      <c r="AX148" s="87">
        <f t="shared" si="61"/>
        <v>0</v>
      </c>
    </row>
    <row r="149" spans="1:50" ht="15.75" thickBot="1" x14ac:dyDescent="0.3">
      <c r="A149" s="179" t="s">
        <v>88</v>
      </c>
      <c r="B149" s="180" t="s">
        <v>273</v>
      </c>
      <c r="C149" s="181" t="s">
        <v>438</v>
      </c>
      <c r="D149" s="176" t="str">
        <f t="shared" si="45"/>
        <v>1386751394-AETNA-STAR-Bexar</v>
      </c>
      <c r="E149" s="169" t="s">
        <v>344</v>
      </c>
      <c r="F149" s="169" t="s">
        <v>201</v>
      </c>
      <c r="G149" s="169" t="s">
        <v>272</v>
      </c>
      <c r="H149" s="85" t="s">
        <v>469</v>
      </c>
      <c r="I149" s="95" t="s">
        <v>510</v>
      </c>
      <c r="J149" s="116" t="s">
        <v>195</v>
      </c>
      <c r="K149" s="117" t="s">
        <v>195</v>
      </c>
      <c r="L149" s="117" t="s">
        <v>195</v>
      </c>
      <c r="M149" s="117" t="s">
        <v>195</v>
      </c>
      <c r="N149" s="117" t="s">
        <v>195</v>
      </c>
      <c r="O149" s="117" t="s">
        <v>195</v>
      </c>
      <c r="P149" s="117" t="s">
        <v>195</v>
      </c>
      <c r="Q149" s="117" t="s">
        <v>195</v>
      </c>
      <c r="R149" s="117" t="s">
        <v>195</v>
      </c>
      <c r="S149" s="117" t="s">
        <v>195</v>
      </c>
      <c r="T149" s="117" t="s">
        <v>195</v>
      </c>
      <c r="U149" s="118" t="s">
        <v>195</v>
      </c>
      <c r="V149" s="106">
        <v>13</v>
      </c>
      <c r="W149" s="106">
        <v>30</v>
      </c>
      <c r="X149" s="106">
        <v>32</v>
      </c>
      <c r="Y149" s="106">
        <v>15</v>
      </c>
      <c r="Z149" s="106">
        <v>20</v>
      </c>
      <c r="AA149" s="106">
        <v>20</v>
      </c>
      <c r="AB149" s="106">
        <v>20</v>
      </c>
      <c r="AC149" s="106">
        <v>29</v>
      </c>
      <c r="AD149" s="106">
        <v>42</v>
      </c>
      <c r="AE149" s="106">
        <v>39</v>
      </c>
      <c r="AF149" s="106">
        <v>24</v>
      </c>
      <c r="AG149" s="182">
        <v>32</v>
      </c>
      <c r="AH149" s="119">
        <f t="shared" si="46"/>
        <v>316</v>
      </c>
      <c r="AI149" s="106">
        <f t="shared" si="47"/>
        <v>13</v>
      </c>
      <c r="AJ149" s="107">
        <f t="shared" si="48"/>
        <v>30</v>
      </c>
      <c r="AK149" s="107">
        <f t="shared" si="49"/>
        <v>32</v>
      </c>
      <c r="AL149" s="107">
        <f t="shared" si="50"/>
        <v>15</v>
      </c>
      <c r="AM149" s="107">
        <f t="shared" si="51"/>
        <v>20</v>
      </c>
      <c r="AN149" s="107">
        <f t="shared" si="52"/>
        <v>20</v>
      </c>
      <c r="AO149" s="107">
        <f t="shared" si="53"/>
        <v>20</v>
      </c>
      <c r="AP149" s="107">
        <f t="shared" si="54"/>
        <v>29</v>
      </c>
      <c r="AQ149" s="107">
        <f t="shared" si="55"/>
        <v>42</v>
      </c>
      <c r="AR149" s="107">
        <f t="shared" si="56"/>
        <v>39</v>
      </c>
      <c r="AS149" s="107">
        <f t="shared" si="57"/>
        <v>24</v>
      </c>
      <c r="AT149" s="107">
        <f t="shared" si="58"/>
        <v>32</v>
      </c>
      <c r="AU149" s="105">
        <f t="shared" si="59"/>
        <v>316</v>
      </c>
      <c r="AV149" s="86">
        <v>13739.020000000002</v>
      </c>
      <c r="AW149" s="87">
        <f t="shared" si="60"/>
        <v>20464.95</v>
      </c>
      <c r="AX149" s="87">
        <f t="shared" si="61"/>
        <v>6725.9299999999985</v>
      </c>
    </row>
    <row r="150" spans="1:50" ht="15.75" thickBot="1" x14ac:dyDescent="0.3">
      <c r="A150" s="179" t="s">
        <v>88</v>
      </c>
      <c r="B150" s="180" t="s">
        <v>273</v>
      </c>
      <c r="C150" s="181" t="s">
        <v>448</v>
      </c>
      <c r="D150" s="176" t="str">
        <f t="shared" si="45"/>
        <v>1386751394-Amerigroup-STAR+PLUS-Bexar</v>
      </c>
      <c r="E150" s="169" t="s">
        <v>200</v>
      </c>
      <c r="F150" s="169" t="s">
        <v>233</v>
      </c>
      <c r="G150" s="169" t="s">
        <v>272</v>
      </c>
      <c r="H150" s="85" t="s">
        <v>469</v>
      </c>
      <c r="I150" s="95" t="s">
        <v>510</v>
      </c>
      <c r="J150" s="116" t="s">
        <v>195</v>
      </c>
      <c r="K150" s="117" t="s">
        <v>195</v>
      </c>
      <c r="L150" s="117" t="s">
        <v>195</v>
      </c>
      <c r="M150" s="117" t="s">
        <v>195</v>
      </c>
      <c r="N150" s="117" t="s">
        <v>195</v>
      </c>
      <c r="O150" s="117" t="s">
        <v>195</v>
      </c>
      <c r="P150" s="117" t="s">
        <v>195</v>
      </c>
      <c r="Q150" s="117" t="s">
        <v>195</v>
      </c>
      <c r="R150" s="117" t="s">
        <v>195</v>
      </c>
      <c r="S150" s="117" t="s">
        <v>195</v>
      </c>
      <c r="T150" s="117" t="s">
        <v>195</v>
      </c>
      <c r="U150" s="118" t="s">
        <v>195</v>
      </c>
      <c r="V150" s="106">
        <v>3</v>
      </c>
      <c r="W150" s="106">
        <v>2</v>
      </c>
      <c r="X150" s="106">
        <v>3</v>
      </c>
      <c r="Y150" s="106">
        <v>3</v>
      </c>
      <c r="Z150" s="106">
        <v>3</v>
      </c>
      <c r="AA150" s="106">
        <v>2</v>
      </c>
      <c r="AB150" s="106">
        <v>4</v>
      </c>
      <c r="AC150" s="106">
        <v>3</v>
      </c>
      <c r="AD150" s="106">
        <v>3</v>
      </c>
      <c r="AE150" s="106">
        <v>3</v>
      </c>
      <c r="AF150" s="106">
        <v>1</v>
      </c>
      <c r="AG150" s="182">
        <v>7</v>
      </c>
      <c r="AH150" s="119">
        <f t="shared" si="46"/>
        <v>37</v>
      </c>
      <c r="AI150" s="106">
        <f t="shared" si="47"/>
        <v>3</v>
      </c>
      <c r="AJ150" s="107">
        <f t="shared" si="48"/>
        <v>2</v>
      </c>
      <c r="AK150" s="107">
        <f t="shared" si="49"/>
        <v>3</v>
      </c>
      <c r="AL150" s="107">
        <f t="shared" si="50"/>
        <v>3</v>
      </c>
      <c r="AM150" s="107">
        <f t="shared" si="51"/>
        <v>3</v>
      </c>
      <c r="AN150" s="107">
        <f t="shared" si="52"/>
        <v>2</v>
      </c>
      <c r="AO150" s="107">
        <f t="shared" si="53"/>
        <v>4</v>
      </c>
      <c r="AP150" s="107">
        <f t="shared" si="54"/>
        <v>3</v>
      </c>
      <c r="AQ150" s="107">
        <f t="shared" si="55"/>
        <v>3</v>
      </c>
      <c r="AR150" s="107">
        <f t="shared" si="56"/>
        <v>3</v>
      </c>
      <c r="AS150" s="107">
        <f t="shared" si="57"/>
        <v>1</v>
      </c>
      <c r="AT150" s="107">
        <f t="shared" si="58"/>
        <v>7</v>
      </c>
      <c r="AU150" s="105">
        <f t="shared" si="59"/>
        <v>37</v>
      </c>
      <c r="AV150" s="86">
        <v>1923.2800000000002</v>
      </c>
      <c r="AW150" s="87">
        <f t="shared" si="60"/>
        <v>2396.21</v>
      </c>
      <c r="AX150" s="87">
        <f t="shared" si="61"/>
        <v>472.92999999999984</v>
      </c>
    </row>
    <row r="151" spans="1:50" ht="15.75" thickBot="1" x14ac:dyDescent="0.3">
      <c r="A151" s="179" t="s">
        <v>88</v>
      </c>
      <c r="B151" s="180" t="s">
        <v>273</v>
      </c>
      <c r="C151" s="181" t="s">
        <v>410</v>
      </c>
      <c r="D151" s="176" t="str">
        <f t="shared" si="45"/>
        <v>1386751394-Amerigroup-STAR-Bexar</v>
      </c>
      <c r="E151" s="169" t="s">
        <v>200</v>
      </c>
      <c r="F151" s="169" t="s">
        <v>201</v>
      </c>
      <c r="G151" s="169" t="s">
        <v>272</v>
      </c>
      <c r="H151" s="85" t="s">
        <v>469</v>
      </c>
      <c r="I151" s="95" t="s">
        <v>510</v>
      </c>
      <c r="J151" s="116" t="s">
        <v>195</v>
      </c>
      <c r="K151" s="117" t="s">
        <v>195</v>
      </c>
      <c r="L151" s="117" t="s">
        <v>195</v>
      </c>
      <c r="M151" s="117" t="s">
        <v>195</v>
      </c>
      <c r="N151" s="117" t="s">
        <v>195</v>
      </c>
      <c r="O151" s="117" t="s">
        <v>195</v>
      </c>
      <c r="P151" s="117" t="s">
        <v>195</v>
      </c>
      <c r="Q151" s="117" t="s">
        <v>195</v>
      </c>
      <c r="R151" s="117" t="s">
        <v>195</v>
      </c>
      <c r="S151" s="117" t="s">
        <v>195</v>
      </c>
      <c r="T151" s="117" t="s">
        <v>195</v>
      </c>
      <c r="U151" s="118" t="s">
        <v>195</v>
      </c>
      <c r="V151" s="106">
        <v>9</v>
      </c>
      <c r="W151" s="106">
        <v>9</v>
      </c>
      <c r="X151" s="106">
        <v>7</v>
      </c>
      <c r="Y151" s="106">
        <v>9</v>
      </c>
      <c r="Z151" s="106">
        <v>9</v>
      </c>
      <c r="AA151" s="106">
        <v>7</v>
      </c>
      <c r="AB151" s="106">
        <v>8</v>
      </c>
      <c r="AC151" s="106">
        <v>15</v>
      </c>
      <c r="AD151" s="106">
        <v>9</v>
      </c>
      <c r="AE151" s="106">
        <v>2</v>
      </c>
      <c r="AF151" s="106">
        <v>3</v>
      </c>
      <c r="AG151" s="182">
        <v>7</v>
      </c>
      <c r="AH151" s="119">
        <f t="shared" si="46"/>
        <v>94</v>
      </c>
      <c r="AI151" s="106">
        <f t="shared" si="47"/>
        <v>9</v>
      </c>
      <c r="AJ151" s="107">
        <f t="shared" si="48"/>
        <v>9</v>
      </c>
      <c r="AK151" s="107">
        <f t="shared" si="49"/>
        <v>7</v>
      </c>
      <c r="AL151" s="107">
        <f t="shared" si="50"/>
        <v>9</v>
      </c>
      <c r="AM151" s="107">
        <f t="shared" si="51"/>
        <v>9</v>
      </c>
      <c r="AN151" s="107">
        <f t="shared" si="52"/>
        <v>7</v>
      </c>
      <c r="AO151" s="107">
        <f t="shared" si="53"/>
        <v>8</v>
      </c>
      <c r="AP151" s="107">
        <f t="shared" si="54"/>
        <v>15</v>
      </c>
      <c r="AQ151" s="107">
        <f t="shared" si="55"/>
        <v>9</v>
      </c>
      <c r="AR151" s="107">
        <f t="shared" si="56"/>
        <v>2</v>
      </c>
      <c r="AS151" s="107">
        <f t="shared" si="57"/>
        <v>3</v>
      </c>
      <c r="AT151" s="107">
        <f t="shared" si="58"/>
        <v>7</v>
      </c>
      <c r="AU151" s="105">
        <f t="shared" si="59"/>
        <v>94</v>
      </c>
      <c r="AV151" s="86">
        <v>5672.7299999999987</v>
      </c>
      <c r="AW151" s="87">
        <f t="shared" si="60"/>
        <v>6087.68</v>
      </c>
      <c r="AX151" s="87">
        <f t="shared" si="61"/>
        <v>414.95000000000164</v>
      </c>
    </row>
    <row r="152" spans="1:50" ht="15.75" thickBot="1" x14ac:dyDescent="0.3">
      <c r="A152" s="179" t="s">
        <v>89</v>
      </c>
      <c r="B152" s="180" t="s">
        <v>298</v>
      </c>
      <c r="C152" s="181" t="s">
        <v>363</v>
      </c>
      <c r="D152" s="176" t="str">
        <f t="shared" si="45"/>
        <v>1407355860-Amerigroup-STAR-MRSA Northeast</v>
      </c>
      <c r="E152" s="169" t="s">
        <v>200</v>
      </c>
      <c r="F152" s="169" t="s">
        <v>201</v>
      </c>
      <c r="G152" s="169" t="s">
        <v>262</v>
      </c>
      <c r="H152" s="85" t="s">
        <v>469</v>
      </c>
      <c r="I152" s="95" t="s">
        <v>510</v>
      </c>
      <c r="J152" s="116" t="s">
        <v>195</v>
      </c>
      <c r="K152" s="117" t="s">
        <v>195</v>
      </c>
      <c r="L152" s="117" t="s">
        <v>195</v>
      </c>
      <c r="M152" s="117" t="s">
        <v>195</v>
      </c>
      <c r="N152" s="117" t="s">
        <v>195</v>
      </c>
      <c r="O152" s="117" t="s">
        <v>195</v>
      </c>
      <c r="P152" s="117" t="s">
        <v>195</v>
      </c>
      <c r="Q152" s="117" t="s">
        <v>195</v>
      </c>
      <c r="R152" s="117" t="s">
        <v>195</v>
      </c>
      <c r="S152" s="117" t="s">
        <v>195</v>
      </c>
      <c r="T152" s="117" t="s">
        <v>195</v>
      </c>
      <c r="U152" s="118" t="s">
        <v>195</v>
      </c>
      <c r="V152" s="106">
        <v>95</v>
      </c>
      <c r="W152" s="106">
        <v>93</v>
      </c>
      <c r="X152" s="106">
        <v>88</v>
      </c>
      <c r="Y152" s="106">
        <v>82</v>
      </c>
      <c r="Z152" s="106">
        <v>75</v>
      </c>
      <c r="AA152" s="106">
        <v>91</v>
      </c>
      <c r="AB152" s="106">
        <v>84</v>
      </c>
      <c r="AC152" s="106">
        <v>95</v>
      </c>
      <c r="AD152" s="106">
        <v>74</v>
      </c>
      <c r="AE152" s="106">
        <v>56</v>
      </c>
      <c r="AF152" s="106">
        <v>46</v>
      </c>
      <c r="AG152" s="182">
        <v>78</v>
      </c>
      <c r="AH152" s="119">
        <f t="shared" si="46"/>
        <v>957</v>
      </c>
      <c r="AI152" s="106">
        <f t="shared" si="47"/>
        <v>95</v>
      </c>
      <c r="AJ152" s="107">
        <f t="shared" si="48"/>
        <v>93</v>
      </c>
      <c r="AK152" s="107">
        <f t="shared" si="49"/>
        <v>88</v>
      </c>
      <c r="AL152" s="107">
        <f t="shared" si="50"/>
        <v>82</v>
      </c>
      <c r="AM152" s="107">
        <f t="shared" si="51"/>
        <v>75</v>
      </c>
      <c r="AN152" s="107">
        <f t="shared" si="52"/>
        <v>91</v>
      </c>
      <c r="AO152" s="107">
        <f t="shared" si="53"/>
        <v>84</v>
      </c>
      <c r="AP152" s="107">
        <f t="shared" si="54"/>
        <v>95</v>
      </c>
      <c r="AQ152" s="107">
        <f t="shared" si="55"/>
        <v>74</v>
      </c>
      <c r="AR152" s="107">
        <f t="shared" si="56"/>
        <v>56</v>
      </c>
      <c r="AS152" s="107">
        <f t="shared" si="57"/>
        <v>46</v>
      </c>
      <c r="AT152" s="107">
        <f t="shared" si="58"/>
        <v>78</v>
      </c>
      <c r="AU152" s="105">
        <f t="shared" si="59"/>
        <v>957</v>
      </c>
      <c r="AV152" s="86">
        <v>51713.909999999996</v>
      </c>
      <c r="AW152" s="87">
        <f t="shared" si="60"/>
        <v>61977.73</v>
      </c>
      <c r="AX152" s="87">
        <f t="shared" si="61"/>
        <v>10263.820000000007</v>
      </c>
    </row>
    <row r="153" spans="1:50" ht="15.75" thickBot="1" x14ac:dyDescent="0.3">
      <c r="A153" s="179" t="s">
        <v>90</v>
      </c>
      <c r="B153" s="180" t="s">
        <v>222</v>
      </c>
      <c r="C153" s="181" t="s">
        <v>235</v>
      </c>
      <c r="D153" s="176" t="str">
        <f t="shared" si="45"/>
        <v>1407893316-Amerigroup-STAR Kids-MRSA West</v>
      </c>
      <c r="E153" s="169" t="s">
        <v>200</v>
      </c>
      <c r="F153" s="169" t="s">
        <v>236</v>
      </c>
      <c r="G153" s="169" t="s">
        <v>202</v>
      </c>
      <c r="H153" s="85" t="s">
        <v>469</v>
      </c>
      <c r="I153" s="95" t="s">
        <v>510</v>
      </c>
      <c r="J153" s="116" t="s">
        <v>195</v>
      </c>
      <c r="K153" s="117" t="s">
        <v>195</v>
      </c>
      <c r="L153" s="117" t="s">
        <v>195</v>
      </c>
      <c r="M153" s="117" t="s">
        <v>195</v>
      </c>
      <c r="N153" s="117" t="s">
        <v>195</v>
      </c>
      <c r="O153" s="117" t="s">
        <v>195</v>
      </c>
      <c r="P153" s="117" t="s">
        <v>195</v>
      </c>
      <c r="Q153" s="117" t="s">
        <v>195</v>
      </c>
      <c r="R153" s="117" t="s">
        <v>195</v>
      </c>
      <c r="S153" s="117" t="s">
        <v>195</v>
      </c>
      <c r="T153" s="117" t="s">
        <v>195</v>
      </c>
      <c r="U153" s="118" t="s">
        <v>195</v>
      </c>
      <c r="V153" s="106">
        <v>0</v>
      </c>
      <c r="W153" s="106">
        <v>2</v>
      </c>
      <c r="X153" s="106">
        <v>1</v>
      </c>
      <c r="Y153" s="106">
        <v>0</v>
      </c>
      <c r="Z153" s="106">
        <v>0</v>
      </c>
      <c r="AA153" s="106">
        <v>0</v>
      </c>
      <c r="AB153" s="106">
        <v>0</v>
      </c>
      <c r="AC153" s="106">
        <v>0</v>
      </c>
      <c r="AD153" s="106">
        <v>0</v>
      </c>
      <c r="AE153" s="106">
        <v>0</v>
      </c>
      <c r="AF153" s="106">
        <v>0</v>
      </c>
      <c r="AG153" s="182">
        <v>0</v>
      </c>
      <c r="AH153" s="119">
        <f t="shared" si="46"/>
        <v>3</v>
      </c>
      <c r="AI153" s="106">
        <f t="shared" si="47"/>
        <v>0</v>
      </c>
      <c r="AJ153" s="107">
        <f t="shared" si="48"/>
        <v>2</v>
      </c>
      <c r="AK153" s="107">
        <f t="shared" si="49"/>
        <v>1</v>
      </c>
      <c r="AL153" s="107">
        <f t="shared" si="50"/>
        <v>0</v>
      </c>
      <c r="AM153" s="107">
        <f t="shared" si="51"/>
        <v>0</v>
      </c>
      <c r="AN153" s="107">
        <f t="shared" si="52"/>
        <v>0</v>
      </c>
      <c r="AO153" s="107">
        <f t="shared" si="53"/>
        <v>0</v>
      </c>
      <c r="AP153" s="107">
        <f t="shared" si="54"/>
        <v>0</v>
      </c>
      <c r="AQ153" s="107">
        <f t="shared" si="55"/>
        <v>0</v>
      </c>
      <c r="AR153" s="107">
        <f t="shared" si="56"/>
        <v>0</v>
      </c>
      <c r="AS153" s="107">
        <f t="shared" si="57"/>
        <v>0</v>
      </c>
      <c r="AT153" s="107">
        <f t="shared" si="58"/>
        <v>0</v>
      </c>
      <c r="AU153" s="105">
        <f t="shared" si="59"/>
        <v>3</v>
      </c>
      <c r="AV153" s="86">
        <v>648.3599999999999</v>
      </c>
      <c r="AW153" s="87">
        <f t="shared" si="60"/>
        <v>194.29</v>
      </c>
      <c r="AX153" s="87">
        <f t="shared" si="61"/>
        <v>-454.06999999999994</v>
      </c>
    </row>
    <row r="154" spans="1:50" ht="15.75" thickBot="1" x14ac:dyDescent="0.3">
      <c r="A154" s="179" t="s">
        <v>90</v>
      </c>
      <c r="B154" s="180" t="s">
        <v>222</v>
      </c>
      <c r="C154" s="181" t="s">
        <v>232</v>
      </c>
      <c r="D154" s="176" t="str">
        <f t="shared" si="45"/>
        <v>1407893316-Amerigroup-STAR+PLUS-MRSA West</v>
      </c>
      <c r="E154" s="169" t="s">
        <v>200</v>
      </c>
      <c r="F154" s="169" t="s">
        <v>233</v>
      </c>
      <c r="G154" s="169" t="s">
        <v>202</v>
      </c>
      <c r="H154" s="85" t="s">
        <v>469</v>
      </c>
      <c r="I154" s="95" t="s">
        <v>510</v>
      </c>
      <c r="J154" s="116" t="s">
        <v>195</v>
      </c>
      <c r="K154" s="117" t="s">
        <v>195</v>
      </c>
      <c r="L154" s="117" t="s">
        <v>195</v>
      </c>
      <c r="M154" s="117" t="s">
        <v>195</v>
      </c>
      <c r="N154" s="117" t="s">
        <v>195</v>
      </c>
      <c r="O154" s="117" t="s">
        <v>195</v>
      </c>
      <c r="P154" s="117" t="s">
        <v>195</v>
      </c>
      <c r="Q154" s="117" t="s">
        <v>195</v>
      </c>
      <c r="R154" s="117" t="s">
        <v>195</v>
      </c>
      <c r="S154" s="117" t="s">
        <v>195</v>
      </c>
      <c r="T154" s="117" t="s">
        <v>195</v>
      </c>
      <c r="U154" s="118" t="s">
        <v>195</v>
      </c>
      <c r="V154" s="106">
        <v>4</v>
      </c>
      <c r="W154" s="106">
        <v>2</v>
      </c>
      <c r="X154" s="106">
        <v>1</v>
      </c>
      <c r="Y154" s="106">
        <v>2</v>
      </c>
      <c r="Z154" s="106">
        <v>1</v>
      </c>
      <c r="AA154" s="106">
        <v>0</v>
      </c>
      <c r="AB154" s="106">
        <v>1</v>
      </c>
      <c r="AC154" s="106">
        <v>1</v>
      </c>
      <c r="AD154" s="106">
        <v>1</v>
      </c>
      <c r="AE154" s="106">
        <v>1</v>
      </c>
      <c r="AF154" s="106">
        <v>0</v>
      </c>
      <c r="AG154" s="182">
        <v>1</v>
      </c>
      <c r="AH154" s="119">
        <f t="shared" si="46"/>
        <v>15</v>
      </c>
      <c r="AI154" s="106">
        <f t="shared" si="47"/>
        <v>4</v>
      </c>
      <c r="AJ154" s="107">
        <f t="shared" si="48"/>
        <v>2</v>
      </c>
      <c r="AK154" s="107">
        <f t="shared" si="49"/>
        <v>1</v>
      </c>
      <c r="AL154" s="107">
        <f t="shared" si="50"/>
        <v>2</v>
      </c>
      <c r="AM154" s="107">
        <f t="shared" si="51"/>
        <v>1</v>
      </c>
      <c r="AN154" s="107">
        <f t="shared" si="52"/>
        <v>0</v>
      </c>
      <c r="AO154" s="107">
        <f t="shared" si="53"/>
        <v>1</v>
      </c>
      <c r="AP154" s="107">
        <f t="shared" si="54"/>
        <v>1</v>
      </c>
      <c r="AQ154" s="107">
        <f t="shared" si="55"/>
        <v>1</v>
      </c>
      <c r="AR154" s="107">
        <f t="shared" si="56"/>
        <v>1</v>
      </c>
      <c r="AS154" s="107">
        <f t="shared" si="57"/>
        <v>0</v>
      </c>
      <c r="AT154" s="107">
        <f t="shared" si="58"/>
        <v>1</v>
      </c>
      <c r="AU154" s="105">
        <f t="shared" si="59"/>
        <v>15</v>
      </c>
      <c r="AV154" s="86">
        <v>1944.0700000000013</v>
      </c>
      <c r="AW154" s="87">
        <f t="shared" si="60"/>
        <v>971.44</v>
      </c>
      <c r="AX154" s="87">
        <f t="shared" si="61"/>
        <v>-972.63000000000125</v>
      </c>
    </row>
    <row r="155" spans="1:50" ht="15.75" thickBot="1" x14ac:dyDescent="0.3">
      <c r="A155" s="179" t="s">
        <v>90</v>
      </c>
      <c r="B155" s="180" t="s">
        <v>222</v>
      </c>
      <c r="C155" s="181" t="s">
        <v>199</v>
      </c>
      <c r="D155" s="176" t="str">
        <f t="shared" si="45"/>
        <v>1407893316-Amerigroup-STAR-MRSA West</v>
      </c>
      <c r="E155" s="169" t="s">
        <v>200</v>
      </c>
      <c r="F155" s="169" t="s">
        <v>201</v>
      </c>
      <c r="G155" s="169" t="s">
        <v>202</v>
      </c>
      <c r="H155" s="85" t="s">
        <v>469</v>
      </c>
      <c r="I155" s="95" t="s">
        <v>510</v>
      </c>
      <c r="J155" s="116" t="s">
        <v>195</v>
      </c>
      <c r="K155" s="117" t="s">
        <v>195</v>
      </c>
      <c r="L155" s="117" t="s">
        <v>195</v>
      </c>
      <c r="M155" s="117" t="s">
        <v>195</v>
      </c>
      <c r="N155" s="117" t="s">
        <v>195</v>
      </c>
      <c r="O155" s="117" t="s">
        <v>195</v>
      </c>
      <c r="P155" s="117" t="s">
        <v>195</v>
      </c>
      <c r="Q155" s="117" t="s">
        <v>195</v>
      </c>
      <c r="R155" s="117" t="s">
        <v>195</v>
      </c>
      <c r="S155" s="117" t="s">
        <v>195</v>
      </c>
      <c r="T155" s="117" t="s">
        <v>195</v>
      </c>
      <c r="U155" s="118" t="s">
        <v>195</v>
      </c>
      <c r="V155" s="106">
        <v>20</v>
      </c>
      <c r="W155" s="106">
        <v>11</v>
      </c>
      <c r="X155" s="106">
        <v>21</v>
      </c>
      <c r="Y155" s="106">
        <v>21</v>
      </c>
      <c r="Z155" s="106">
        <v>20</v>
      </c>
      <c r="AA155" s="106">
        <v>23</v>
      </c>
      <c r="AB155" s="106">
        <v>20</v>
      </c>
      <c r="AC155" s="106">
        <v>21</v>
      </c>
      <c r="AD155" s="106">
        <v>5</v>
      </c>
      <c r="AE155" s="106">
        <v>9</v>
      </c>
      <c r="AF155" s="106">
        <v>5</v>
      </c>
      <c r="AG155" s="182">
        <v>10</v>
      </c>
      <c r="AH155" s="119">
        <f t="shared" si="46"/>
        <v>186</v>
      </c>
      <c r="AI155" s="106">
        <f t="shared" si="47"/>
        <v>20</v>
      </c>
      <c r="AJ155" s="107">
        <f t="shared" si="48"/>
        <v>11</v>
      </c>
      <c r="AK155" s="107">
        <f t="shared" si="49"/>
        <v>21</v>
      </c>
      <c r="AL155" s="107">
        <f t="shared" si="50"/>
        <v>21</v>
      </c>
      <c r="AM155" s="107">
        <f t="shared" si="51"/>
        <v>20</v>
      </c>
      <c r="AN155" s="107">
        <f t="shared" si="52"/>
        <v>23</v>
      </c>
      <c r="AO155" s="107">
        <f t="shared" si="53"/>
        <v>20</v>
      </c>
      <c r="AP155" s="107">
        <f t="shared" si="54"/>
        <v>21</v>
      </c>
      <c r="AQ155" s="107">
        <f t="shared" si="55"/>
        <v>5</v>
      </c>
      <c r="AR155" s="107">
        <f t="shared" si="56"/>
        <v>9</v>
      </c>
      <c r="AS155" s="107">
        <f t="shared" si="57"/>
        <v>5</v>
      </c>
      <c r="AT155" s="107">
        <f t="shared" si="58"/>
        <v>10</v>
      </c>
      <c r="AU155" s="105">
        <f t="shared" si="59"/>
        <v>186</v>
      </c>
      <c r="AV155" s="86">
        <v>14858.699999999988</v>
      </c>
      <c r="AW155" s="87">
        <f t="shared" si="60"/>
        <v>12045.83</v>
      </c>
      <c r="AX155" s="87">
        <f t="shared" si="61"/>
        <v>-2812.8699999999881</v>
      </c>
    </row>
    <row r="156" spans="1:50" ht="15.75" thickBot="1" x14ac:dyDescent="0.3">
      <c r="A156" s="179" t="s">
        <v>90</v>
      </c>
      <c r="B156" s="180" t="s">
        <v>222</v>
      </c>
      <c r="C156" s="181" t="s">
        <v>239</v>
      </c>
      <c r="D156" s="176" t="str">
        <f t="shared" si="45"/>
        <v>1407893316-FIRSTCARE-STAR-MRSA West</v>
      </c>
      <c r="E156" s="169" t="s">
        <v>240</v>
      </c>
      <c r="F156" s="169" t="s">
        <v>201</v>
      </c>
      <c r="G156" s="169" t="s">
        <v>202</v>
      </c>
      <c r="H156" s="85" t="s">
        <v>469</v>
      </c>
      <c r="I156" s="95" t="s">
        <v>510</v>
      </c>
      <c r="J156" s="116" t="s">
        <v>195</v>
      </c>
      <c r="K156" s="117" t="s">
        <v>195</v>
      </c>
      <c r="L156" s="117" t="s">
        <v>195</v>
      </c>
      <c r="M156" s="117" t="s">
        <v>195</v>
      </c>
      <c r="N156" s="117" t="s">
        <v>195</v>
      </c>
      <c r="O156" s="117" t="s">
        <v>195</v>
      </c>
      <c r="P156" s="117" t="s">
        <v>195</v>
      </c>
      <c r="Q156" s="117" t="s">
        <v>195</v>
      </c>
      <c r="R156" s="117" t="s">
        <v>195</v>
      </c>
      <c r="S156" s="117" t="s">
        <v>195</v>
      </c>
      <c r="T156" s="117" t="s">
        <v>195</v>
      </c>
      <c r="U156" s="118" t="s">
        <v>195</v>
      </c>
      <c r="V156" s="106">
        <v>29</v>
      </c>
      <c r="W156" s="106">
        <v>37</v>
      </c>
      <c r="X156" s="106">
        <v>45</v>
      </c>
      <c r="Y156" s="106">
        <v>41</v>
      </c>
      <c r="Z156" s="106">
        <v>24</v>
      </c>
      <c r="AA156" s="106">
        <v>25</v>
      </c>
      <c r="AB156" s="106">
        <v>20</v>
      </c>
      <c r="AC156" s="106">
        <v>27</v>
      </c>
      <c r="AD156" s="106">
        <v>17</v>
      </c>
      <c r="AE156" s="106">
        <v>22</v>
      </c>
      <c r="AF156" s="106">
        <v>18</v>
      </c>
      <c r="AG156" s="182">
        <v>25</v>
      </c>
      <c r="AH156" s="119">
        <f t="shared" si="46"/>
        <v>330</v>
      </c>
      <c r="AI156" s="106">
        <f t="shared" si="47"/>
        <v>29</v>
      </c>
      <c r="AJ156" s="107">
        <f t="shared" si="48"/>
        <v>37</v>
      </c>
      <c r="AK156" s="107">
        <f t="shared" si="49"/>
        <v>45</v>
      </c>
      <c r="AL156" s="107">
        <f t="shared" si="50"/>
        <v>41</v>
      </c>
      <c r="AM156" s="107">
        <f t="shared" si="51"/>
        <v>24</v>
      </c>
      <c r="AN156" s="107">
        <f t="shared" si="52"/>
        <v>25</v>
      </c>
      <c r="AO156" s="107">
        <f t="shared" si="53"/>
        <v>20</v>
      </c>
      <c r="AP156" s="107">
        <f t="shared" si="54"/>
        <v>27</v>
      </c>
      <c r="AQ156" s="107">
        <f t="shared" si="55"/>
        <v>17</v>
      </c>
      <c r="AR156" s="107">
        <f t="shared" si="56"/>
        <v>22</v>
      </c>
      <c r="AS156" s="107">
        <f t="shared" si="57"/>
        <v>18</v>
      </c>
      <c r="AT156" s="107">
        <f t="shared" si="58"/>
        <v>25</v>
      </c>
      <c r="AU156" s="105">
        <f t="shared" si="59"/>
        <v>330</v>
      </c>
      <c r="AV156" s="86">
        <v>18622.349999999999</v>
      </c>
      <c r="AW156" s="87">
        <f t="shared" si="60"/>
        <v>21371.63</v>
      </c>
      <c r="AX156" s="87">
        <f t="shared" si="61"/>
        <v>2749.2800000000025</v>
      </c>
    </row>
    <row r="157" spans="1:50" ht="15.75" thickBot="1" x14ac:dyDescent="0.3">
      <c r="A157" s="179" t="s">
        <v>91</v>
      </c>
      <c r="B157" s="180" t="s">
        <v>420</v>
      </c>
      <c r="C157" s="181" t="s">
        <v>363</v>
      </c>
      <c r="D157" s="176" t="str">
        <f t="shared" si="45"/>
        <v>1417489956-Amerigroup-STAR-MRSA Northeast</v>
      </c>
      <c r="E157" s="169" t="s">
        <v>200</v>
      </c>
      <c r="F157" s="169" t="s">
        <v>201</v>
      </c>
      <c r="G157" s="169" t="s">
        <v>262</v>
      </c>
      <c r="H157" s="85" t="s">
        <v>469</v>
      </c>
      <c r="I157" s="95" t="s">
        <v>510</v>
      </c>
      <c r="J157" s="116" t="s">
        <v>195</v>
      </c>
      <c r="K157" s="117" t="s">
        <v>195</v>
      </c>
      <c r="L157" s="117" t="s">
        <v>195</v>
      </c>
      <c r="M157" s="117" t="s">
        <v>195</v>
      </c>
      <c r="N157" s="117" t="s">
        <v>195</v>
      </c>
      <c r="O157" s="117" t="s">
        <v>195</v>
      </c>
      <c r="P157" s="117" t="s">
        <v>195</v>
      </c>
      <c r="Q157" s="117" t="s">
        <v>195</v>
      </c>
      <c r="R157" s="117" t="s">
        <v>195</v>
      </c>
      <c r="S157" s="117" t="s">
        <v>195</v>
      </c>
      <c r="T157" s="117" t="s">
        <v>195</v>
      </c>
      <c r="U157" s="118" t="s">
        <v>195</v>
      </c>
      <c r="V157" s="106">
        <v>92</v>
      </c>
      <c r="W157" s="106">
        <v>71</v>
      </c>
      <c r="X157" s="106">
        <v>88</v>
      </c>
      <c r="Y157" s="106">
        <v>95</v>
      </c>
      <c r="Z157" s="106">
        <v>96</v>
      </c>
      <c r="AA157" s="106">
        <v>105</v>
      </c>
      <c r="AB157" s="106">
        <v>106</v>
      </c>
      <c r="AC157" s="106">
        <v>81</v>
      </c>
      <c r="AD157" s="106">
        <v>74</v>
      </c>
      <c r="AE157" s="106">
        <v>82</v>
      </c>
      <c r="AF157" s="106">
        <v>40</v>
      </c>
      <c r="AG157" s="182">
        <v>83</v>
      </c>
      <c r="AH157" s="119">
        <f t="shared" si="46"/>
        <v>1013</v>
      </c>
      <c r="AI157" s="106">
        <f t="shared" si="47"/>
        <v>92</v>
      </c>
      <c r="AJ157" s="107">
        <f t="shared" si="48"/>
        <v>71</v>
      </c>
      <c r="AK157" s="107">
        <f t="shared" si="49"/>
        <v>88</v>
      </c>
      <c r="AL157" s="107">
        <f t="shared" si="50"/>
        <v>95</v>
      </c>
      <c r="AM157" s="107">
        <f t="shared" si="51"/>
        <v>96</v>
      </c>
      <c r="AN157" s="107">
        <f t="shared" si="52"/>
        <v>105</v>
      </c>
      <c r="AO157" s="107">
        <f t="shared" si="53"/>
        <v>106</v>
      </c>
      <c r="AP157" s="107">
        <f t="shared" si="54"/>
        <v>81</v>
      </c>
      <c r="AQ157" s="107">
        <f t="shared" si="55"/>
        <v>74</v>
      </c>
      <c r="AR157" s="107">
        <f t="shared" si="56"/>
        <v>82</v>
      </c>
      <c r="AS157" s="107">
        <f t="shared" si="57"/>
        <v>40</v>
      </c>
      <c r="AT157" s="107">
        <f t="shared" si="58"/>
        <v>83</v>
      </c>
      <c r="AU157" s="105">
        <f t="shared" si="59"/>
        <v>1013</v>
      </c>
      <c r="AV157" s="86">
        <v>64049.64999999998</v>
      </c>
      <c r="AW157" s="87">
        <f t="shared" si="60"/>
        <v>65604.429999999993</v>
      </c>
      <c r="AX157" s="87">
        <f t="shared" si="61"/>
        <v>1554.7800000000134</v>
      </c>
    </row>
    <row r="158" spans="1:50" ht="15.75" thickBot="1" x14ac:dyDescent="0.3">
      <c r="A158" s="179" t="s">
        <v>92</v>
      </c>
      <c r="B158" s="180" t="s">
        <v>324</v>
      </c>
      <c r="C158" s="181" t="s">
        <v>438</v>
      </c>
      <c r="D158" s="176" t="str">
        <f t="shared" si="45"/>
        <v>1417498585-AETNA-STAR-Bexar</v>
      </c>
      <c r="E158" s="169" t="s">
        <v>344</v>
      </c>
      <c r="F158" s="169" t="s">
        <v>201</v>
      </c>
      <c r="G158" s="169" t="s">
        <v>272</v>
      </c>
      <c r="H158" s="85" t="s">
        <v>469</v>
      </c>
      <c r="I158" s="95" t="s">
        <v>510</v>
      </c>
      <c r="J158" s="116" t="s">
        <v>195</v>
      </c>
      <c r="K158" s="117" t="s">
        <v>195</v>
      </c>
      <c r="L158" s="117" t="s">
        <v>195</v>
      </c>
      <c r="M158" s="117" t="s">
        <v>195</v>
      </c>
      <c r="N158" s="117" t="s">
        <v>195</v>
      </c>
      <c r="O158" s="117" t="s">
        <v>195</v>
      </c>
      <c r="P158" s="117" t="s">
        <v>195</v>
      </c>
      <c r="Q158" s="117" t="s">
        <v>195</v>
      </c>
      <c r="R158" s="117" t="s">
        <v>195</v>
      </c>
      <c r="S158" s="117" t="s">
        <v>195</v>
      </c>
      <c r="T158" s="117" t="s">
        <v>195</v>
      </c>
      <c r="U158" s="118" t="s">
        <v>195</v>
      </c>
      <c r="V158" s="106">
        <v>0</v>
      </c>
      <c r="W158" s="106">
        <v>0</v>
      </c>
      <c r="X158" s="106">
        <v>0</v>
      </c>
      <c r="Y158" s="106">
        <v>0</v>
      </c>
      <c r="Z158" s="106">
        <v>0</v>
      </c>
      <c r="AA158" s="106">
        <v>0</v>
      </c>
      <c r="AB158" s="106">
        <v>0</v>
      </c>
      <c r="AC158" s="106">
        <v>0</v>
      </c>
      <c r="AD158" s="106">
        <v>0</v>
      </c>
      <c r="AE158" s="106">
        <v>0</v>
      </c>
      <c r="AF158" s="106">
        <v>0</v>
      </c>
      <c r="AG158" s="182">
        <v>0</v>
      </c>
      <c r="AH158" s="119">
        <f t="shared" si="46"/>
        <v>0</v>
      </c>
      <c r="AI158" s="106">
        <f t="shared" si="47"/>
        <v>0</v>
      </c>
      <c r="AJ158" s="107">
        <f t="shared" si="48"/>
        <v>0</v>
      </c>
      <c r="AK158" s="107">
        <f t="shared" si="49"/>
        <v>0</v>
      </c>
      <c r="AL158" s="107">
        <f t="shared" si="50"/>
        <v>0</v>
      </c>
      <c r="AM158" s="107">
        <f t="shared" si="51"/>
        <v>0</v>
      </c>
      <c r="AN158" s="107">
        <f t="shared" si="52"/>
        <v>0</v>
      </c>
      <c r="AO158" s="107">
        <f t="shared" si="53"/>
        <v>0</v>
      </c>
      <c r="AP158" s="107">
        <f t="shared" si="54"/>
        <v>0</v>
      </c>
      <c r="AQ158" s="107">
        <f t="shared" si="55"/>
        <v>0</v>
      </c>
      <c r="AR158" s="107">
        <f t="shared" si="56"/>
        <v>0</v>
      </c>
      <c r="AS158" s="107">
        <f t="shared" si="57"/>
        <v>0</v>
      </c>
      <c r="AT158" s="107">
        <f t="shared" si="58"/>
        <v>0</v>
      </c>
      <c r="AU158" s="105">
        <f t="shared" si="59"/>
        <v>0</v>
      </c>
      <c r="AV158" s="86">
        <v>412.62</v>
      </c>
      <c r="AW158" s="87">
        <f t="shared" si="60"/>
        <v>0</v>
      </c>
      <c r="AX158" s="87">
        <f t="shared" si="61"/>
        <v>-412.62</v>
      </c>
    </row>
    <row r="159" spans="1:50" ht="15.75" thickBot="1" x14ac:dyDescent="0.3">
      <c r="A159" s="179" t="s">
        <v>92</v>
      </c>
      <c r="B159" s="180" t="s">
        <v>324</v>
      </c>
      <c r="C159" s="181" t="s">
        <v>448</v>
      </c>
      <c r="D159" s="176" t="str">
        <f t="shared" si="45"/>
        <v>1417498585-Amerigroup-STAR+PLUS-Bexar</v>
      </c>
      <c r="E159" s="169" t="s">
        <v>200</v>
      </c>
      <c r="F159" s="169" t="s">
        <v>233</v>
      </c>
      <c r="G159" s="169" t="s">
        <v>272</v>
      </c>
      <c r="H159" s="85" t="s">
        <v>469</v>
      </c>
      <c r="I159" s="95" t="s">
        <v>510</v>
      </c>
      <c r="J159" s="116" t="s">
        <v>195</v>
      </c>
      <c r="K159" s="117" t="s">
        <v>195</v>
      </c>
      <c r="L159" s="117" t="s">
        <v>195</v>
      </c>
      <c r="M159" s="117" t="s">
        <v>195</v>
      </c>
      <c r="N159" s="117" t="s">
        <v>195</v>
      </c>
      <c r="O159" s="117" t="s">
        <v>195</v>
      </c>
      <c r="P159" s="117" t="s">
        <v>195</v>
      </c>
      <c r="Q159" s="117" t="s">
        <v>195</v>
      </c>
      <c r="R159" s="117" t="s">
        <v>195</v>
      </c>
      <c r="S159" s="117" t="s">
        <v>195</v>
      </c>
      <c r="T159" s="117" t="s">
        <v>195</v>
      </c>
      <c r="U159" s="118" t="s">
        <v>195</v>
      </c>
      <c r="V159" s="106">
        <v>0</v>
      </c>
      <c r="W159" s="106">
        <v>0</v>
      </c>
      <c r="X159" s="106">
        <v>0</v>
      </c>
      <c r="Y159" s="106">
        <v>0</v>
      </c>
      <c r="Z159" s="106">
        <v>0</v>
      </c>
      <c r="AA159" s="106">
        <v>0</v>
      </c>
      <c r="AB159" s="106">
        <v>0</v>
      </c>
      <c r="AC159" s="106">
        <v>0</v>
      </c>
      <c r="AD159" s="106">
        <v>0</v>
      </c>
      <c r="AE159" s="106">
        <v>0</v>
      </c>
      <c r="AF159" s="106">
        <v>0</v>
      </c>
      <c r="AG159" s="182">
        <v>0</v>
      </c>
      <c r="AH159" s="119">
        <f t="shared" si="46"/>
        <v>0</v>
      </c>
      <c r="AI159" s="106">
        <f t="shared" si="47"/>
        <v>0</v>
      </c>
      <c r="AJ159" s="107">
        <f t="shared" si="48"/>
        <v>0</v>
      </c>
      <c r="AK159" s="107">
        <f t="shared" si="49"/>
        <v>0</v>
      </c>
      <c r="AL159" s="107">
        <f t="shared" si="50"/>
        <v>0</v>
      </c>
      <c r="AM159" s="107">
        <f t="shared" si="51"/>
        <v>0</v>
      </c>
      <c r="AN159" s="107">
        <f t="shared" si="52"/>
        <v>0</v>
      </c>
      <c r="AO159" s="107">
        <f t="shared" si="53"/>
        <v>0</v>
      </c>
      <c r="AP159" s="107">
        <f t="shared" si="54"/>
        <v>0</v>
      </c>
      <c r="AQ159" s="107">
        <f t="shared" si="55"/>
        <v>0</v>
      </c>
      <c r="AR159" s="107">
        <f t="shared" si="56"/>
        <v>0</v>
      </c>
      <c r="AS159" s="107">
        <f t="shared" si="57"/>
        <v>0</v>
      </c>
      <c r="AT159" s="107">
        <f t="shared" si="58"/>
        <v>0</v>
      </c>
      <c r="AU159" s="105">
        <f t="shared" si="59"/>
        <v>0</v>
      </c>
      <c r="AV159" s="86">
        <v>0</v>
      </c>
      <c r="AW159" s="87">
        <f t="shared" si="60"/>
        <v>0</v>
      </c>
      <c r="AX159" s="87">
        <f t="shared" si="61"/>
        <v>0</v>
      </c>
    </row>
    <row r="160" spans="1:50" ht="15.75" thickBot="1" x14ac:dyDescent="0.3">
      <c r="A160" s="179" t="s">
        <v>92</v>
      </c>
      <c r="B160" s="180" t="s">
        <v>324</v>
      </c>
      <c r="C160" s="181" t="s">
        <v>410</v>
      </c>
      <c r="D160" s="176" t="str">
        <f t="shared" si="45"/>
        <v>1417498585-Amerigroup-STAR-Bexar</v>
      </c>
      <c r="E160" s="169" t="s">
        <v>200</v>
      </c>
      <c r="F160" s="169" t="s">
        <v>201</v>
      </c>
      <c r="G160" s="169" t="s">
        <v>272</v>
      </c>
      <c r="H160" s="85" t="s">
        <v>469</v>
      </c>
      <c r="I160" s="95" t="s">
        <v>510</v>
      </c>
      <c r="J160" s="116" t="s">
        <v>195</v>
      </c>
      <c r="K160" s="117" t="s">
        <v>195</v>
      </c>
      <c r="L160" s="117" t="s">
        <v>195</v>
      </c>
      <c r="M160" s="117" t="s">
        <v>195</v>
      </c>
      <c r="N160" s="117" t="s">
        <v>195</v>
      </c>
      <c r="O160" s="117" t="s">
        <v>195</v>
      </c>
      <c r="P160" s="117" t="s">
        <v>195</v>
      </c>
      <c r="Q160" s="117" t="s">
        <v>195</v>
      </c>
      <c r="R160" s="117" t="s">
        <v>195</v>
      </c>
      <c r="S160" s="117" t="s">
        <v>195</v>
      </c>
      <c r="T160" s="117" t="s">
        <v>195</v>
      </c>
      <c r="U160" s="118" t="s">
        <v>195</v>
      </c>
      <c r="V160" s="106">
        <v>0</v>
      </c>
      <c r="W160" s="106">
        <v>0</v>
      </c>
      <c r="X160" s="106">
        <v>0</v>
      </c>
      <c r="Y160" s="106">
        <v>0</v>
      </c>
      <c r="Z160" s="106">
        <v>0</v>
      </c>
      <c r="AA160" s="106">
        <v>0</v>
      </c>
      <c r="AB160" s="106">
        <v>0</v>
      </c>
      <c r="AC160" s="106">
        <v>0</v>
      </c>
      <c r="AD160" s="106">
        <v>0</v>
      </c>
      <c r="AE160" s="106">
        <v>0</v>
      </c>
      <c r="AF160" s="106">
        <v>0</v>
      </c>
      <c r="AG160" s="182">
        <v>0</v>
      </c>
      <c r="AH160" s="119">
        <f t="shared" si="46"/>
        <v>0</v>
      </c>
      <c r="AI160" s="106">
        <f t="shared" si="47"/>
        <v>0</v>
      </c>
      <c r="AJ160" s="107">
        <f t="shared" si="48"/>
        <v>0</v>
      </c>
      <c r="AK160" s="107">
        <f t="shared" si="49"/>
        <v>0</v>
      </c>
      <c r="AL160" s="107">
        <f t="shared" si="50"/>
        <v>0</v>
      </c>
      <c r="AM160" s="107">
        <f t="shared" si="51"/>
        <v>0</v>
      </c>
      <c r="AN160" s="107">
        <f t="shared" si="52"/>
        <v>0</v>
      </c>
      <c r="AO160" s="107">
        <f t="shared" si="53"/>
        <v>0</v>
      </c>
      <c r="AP160" s="107">
        <f t="shared" si="54"/>
        <v>0</v>
      </c>
      <c r="AQ160" s="107">
        <f t="shared" si="55"/>
        <v>0</v>
      </c>
      <c r="AR160" s="107">
        <f t="shared" si="56"/>
        <v>0</v>
      </c>
      <c r="AS160" s="107">
        <f t="shared" si="57"/>
        <v>0</v>
      </c>
      <c r="AT160" s="107">
        <f t="shared" si="58"/>
        <v>0</v>
      </c>
      <c r="AU160" s="105">
        <f t="shared" si="59"/>
        <v>0</v>
      </c>
      <c r="AV160" s="86">
        <v>0</v>
      </c>
      <c r="AW160" s="87">
        <f t="shared" si="60"/>
        <v>0</v>
      </c>
      <c r="AX160" s="87">
        <f t="shared" si="61"/>
        <v>0</v>
      </c>
    </row>
    <row r="161" spans="1:50" ht="15.75" thickBot="1" x14ac:dyDescent="0.3">
      <c r="A161" s="179" t="s">
        <v>93</v>
      </c>
      <c r="B161" s="180" t="s">
        <v>415</v>
      </c>
      <c r="C161" s="181" t="s">
        <v>459</v>
      </c>
      <c r="D161" s="176" t="str">
        <f t="shared" si="45"/>
        <v>1417965286-Amerigroup-STAR Kids-Lubbock</v>
      </c>
      <c r="E161" s="169" t="s">
        <v>200</v>
      </c>
      <c r="F161" s="169" t="s">
        <v>236</v>
      </c>
      <c r="G161" s="169" t="s">
        <v>279</v>
      </c>
      <c r="H161" s="85" t="s">
        <v>469</v>
      </c>
      <c r="I161" s="95" t="s">
        <v>510</v>
      </c>
      <c r="J161" s="116" t="s">
        <v>195</v>
      </c>
      <c r="K161" s="117" t="s">
        <v>195</v>
      </c>
      <c r="L161" s="117" t="s">
        <v>195</v>
      </c>
      <c r="M161" s="117" t="s">
        <v>195</v>
      </c>
      <c r="N161" s="117" t="s">
        <v>195</v>
      </c>
      <c r="O161" s="117" t="s">
        <v>195</v>
      </c>
      <c r="P161" s="117" t="s">
        <v>195</v>
      </c>
      <c r="Q161" s="117" t="s">
        <v>195</v>
      </c>
      <c r="R161" s="117" t="s">
        <v>195</v>
      </c>
      <c r="S161" s="117" t="s">
        <v>195</v>
      </c>
      <c r="T161" s="117" t="s">
        <v>195</v>
      </c>
      <c r="U161" s="118" t="s">
        <v>195</v>
      </c>
      <c r="V161" s="106">
        <v>6</v>
      </c>
      <c r="W161" s="106">
        <v>7</v>
      </c>
      <c r="X161" s="106">
        <v>6</v>
      </c>
      <c r="Y161" s="106">
        <v>5</v>
      </c>
      <c r="Z161" s="106">
        <v>13</v>
      </c>
      <c r="AA161" s="106">
        <v>9</v>
      </c>
      <c r="AB161" s="106">
        <v>4</v>
      </c>
      <c r="AC161" s="106">
        <v>5</v>
      </c>
      <c r="AD161" s="106">
        <v>4</v>
      </c>
      <c r="AE161" s="106">
        <v>5</v>
      </c>
      <c r="AF161" s="106">
        <v>2</v>
      </c>
      <c r="AG161" s="182">
        <v>5</v>
      </c>
      <c r="AH161" s="119">
        <f t="shared" si="46"/>
        <v>71</v>
      </c>
      <c r="AI161" s="106">
        <f t="shared" si="47"/>
        <v>6</v>
      </c>
      <c r="AJ161" s="107">
        <f t="shared" si="48"/>
        <v>7</v>
      </c>
      <c r="AK161" s="107">
        <f t="shared" si="49"/>
        <v>6</v>
      </c>
      <c r="AL161" s="107">
        <f t="shared" si="50"/>
        <v>5</v>
      </c>
      <c r="AM161" s="107">
        <f t="shared" si="51"/>
        <v>13</v>
      </c>
      <c r="AN161" s="107">
        <f t="shared" si="52"/>
        <v>9</v>
      </c>
      <c r="AO161" s="107">
        <f t="shared" si="53"/>
        <v>4</v>
      </c>
      <c r="AP161" s="107">
        <f t="shared" si="54"/>
        <v>5</v>
      </c>
      <c r="AQ161" s="107">
        <f t="shared" si="55"/>
        <v>4</v>
      </c>
      <c r="AR161" s="107">
        <f t="shared" si="56"/>
        <v>5</v>
      </c>
      <c r="AS161" s="107">
        <f t="shared" si="57"/>
        <v>2</v>
      </c>
      <c r="AT161" s="107">
        <f t="shared" si="58"/>
        <v>5</v>
      </c>
      <c r="AU161" s="105">
        <f t="shared" si="59"/>
        <v>71</v>
      </c>
      <c r="AV161" s="86">
        <v>2084.6</v>
      </c>
      <c r="AW161" s="87">
        <f t="shared" si="60"/>
        <v>4598.1400000000003</v>
      </c>
      <c r="AX161" s="87">
        <f t="shared" si="61"/>
        <v>2513.5400000000004</v>
      </c>
    </row>
    <row r="162" spans="1:50" ht="15.75" thickBot="1" x14ac:dyDescent="0.3">
      <c r="A162" s="179" t="s">
        <v>93</v>
      </c>
      <c r="B162" s="180" t="s">
        <v>415</v>
      </c>
      <c r="C162" s="181" t="s">
        <v>388</v>
      </c>
      <c r="D162" s="176" t="str">
        <f t="shared" si="45"/>
        <v>1417965286-Amerigroup-STAR+PLUS-Lubbock</v>
      </c>
      <c r="E162" s="169" t="s">
        <v>200</v>
      </c>
      <c r="F162" s="169" t="s">
        <v>233</v>
      </c>
      <c r="G162" s="169" t="s">
        <v>279</v>
      </c>
      <c r="H162" s="85" t="s">
        <v>469</v>
      </c>
      <c r="I162" s="95" t="s">
        <v>510</v>
      </c>
      <c r="J162" s="116" t="s">
        <v>195</v>
      </c>
      <c r="K162" s="117" t="s">
        <v>195</v>
      </c>
      <c r="L162" s="117" t="s">
        <v>195</v>
      </c>
      <c r="M162" s="117" t="s">
        <v>195</v>
      </c>
      <c r="N162" s="117" t="s">
        <v>195</v>
      </c>
      <c r="O162" s="117" t="s">
        <v>195</v>
      </c>
      <c r="P162" s="117" t="s">
        <v>195</v>
      </c>
      <c r="Q162" s="117" t="s">
        <v>195</v>
      </c>
      <c r="R162" s="117" t="s">
        <v>195</v>
      </c>
      <c r="S162" s="117" t="s">
        <v>195</v>
      </c>
      <c r="T162" s="117" t="s">
        <v>195</v>
      </c>
      <c r="U162" s="118" t="s">
        <v>195</v>
      </c>
      <c r="V162" s="106">
        <v>8</v>
      </c>
      <c r="W162" s="106">
        <v>12</v>
      </c>
      <c r="X162" s="106">
        <v>10</v>
      </c>
      <c r="Y162" s="106">
        <v>6</v>
      </c>
      <c r="Z162" s="106">
        <v>7</v>
      </c>
      <c r="AA162" s="106">
        <v>15</v>
      </c>
      <c r="AB162" s="106">
        <v>18</v>
      </c>
      <c r="AC162" s="106">
        <v>12</v>
      </c>
      <c r="AD162" s="106">
        <v>9</v>
      </c>
      <c r="AE162" s="106">
        <v>9</v>
      </c>
      <c r="AF162" s="106">
        <v>7</v>
      </c>
      <c r="AG162" s="182">
        <v>9</v>
      </c>
      <c r="AH162" s="119">
        <f t="shared" si="46"/>
        <v>122</v>
      </c>
      <c r="AI162" s="106">
        <f t="shared" si="47"/>
        <v>8</v>
      </c>
      <c r="AJ162" s="107">
        <f t="shared" si="48"/>
        <v>12</v>
      </c>
      <c r="AK162" s="107">
        <f t="shared" si="49"/>
        <v>10</v>
      </c>
      <c r="AL162" s="107">
        <f t="shared" si="50"/>
        <v>6</v>
      </c>
      <c r="AM162" s="107">
        <f t="shared" si="51"/>
        <v>7</v>
      </c>
      <c r="AN162" s="107">
        <f t="shared" si="52"/>
        <v>15</v>
      </c>
      <c r="AO162" s="107">
        <f t="shared" si="53"/>
        <v>18</v>
      </c>
      <c r="AP162" s="107">
        <f t="shared" si="54"/>
        <v>12</v>
      </c>
      <c r="AQ162" s="107">
        <f t="shared" si="55"/>
        <v>9</v>
      </c>
      <c r="AR162" s="107">
        <f t="shared" si="56"/>
        <v>9</v>
      </c>
      <c r="AS162" s="107">
        <f t="shared" si="57"/>
        <v>7</v>
      </c>
      <c r="AT162" s="107">
        <f t="shared" si="58"/>
        <v>9</v>
      </c>
      <c r="AU162" s="105">
        <f t="shared" si="59"/>
        <v>122</v>
      </c>
      <c r="AV162" s="86">
        <v>6106.2499999999982</v>
      </c>
      <c r="AW162" s="87">
        <f t="shared" si="60"/>
        <v>7901.03</v>
      </c>
      <c r="AX162" s="87">
        <f t="shared" si="61"/>
        <v>1794.7800000000016</v>
      </c>
    </row>
    <row r="163" spans="1:50" ht="15.75" thickBot="1" x14ac:dyDescent="0.3">
      <c r="A163" s="179" t="s">
        <v>93</v>
      </c>
      <c r="B163" s="180" t="s">
        <v>415</v>
      </c>
      <c r="C163" s="181" t="s">
        <v>291</v>
      </c>
      <c r="D163" s="176" t="str">
        <f t="shared" si="45"/>
        <v>1417965286-Amerigroup-STAR-Lubbock</v>
      </c>
      <c r="E163" s="169" t="s">
        <v>200</v>
      </c>
      <c r="F163" s="169" t="s">
        <v>201</v>
      </c>
      <c r="G163" s="169" t="s">
        <v>279</v>
      </c>
      <c r="H163" s="85" t="s">
        <v>469</v>
      </c>
      <c r="I163" s="95" t="s">
        <v>510</v>
      </c>
      <c r="J163" s="116" t="s">
        <v>195</v>
      </c>
      <c r="K163" s="117" t="s">
        <v>195</v>
      </c>
      <c r="L163" s="117" t="s">
        <v>195</v>
      </c>
      <c r="M163" s="117" t="s">
        <v>195</v>
      </c>
      <c r="N163" s="117" t="s">
        <v>195</v>
      </c>
      <c r="O163" s="117" t="s">
        <v>195</v>
      </c>
      <c r="P163" s="117" t="s">
        <v>195</v>
      </c>
      <c r="Q163" s="117" t="s">
        <v>195</v>
      </c>
      <c r="R163" s="117" t="s">
        <v>195</v>
      </c>
      <c r="S163" s="117" t="s">
        <v>195</v>
      </c>
      <c r="T163" s="117" t="s">
        <v>195</v>
      </c>
      <c r="U163" s="118" t="s">
        <v>195</v>
      </c>
      <c r="V163" s="106">
        <v>83</v>
      </c>
      <c r="W163" s="106">
        <v>97</v>
      </c>
      <c r="X163" s="106">
        <v>88</v>
      </c>
      <c r="Y163" s="106">
        <v>69</v>
      </c>
      <c r="Z163" s="106">
        <v>80</v>
      </c>
      <c r="AA163" s="106">
        <v>73</v>
      </c>
      <c r="AB163" s="106">
        <v>67</v>
      </c>
      <c r="AC163" s="106">
        <v>67</v>
      </c>
      <c r="AD163" s="106">
        <v>55</v>
      </c>
      <c r="AE163" s="106">
        <v>50</v>
      </c>
      <c r="AF163" s="106">
        <v>48</v>
      </c>
      <c r="AG163" s="182">
        <v>75</v>
      </c>
      <c r="AH163" s="119">
        <f t="shared" si="46"/>
        <v>852</v>
      </c>
      <c r="AI163" s="106">
        <f t="shared" si="47"/>
        <v>83</v>
      </c>
      <c r="AJ163" s="107">
        <f t="shared" si="48"/>
        <v>97</v>
      </c>
      <c r="AK163" s="107">
        <f t="shared" si="49"/>
        <v>88</v>
      </c>
      <c r="AL163" s="107">
        <f t="shared" si="50"/>
        <v>69</v>
      </c>
      <c r="AM163" s="107">
        <f t="shared" si="51"/>
        <v>80</v>
      </c>
      <c r="AN163" s="107">
        <f t="shared" si="52"/>
        <v>73</v>
      </c>
      <c r="AO163" s="107">
        <f t="shared" si="53"/>
        <v>67</v>
      </c>
      <c r="AP163" s="107">
        <f t="shared" si="54"/>
        <v>67</v>
      </c>
      <c r="AQ163" s="107">
        <f t="shared" si="55"/>
        <v>55</v>
      </c>
      <c r="AR163" s="107">
        <f t="shared" si="56"/>
        <v>50</v>
      </c>
      <c r="AS163" s="107">
        <f t="shared" si="57"/>
        <v>48</v>
      </c>
      <c r="AT163" s="107">
        <f t="shared" si="58"/>
        <v>75</v>
      </c>
      <c r="AU163" s="105">
        <f t="shared" si="59"/>
        <v>852</v>
      </c>
      <c r="AV163" s="86">
        <v>41588.199999999997</v>
      </c>
      <c r="AW163" s="87">
        <f t="shared" si="60"/>
        <v>55177.66</v>
      </c>
      <c r="AX163" s="87">
        <f t="shared" si="61"/>
        <v>13589.460000000006</v>
      </c>
    </row>
    <row r="164" spans="1:50" ht="15.75" thickBot="1" x14ac:dyDescent="0.3">
      <c r="A164" s="179" t="s">
        <v>93</v>
      </c>
      <c r="B164" s="180" t="s">
        <v>415</v>
      </c>
      <c r="C164" s="181" t="s">
        <v>443</v>
      </c>
      <c r="D164" s="176" t="str">
        <f t="shared" si="45"/>
        <v>1417965286-FIRSTCARE-STAR-Lubbock</v>
      </c>
      <c r="E164" s="169" t="s">
        <v>240</v>
      </c>
      <c r="F164" s="169" t="s">
        <v>201</v>
      </c>
      <c r="G164" s="169" t="s">
        <v>279</v>
      </c>
      <c r="H164" s="85" t="s">
        <v>469</v>
      </c>
      <c r="I164" s="95" t="s">
        <v>510</v>
      </c>
      <c r="J164" s="116" t="s">
        <v>195</v>
      </c>
      <c r="K164" s="117" t="s">
        <v>195</v>
      </c>
      <c r="L164" s="117" t="s">
        <v>195</v>
      </c>
      <c r="M164" s="117" t="s">
        <v>195</v>
      </c>
      <c r="N164" s="117" t="s">
        <v>195</v>
      </c>
      <c r="O164" s="117" t="s">
        <v>195</v>
      </c>
      <c r="P164" s="117" t="s">
        <v>195</v>
      </c>
      <c r="Q164" s="117" t="s">
        <v>195</v>
      </c>
      <c r="R164" s="117" t="s">
        <v>195</v>
      </c>
      <c r="S164" s="117" t="s">
        <v>195</v>
      </c>
      <c r="T164" s="117" t="s">
        <v>195</v>
      </c>
      <c r="U164" s="118" t="s">
        <v>195</v>
      </c>
      <c r="V164" s="106">
        <v>360</v>
      </c>
      <c r="W164" s="106">
        <v>307</v>
      </c>
      <c r="X164" s="106">
        <v>393</v>
      </c>
      <c r="Y164" s="106">
        <v>333</v>
      </c>
      <c r="Z164" s="106">
        <v>369</v>
      </c>
      <c r="AA164" s="106">
        <v>369</v>
      </c>
      <c r="AB164" s="106">
        <v>405</v>
      </c>
      <c r="AC164" s="106">
        <v>325</v>
      </c>
      <c r="AD164" s="106">
        <v>356</v>
      </c>
      <c r="AE164" s="106">
        <v>287</v>
      </c>
      <c r="AF164" s="106">
        <v>313</v>
      </c>
      <c r="AG164" s="182">
        <v>346</v>
      </c>
      <c r="AH164" s="119">
        <f t="shared" si="46"/>
        <v>4163</v>
      </c>
      <c r="AI164" s="106">
        <f t="shared" si="47"/>
        <v>360</v>
      </c>
      <c r="AJ164" s="107">
        <f t="shared" si="48"/>
        <v>307</v>
      </c>
      <c r="AK164" s="107">
        <f t="shared" si="49"/>
        <v>393</v>
      </c>
      <c r="AL164" s="107">
        <f t="shared" si="50"/>
        <v>333</v>
      </c>
      <c r="AM164" s="107">
        <f t="shared" si="51"/>
        <v>369</v>
      </c>
      <c r="AN164" s="107">
        <f t="shared" si="52"/>
        <v>369</v>
      </c>
      <c r="AO164" s="107">
        <f t="shared" si="53"/>
        <v>405</v>
      </c>
      <c r="AP164" s="107">
        <f t="shared" si="54"/>
        <v>325</v>
      </c>
      <c r="AQ164" s="107">
        <f t="shared" si="55"/>
        <v>356</v>
      </c>
      <c r="AR164" s="107">
        <f t="shared" si="56"/>
        <v>287</v>
      </c>
      <c r="AS164" s="107">
        <f t="shared" si="57"/>
        <v>313</v>
      </c>
      <c r="AT164" s="107">
        <f t="shared" si="58"/>
        <v>346</v>
      </c>
      <c r="AU164" s="105">
        <f t="shared" si="59"/>
        <v>4163</v>
      </c>
      <c r="AV164" s="86">
        <v>0</v>
      </c>
      <c r="AW164" s="87">
        <f t="shared" si="60"/>
        <v>269606.34000000003</v>
      </c>
      <c r="AX164" s="87">
        <f t="shared" si="61"/>
        <v>269606.34000000003</v>
      </c>
    </row>
    <row r="165" spans="1:50" ht="15.75" thickBot="1" x14ac:dyDescent="0.3">
      <c r="A165" s="179" t="s">
        <v>94</v>
      </c>
      <c r="B165" s="180" t="s">
        <v>337</v>
      </c>
      <c r="C165" s="181" t="s">
        <v>235</v>
      </c>
      <c r="D165" s="176" t="str">
        <f t="shared" si="45"/>
        <v>1417985086-Amerigroup-STAR Kids-MRSA West</v>
      </c>
      <c r="E165" s="169" t="s">
        <v>200</v>
      </c>
      <c r="F165" s="169" t="s">
        <v>236</v>
      </c>
      <c r="G165" s="169" t="s">
        <v>202</v>
      </c>
      <c r="H165" s="85" t="s">
        <v>469</v>
      </c>
      <c r="I165" s="95" t="s">
        <v>510</v>
      </c>
      <c r="J165" s="116" t="s">
        <v>38</v>
      </c>
      <c r="K165" s="117" t="s">
        <v>38</v>
      </c>
      <c r="L165" s="117" t="s">
        <v>38</v>
      </c>
      <c r="M165" s="117" t="s">
        <v>38</v>
      </c>
      <c r="N165" s="117" t="s">
        <v>38</v>
      </c>
      <c r="O165" s="117" t="s">
        <v>38</v>
      </c>
      <c r="P165" s="117" t="s">
        <v>38</v>
      </c>
      <c r="Q165" s="117" t="s">
        <v>38</v>
      </c>
      <c r="R165" s="117" t="s">
        <v>38</v>
      </c>
      <c r="S165" s="117" t="s">
        <v>38</v>
      </c>
      <c r="T165" s="117" t="s">
        <v>38</v>
      </c>
      <c r="U165" s="118" t="s">
        <v>38</v>
      </c>
      <c r="V165" s="106">
        <v>0</v>
      </c>
      <c r="W165" s="106">
        <v>0</v>
      </c>
      <c r="X165" s="106">
        <v>0</v>
      </c>
      <c r="Y165" s="106">
        <v>0</v>
      </c>
      <c r="Z165" s="106">
        <v>0</v>
      </c>
      <c r="AA165" s="106">
        <v>0</v>
      </c>
      <c r="AB165" s="106">
        <v>0</v>
      </c>
      <c r="AC165" s="106">
        <v>0</v>
      </c>
      <c r="AD165" s="106">
        <v>0</v>
      </c>
      <c r="AE165" s="106">
        <v>0</v>
      </c>
      <c r="AF165" s="106">
        <v>0</v>
      </c>
      <c r="AG165" s="182">
        <v>0</v>
      </c>
      <c r="AH165" s="119">
        <f t="shared" si="46"/>
        <v>0</v>
      </c>
      <c r="AI165" s="106">
        <f t="shared" si="47"/>
        <v>0</v>
      </c>
      <c r="AJ165" s="107">
        <f t="shared" si="48"/>
        <v>0</v>
      </c>
      <c r="AK165" s="107">
        <f t="shared" si="49"/>
        <v>0</v>
      </c>
      <c r="AL165" s="107">
        <f t="shared" si="50"/>
        <v>0</v>
      </c>
      <c r="AM165" s="107">
        <f t="shared" si="51"/>
        <v>0</v>
      </c>
      <c r="AN165" s="107">
        <f t="shared" si="52"/>
        <v>0</v>
      </c>
      <c r="AO165" s="107">
        <f t="shared" si="53"/>
        <v>0</v>
      </c>
      <c r="AP165" s="107">
        <f t="shared" si="54"/>
        <v>0</v>
      </c>
      <c r="AQ165" s="107">
        <f t="shared" si="55"/>
        <v>0</v>
      </c>
      <c r="AR165" s="107">
        <f t="shared" si="56"/>
        <v>0</v>
      </c>
      <c r="AS165" s="107">
        <f t="shared" si="57"/>
        <v>0</v>
      </c>
      <c r="AT165" s="107">
        <f t="shared" si="58"/>
        <v>0</v>
      </c>
      <c r="AU165" s="105">
        <f t="shared" si="59"/>
        <v>0</v>
      </c>
      <c r="AV165" s="86">
        <v>0</v>
      </c>
      <c r="AW165" s="87">
        <f t="shared" si="60"/>
        <v>0</v>
      </c>
      <c r="AX165" s="87">
        <f t="shared" si="61"/>
        <v>0</v>
      </c>
    </row>
    <row r="166" spans="1:50" ht="15.75" thickBot="1" x14ac:dyDescent="0.3">
      <c r="A166" s="179" t="s">
        <v>94</v>
      </c>
      <c r="B166" s="180" t="s">
        <v>337</v>
      </c>
      <c r="C166" s="181" t="s">
        <v>232</v>
      </c>
      <c r="D166" s="176" t="str">
        <f t="shared" si="45"/>
        <v>1417985086-Amerigroup-STAR+PLUS-MRSA West</v>
      </c>
      <c r="E166" s="169" t="s">
        <v>200</v>
      </c>
      <c r="F166" s="169" t="s">
        <v>233</v>
      </c>
      <c r="G166" s="169" t="s">
        <v>202</v>
      </c>
      <c r="H166" s="85" t="s">
        <v>469</v>
      </c>
      <c r="I166" s="95" t="s">
        <v>510</v>
      </c>
      <c r="J166" s="116" t="s">
        <v>195</v>
      </c>
      <c r="K166" s="117" t="s">
        <v>195</v>
      </c>
      <c r="L166" s="117" t="s">
        <v>195</v>
      </c>
      <c r="M166" s="117" t="s">
        <v>195</v>
      </c>
      <c r="N166" s="117" t="s">
        <v>195</v>
      </c>
      <c r="O166" s="117" t="s">
        <v>195</v>
      </c>
      <c r="P166" s="117" t="s">
        <v>195</v>
      </c>
      <c r="Q166" s="117" t="s">
        <v>195</v>
      </c>
      <c r="R166" s="117" t="s">
        <v>195</v>
      </c>
      <c r="S166" s="117" t="s">
        <v>195</v>
      </c>
      <c r="T166" s="117" t="s">
        <v>195</v>
      </c>
      <c r="U166" s="118" t="s">
        <v>195</v>
      </c>
      <c r="V166" s="106">
        <v>0</v>
      </c>
      <c r="W166" s="106">
        <v>2</v>
      </c>
      <c r="X166" s="106">
        <v>0</v>
      </c>
      <c r="Y166" s="106">
        <v>2</v>
      </c>
      <c r="Z166" s="106">
        <v>1</v>
      </c>
      <c r="AA166" s="106">
        <v>5</v>
      </c>
      <c r="AB166" s="106">
        <v>3</v>
      </c>
      <c r="AC166" s="106">
        <v>2</v>
      </c>
      <c r="AD166" s="106">
        <v>1</v>
      </c>
      <c r="AE166" s="106">
        <v>2</v>
      </c>
      <c r="AF166" s="106">
        <v>0</v>
      </c>
      <c r="AG166" s="182">
        <v>0</v>
      </c>
      <c r="AH166" s="119">
        <f t="shared" si="46"/>
        <v>18</v>
      </c>
      <c r="AI166" s="106">
        <f t="shared" si="47"/>
        <v>0</v>
      </c>
      <c r="AJ166" s="107">
        <f t="shared" si="48"/>
        <v>2</v>
      </c>
      <c r="AK166" s="107">
        <f t="shared" si="49"/>
        <v>0</v>
      </c>
      <c r="AL166" s="107">
        <f t="shared" si="50"/>
        <v>2</v>
      </c>
      <c r="AM166" s="107">
        <f t="shared" si="51"/>
        <v>1</v>
      </c>
      <c r="AN166" s="107">
        <f t="shared" si="52"/>
        <v>5</v>
      </c>
      <c r="AO166" s="107">
        <f t="shared" si="53"/>
        <v>3</v>
      </c>
      <c r="AP166" s="107">
        <f t="shared" si="54"/>
        <v>2</v>
      </c>
      <c r="AQ166" s="107">
        <f t="shared" si="55"/>
        <v>1</v>
      </c>
      <c r="AR166" s="107">
        <f t="shared" si="56"/>
        <v>2</v>
      </c>
      <c r="AS166" s="107">
        <f t="shared" si="57"/>
        <v>0</v>
      </c>
      <c r="AT166" s="107">
        <f t="shared" si="58"/>
        <v>0</v>
      </c>
      <c r="AU166" s="105">
        <f t="shared" si="59"/>
        <v>18</v>
      </c>
      <c r="AV166" s="86">
        <v>854.27000000000055</v>
      </c>
      <c r="AW166" s="87">
        <f t="shared" si="60"/>
        <v>1165.73</v>
      </c>
      <c r="AX166" s="87">
        <f t="shared" si="61"/>
        <v>311.45999999999947</v>
      </c>
    </row>
    <row r="167" spans="1:50" ht="15.75" thickBot="1" x14ac:dyDescent="0.3">
      <c r="A167" s="179" t="s">
        <v>94</v>
      </c>
      <c r="B167" s="180" t="s">
        <v>337</v>
      </c>
      <c r="C167" s="181" t="s">
        <v>199</v>
      </c>
      <c r="D167" s="176" t="str">
        <f t="shared" si="45"/>
        <v>1417985086-Amerigroup-STAR-MRSA West</v>
      </c>
      <c r="E167" s="169" t="s">
        <v>200</v>
      </c>
      <c r="F167" s="169" t="s">
        <v>201</v>
      </c>
      <c r="G167" s="169" t="s">
        <v>202</v>
      </c>
      <c r="H167" s="85" t="s">
        <v>469</v>
      </c>
      <c r="I167" s="95" t="s">
        <v>510</v>
      </c>
      <c r="J167" s="116" t="s">
        <v>195</v>
      </c>
      <c r="K167" s="117" t="s">
        <v>195</v>
      </c>
      <c r="L167" s="117" t="s">
        <v>195</v>
      </c>
      <c r="M167" s="117" t="s">
        <v>195</v>
      </c>
      <c r="N167" s="117" t="s">
        <v>195</v>
      </c>
      <c r="O167" s="117" t="s">
        <v>195</v>
      </c>
      <c r="P167" s="117" t="s">
        <v>195</v>
      </c>
      <c r="Q167" s="117" t="s">
        <v>195</v>
      </c>
      <c r="R167" s="117" t="s">
        <v>195</v>
      </c>
      <c r="S167" s="117" t="s">
        <v>195</v>
      </c>
      <c r="T167" s="117" t="s">
        <v>195</v>
      </c>
      <c r="U167" s="118" t="s">
        <v>195</v>
      </c>
      <c r="V167" s="106">
        <v>4</v>
      </c>
      <c r="W167" s="106">
        <v>5</v>
      </c>
      <c r="X167" s="106">
        <v>6</v>
      </c>
      <c r="Y167" s="106">
        <v>9</v>
      </c>
      <c r="Z167" s="106">
        <v>5</v>
      </c>
      <c r="AA167" s="106">
        <v>5</v>
      </c>
      <c r="AB167" s="106">
        <v>8</v>
      </c>
      <c r="AC167" s="106">
        <v>6</v>
      </c>
      <c r="AD167" s="106">
        <v>2</v>
      </c>
      <c r="AE167" s="106">
        <v>10</v>
      </c>
      <c r="AF167" s="106">
        <v>4</v>
      </c>
      <c r="AG167" s="182">
        <v>3</v>
      </c>
      <c r="AH167" s="119">
        <f t="shared" si="46"/>
        <v>67</v>
      </c>
      <c r="AI167" s="106">
        <f t="shared" si="47"/>
        <v>4</v>
      </c>
      <c r="AJ167" s="107">
        <f t="shared" si="48"/>
        <v>5</v>
      </c>
      <c r="AK167" s="107">
        <f t="shared" si="49"/>
        <v>6</v>
      </c>
      <c r="AL167" s="107">
        <f t="shared" si="50"/>
        <v>9</v>
      </c>
      <c r="AM167" s="107">
        <f t="shared" si="51"/>
        <v>5</v>
      </c>
      <c r="AN167" s="107">
        <f t="shared" si="52"/>
        <v>5</v>
      </c>
      <c r="AO167" s="107">
        <f t="shared" si="53"/>
        <v>8</v>
      </c>
      <c r="AP167" s="107">
        <f t="shared" si="54"/>
        <v>6</v>
      </c>
      <c r="AQ167" s="107">
        <f t="shared" si="55"/>
        <v>2</v>
      </c>
      <c r="AR167" s="107">
        <f t="shared" si="56"/>
        <v>10</v>
      </c>
      <c r="AS167" s="107">
        <f t="shared" si="57"/>
        <v>4</v>
      </c>
      <c r="AT167" s="107">
        <f t="shared" si="58"/>
        <v>3</v>
      </c>
      <c r="AU167" s="105">
        <f t="shared" si="59"/>
        <v>67</v>
      </c>
      <c r="AV167" s="86">
        <v>7089.7500000000055</v>
      </c>
      <c r="AW167" s="87">
        <f t="shared" si="60"/>
        <v>4339.09</v>
      </c>
      <c r="AX167" s="87">
        <f t="shared" si="61"/>
        <v>-2750.6600000000053</v>
      </c>
    </row>
    <row r="168" spans="1:50" ht="15.75" thickBot="1" x14ac:dyDescent="0.3">
      <c r="A168" s="179" t="s">
        <v>94</v>
      </c>
      <c r="B168" s="180" t="s">
        <v>337</v>
      </c>
      <c r="C168" s="181" t="s">
        <v>239</v>
      </c>
      <c r="D168" s="176" t="str">
        <f t="shared" si="45"/>
        <v>1417985086-FIRSTCARE-STAR-MRSA West</v>
      </c>
      <c r="E168" s="169" t="s">
        <v>240</v>
      </c>
      <c r="F168" s="169" t="s">
        <v>201</v>
      </c>
      <c r="G168" s="169" t="s">
        <v>202</v>
      </c>
      <c r="H168" s="85" t="s">
        <v>469</v>
      </c>
      <c r="I168" s="95" t="s">
        <v>510</v>
      </c>
      <c r="J168" s="116" t="s">
        <v>195</v>
      </c>
      <c r="K168" s="117" t="s">
        <v>195</v>
      </c>
      <c r="L168" s="117" t="s">
        <v>195</v>
      </c>
      <c r="M168" s="117" t="s">
        <v>195</v>
      </c>
      <c r="N168" s="117" t="s">
        <v>195</v>
      </c>
      <c r="O168" s="117" t="s">
        <v>195</v>
      </c>
      <c r="P168" s="117" t="s">
        <v>195</v>
      </c>
      <c r="Q168" s="117" t="s">
        <v>195</v>
      </c>
      <c r="R168" s="117" t="s">
        <v>195</v>
      </c>
      <c r="S168" s="117" t="s">
        <v>195</v>
      </c>
      <c r="T168" s="117" t="s">
        <v>195</v>
      </c>
      <c r="U168" s="118" t="s">
        <v>195</v>
      </c>
      <c r="V168" s="106">
        <v>11</v>
      </c>
      <c r="W168" s="106">
        <v>11</v>
      </c>
      <c r="X168" s="106">
        <v>2</v>
      </c>
      <c r="Y168" s="106">
        <v>21</v>
      </c>
      <c r="Z168" s="106">
        <v>13</v>
      </c>
      <c r="AA168" s="106">
        <v>16</v>
      </c>
      <c r="AB168" s="106">
        <v>6</v>
      </c>
      <c r="AC168" s="106">
        <v>15</v>
      </c>
      <c r="AD168" s="106">
        <v>20</v>
      </c>
      <c r="AE168" s="106">
        <v>4</v>
      </c>
      <c r="AF168" s="106">
        <v>9</v>
      </c>
      <c r="AG168" s="182">
        <v>7</v>
      </c>
      <c r="AH168" s="119">
        <f t="shared" si="46"/>
        <v>135</v>
      </c>
      <c r="AI168" s="106">
        <f t="shared" si="47"/>
        <v>11</v>
      </c>
      <c r="AJ168" s="107">
        <f t="shared" si="48"/>
        <v>11</v>
      </c>
      <c r="AK168" s="107">
        <f t="shared" si="49"/>
        <v>2</v>
      </c>
      <c r="AL168" s="107">
        <f t="shared" si="50"/>
        <v>21</v>
      </c>
      <c r="AM168" s="107">
        <f t="shared" si="51"/>
        <v>13</v>
      </c>
      <c r="AN168" s="107">
        <f t="shared" si="52"/>
        <v>16</v>
      </c>
      <c r="AO168" s="107">
        <f t="shared" si="53"/>
        <v>6</v>
      </c>
      <c r="AP168" s="107">
        <f t="shared" si="54"/>
        <v>15</v>
      </c>
      <c r="AQ168" s="107">
        <f t="shared" si="55"/>
        <v>20</v>
      </c>
      <c r="AR168" s="107">
        <f t="shared" si="56"/>
        <v>4</v>
      </c>
      <c r="AS168" s="107">
        <f t="shared" si="57"/>
        <v>9</v>
      </c>
      <c r="AT168" s="107">
        <f t="shared" si="58"/>
        <v>7</v>
      </c>
      <c r="AU168" s="105">
        <f t="shared" si="59"/>
        <v>135</v>
      </c>
      <c r="AV168" s="86">
        <v>8905.9100000000017</v>
      </c>
      <c r="AW168" s="87">
        <f t="shared" si="60"/>
        <v>8742.94</v>
      </c>
      <c r="AX168" s="87">
        <f t="shared" si="61"/>
        <v>-162.97000000000116</v>
      </c>
    </row>
    <row r="169" spans="1:50" ht="15.75" thickBot="1" x14ac:dyDescent="0.3">
      <c r="A169" s="179" t="s">
        <v>95</v>
      </c>
      <c r="B169" s="180" t="s">
        <v>322</v>
      </c>
      <c r="C169" s="181" t="s">
        <v>365</v>
      </c>
      <c r="D169" s="176" t="str">
        <f t="shared" si="45"/>
        <v>1427334077-Amerigroup-STAR Kids-Harris</v>
      </c>
      <c r="E169" s="169" t="s">
        <v>200</v>
      </c>
      <c r="F169" s="169" t="s">
        <v>236</v>
      </c>
      <c r="G169" s="169" t="s">
        <v>321</v>
      </c>
      <c r="H169" s="85" t="s">
        <v>469</v>
      </c>
      <c r="I169" s="95" t="s">
        <v>510</v>
      </c>
      <c r="J169" s="116" t="s">
        <v>195</v>
      </c>
      <c r="K169" s="117" t="s">
        <v>195</v>
      </c>
      <c r="L169" s="117" t="s">
        <v>195</v>
      </c>
      <c r="M169" s="117" t="s">
        <v>195</v>
      </c>
      <c r="N169" s="117" t="s">
        <v>195</v>
      </c>
      <c r="O169" s="117" t="s">
        <v>195</v>
      </c>
      <c r="P169" s="117" t="s">
        <v>195</v>
      </c>
      <c r="Q169" s="117" t="s">
        <v>195</v>
      </c>
      <c r="R169" s="117" t="s">
        <v>195</v>
      </c>
      <c r="S169" s="117" t="s">
        <v>195</v>
      </c>
      <c r="T169" s="117" t="s">
        <v>195</v>
      </c>
      <c r="U169" s="118" t="s">
        <v>195</v>
      </c>
      <c r="V169" s="106">
        <v>0</v>
      </c>
      <c r="W169" s="106">
        <v>0</v>
      </c>
      <c r="X169" s="106">
        <v>0</v>
      </c>
      <c r="Y169" s="106">
        <v>0</v>
      </c>
      <c r="Z169" s="106">
        <v>0</v>
      </c>
      <c r="AA169" s="106">
        <v>0</v>
      </c>
      <c r="AB169" s="106">
        <v>0</v>
      </c>
      <c r="AC169" s="106">
        <v>0</v>
      </c>
      <c r="AD169" s="106">
        <v>0</v>
      </c>
      <c r="AE169" s="106">
        <v>0</v>
      </c>
      <c r="AF169" s="106">
        <v>0</v>
      </c>
      <c r="AG169" s="182">
        <v>0</v>
      </c>
      <c r="AH169" s="119">
        <f t="shared" si="46"/>
        <v>0</v>
      </c>
      <c r="AI169" s="106">
        <f t="shared" si="47"/>
        <v>0</v>
      </c>
      <c r="AJ169" s="107">
        <f t="shared" si="48"/>
        <v>0</v>
      </c>
      <c r="AK169" s="107">
        <f t="shared" si="49"/>
        <v>0</v>
      </c>
      <c r="AL169" s="107">
        <f t="shared" si="50"/>
        <v>0</v>
      </c>
      <c r="AM169" s="107">
        <f t="shared" si="51"/>
        <v>0</v>
      </c>
      <c r="AN169" s="107">
        <f t="shared" si="52"/>
        <v>0</v>
      </c>
      <c r="AO169" s="107">
        <f t="shared" si="53"/>
        <v>0</v>
      </c>
      <c r="AP169" s="107">
        <f t="shared" si="54"/>
        <v>0</v>
      </c>
      <c r="AQ169" s="107">
        <f t="shared" si="55"/>
        <v>0</v>
      </c>
      <c r="AR169" s="107">
        <f t="shared" si="56"/>
        <v>0</v>
      </c>
      <c r="AS169" s="107">
        <f t="shared" si="57"/>
        <v>0</v>
      </c>
      <c r="AT169" s="107">
        <f t="shared" si="58"/>
        <v>0</v>
      </c>
      <c r="AU169" s="105">
        <f t="shared" si="59"/>
        <v>0</v>
      </c>
      <c r="AV169" s="86">
        <v>0</v>
      </c>
      <c r="AW169" s="87">
        <f t="shared" si="60"/>
        <v>0</v>
      </c>
      <c r="AX169" s="87">
        <f t="shared" si="61"/>
        <v>0</v>
      </c>
    </row>
    <row r="170" spans="1:50" ht="15.75" thickBot="1" x14ac:dyDescent="0.3">
      <c r="A170" s="179" t="s">
        <v>95</v>
      </c>
      <c r="B170" s="180" t="s">
        <v>322</v>
      </c>
      <c r="C170" s="181" t="s">
        <v>320</v>
      </c>
      <c r="D170" s="176" t="str">
        <f t="shared" si="45"/>
        <v>1427334077-Amerigroup-STAR+PLUS-Harris</v>
      </c>
      <c r="E170" s="169" t="s">
        <v>200</v>
      </c>
      <c r="F170" s="169" t="s">
        <v>233</v>
      </c>
      <c r="G170" s="169" t="s">
        <v>321</v>
      </c>
      <c r="H170" s="85" t="s">
        <v>469</v>
      </c>
      <c r="I170" s="95" t="s">
        <v>510</v>
      </c>
      <c r="J170" s="116" t="s">
        <v>195</v>
      </c>
      <c r="K170" s="117" t="s">
        <v>195</v>
      </c>
      <c r="L170" s="117" t="s">
        <v>195</v>
      </c>
      <c r="M170" s="117" t="s">
        <v>195</v>
      </c>
      <c r="N170" s="117" t="s">
        <v>195</v>
      </c>
      <c r="O170" s="117" t="s">
        <v>195</v>
      </c>
      <c r="P170" s="117" t="s">
        <v>195</v>
      </c>
      <c r="Q170" s="117" t="s">
        <v>195</v>
      </c>
      <c r="R170" s="117" t="s">
        <v>195</v>
      </c>
      <c r="S170" s="117" t="s">
        <v>195</v>
      </c>
      <c r="T170" s="117" t="s">
        <v>195</v>
      </c>
      <c r="U170" s="118" t="s">
        <v>195</v>
      </c>
      <c r="V170" s="106">
        <v>2</v>
      </c>
      <c r="W170" s="106">
        <v>3</v>
      </c>
      <c r="X170" s="106">
        <v>2</v>
      </c>
      <c r="Y170" s="106">
        <v>0</v>
      </c>
      <c r="Z170" s="106">
        <v>0</v>
      </c>
      <c r="AA170" s="106">
        <v>0</v>
      </c>
      <c r="AB170" s="106">
        <v>0</v>
      </c>
      <c r="AC170" s="106">
        <v>0</v>
      </c>
      <c r="AD170" s="106">
        <v>1</v>
      </c>
      <c r="AE170" s="106">
        <v>0</v>
      </c>
      <c r="AF170" s="106">
        <v>0</v>
      </c>
      <c r="AG170" s="182">
        <v>0</v>
      </c>
      <c r="AH170" s="119">
        <f t="shared" si="46"/>
        <v>8</v>
      </c>
      <c r="AI170" s="106">
        <f t="shared" si="47"/>
        <v>2</v>
      </c>
      <c r="AJ170" s="107">
        <f t="shared" si="48"/>
        <v>3</v>
      </c>
      <c r="AK170" s="107">
        <f t="shared" si="49"/>
        <v>2</v>
      </c>
      <c r="AL170" s="107">
        <f t="shared" si="50"/>
        <v>0</v>
      </c>
      <c r="AM170" s="107">
        <f t="shared" si="51"/>
        <v>0</v>
      </c>
      <c r="AN170" s="107">
        <f t="shared" si="52"/>
        <v>0</v>
      </c>
      <c r="AO170" s="107">
        <f t="shared" si="53"/>
        <v>0</v>
      </c>
      <c r="AP170" s="107">
        <f t="shared" si="54"/>
        <v>0</v>
      </c>
      <c r="AQ170" s="107">
        <f t="shared" si="55"/>
        <v>1</v>
      </c>
      <c r="AR170" s="107">
        <f t="shared" si="56"/>
        <v>0</v>
      </c>
      <c r="AS170" s="107">
        <f t="shared" si="57"/>
        <v>0</v>
      </c>
      <c r="AT170" s="107">
        <f t="shared" si="58"/>
        <v>0</v>
      </c>
      <c r="AU170" s="105">
        <f t="shared" si="59"/>
        <v>8</v>
      </c>
      <c r="AV170" s="86">
        <v>0</v>
      </c>
      <c r="AW170" s="87">
        <f t="shared" si="60"/>
        <v>518.1</v>
      </c>
      <c r="AX170" s="87">
        <f t="shared" si="61"/>
        <v>518.1</v>
      </c>
    </row>
    <row r="171" spans="1:50" ht="15.75" thickBot="1" x14ac:dyDescent="0.3">
      <c r="A171" s="179" t="s">
        <v>95</v>
      </c>
      <c r="B171" s="180" t="s">
        <v>322</v>
      </c>
      <c r="C171" s="181" t="s">
        <v>350</v>
      </c>
      <c r="D171" s="176" t="str">
        <f t="shared" si="45"/>
        <v>1427334077-Amerigroup-STAR-Harris</v>
      </c>
      <c r="E171" s="169" t="s">
        <v>200</v>
      </c>
      <c r="F171" s="169" t="s">
        <v>201</v>
      </c>
      <c r="G171" s="169" t="s">
        <v>321</v>
      </c>
      <c r="H171" s="85" t="s">
        <v>469</v>
      </c>
      <c r="I171" s="95" t="s">
        <v>510</v>
      </c>
      <c r="J171" s="116" t="s">
        <v>195</v>
      </c>
      <c r="K171" s="117" t="s">
        <v>195</v>
      </c>
      <c r="L171" s="117" t="s">
        <v>195</v>
      </c>
      <c r="M171" s="117" t="s">
        <v>195</v>
      </c>
      <c r="N171" s="117" t="s">
        <v>195</v>
      </c>
      <c r="O171" s="117" t="s">
        <v>195</v>
      </c>
      <c r="P171" s="117" t="s">
        <v>195</v>
      </c>
      <c r="Q171" s="117" t="s">
        <v>195</v>
      </c>
      <c r="R171" s="117" t="s">
        <v>195</v>
      </c>
      <c r="S171" s="117" t="s">
        <v>195</v>
      </c>
      <c r="T171" s="117" t="s">
        <v>195</v>
      </c>
      <c r="U171" s="118" t="s">
        <v>195</v>
      </c>
      <c r="V171" s="106">
        <v>9</v>
      </c>
      <c r="W171" s="106">
        <v>9</v>
      </c>
      <c r="X171" s="106">
        <v>18</v>
      </c>
      <c r="Y171" s="106">
        <v>0</v>
      </c>
      <c r="Z171" s="106">
        <v>0</v>
      </c>
      <c r="AA171" s="106">
        <v>0</v>
      </c>
      <c r="AB171" s="106">
        <v>0</v>
      </c>
      <c r="AC171" s="106">
        <v>0</v>
      </c>
      <c r="AD171" s="106">
        <v>1</v>
      </c>
      <c r="AE171" s="106">
        <v>1</v>
      </c>
      <c r="AF171" s="106">
        <v>0</v>
      </c>
      <c r="AG171" s="182">
        <v>0</v>
      </c>
      <c r="AH171" s="119">
        <f t="shared" si="46"/>
        <v>38</v>
      </c>
      <c r="AI171" s="106">
        <f t="shared" si="47"/>
        <v>9</v>
      </c>
      <c r="AJ171" s="107">
        <f t="shared" si="48"/>
        <v>9</v>
      </c>
      <c r="AK171" s="107">
        <f t="shared" si="49"/>
        <v>18</v>
      </c>
      <c r="AL171" s="107">
        <f t="shared" si="50"/>
        <v>0</v>
      </c>
      <c r="AM171" s="107">
        <f t="shared" si="51"/>
        <v>0</v>
      </c>
      <c r="AN171" s="107">
        <f t="shared" si="52"/>
        <v>0</v>
      </c>
      <c r="AO171" s="107">
        <f t="shared" si="53"/>
        <v>0</v>
      </c>
      <c r="AP171" s="107">
        <f t="shared" si="54"/>
        <v>0</v>
      </c>
      <c r="AQ171" s="107">
        <f t="shared" si="55"/>
        <v>1</v>
      </c>
      <c r="AR171" s="107">
        <f t="shared" si="56"/>
        <v>1</v>
      </c>
      <c r="AS171" s="107">
        <f t="shared" si="57"/>
        <v>0</v>
      </c>
      <c r="AT171" s="107">
        <f t="shared" si="58"/>
        <v>0</v>
      </c>
      <c r="AU171" s="105">
        <f t="shared" si="59"/>
        <v>38</v>
      </c>
      <c r="AV171" s="86">
        <v>0</v>
      </c>
      <c r="AW171" s="87">
        <f t="shared" si="60"/>
        <v>2460.98</v>
      </c>
      <c r="AX171" s="87">
        <f t="shared" si="61"/>
        <v>2460.98</v>
      </c>
    </row>
    <row r="172" spans="1:50" ht="15.75" thickBot="1" x14ac:dyDescent="0.3">
      <c r="A172" s="179" t="s">
        <v>96</v>
      </c>
      <c r="B172" s="180" t="s">
        <v>390</v>
      </c>
      <c r="C172" s="181" t="s">
        <v>459</v>
      </c>
      <c r="D172" s="176" t="str">
        <f t="shared" si="45"/>
        <v>1437178357-Amerigroup-STAR Kids-Lubbock</v>
      </c>
      <c r="E172" s="169" t="s">
        <v>200</v>
      </c>
      <c r="F172" s="169" t="s">
        <v>236</v>
      </c>
      <c r="G172" s="169" t="s">
        <v>279</v>
      </c>
      <c r="H172" s="85" t="s">
        <v>469</v>
      </c>
      <c r="I172" s="95" t="s">
        <v>510</v>
      </c>
      <c r="J172" s="116" t="s">
        <v>195</v>
      </c>
      <c r="K172" s="117" t="s">
        <v>195</v>
      </c>
      <c r="L172" s="117" t="s">
        <v>195</v>
      </c>
      <c r="M172" s="117" t="s">
        <v>195</v>
      </c>
      <c r="N172" s="117" t="s">
        <v>195</v>
      </c>
      <c r="O172" s="117" t="s">
        <v>195</v>
      </c>
      <c r="P172" s="117" t="s">
        <v>195</v>
      </c>
      <c r="Q172" s="117" t="s">
        <v>195</v>
      </c>
      <c r="R172" s="117" t="s">
        <v>195</v>
      </c>
      <c r="S172" s="117" t="s">
        <v>195</v>
      </c>
      <c r="T172" s="117" t="s">
        <v>195</v>
      </c>
      <c r="U172" s="118" t="s">
        <v>195</v>
      </c>
      <c r="V172" s="106">
        <v>0</v>
      </c>
      <c r="W172" s="106">
        <v>2</v>
      </c>
      <c r="X172" s="106">
        <v>2</v>
      </c>
      <c r="Y172" s="106">
        <v>0</v>
      </c>
      <c r="Z172" s="106">
        <v>1</v>
      </c>
      <c r="AA172" s="106">
        <v>0</v>
      </c>
      <c r="AB172" s="106">
        <v>1</v>
      </c>
      <c r="AC172" s="106">
        <v>2</v>
      </c>
      <c r="AD172" s="106">
        <v>0</v>
      </c>
      <c r="AE172" s="106">
        <v>4</v>
      </c>
      <c r="AF172" s="106">
        <v>1</v>
      </c>
      <c r="AG172" s="182">
        <v>2</v>
      </c>
      <c r="AH172" s="119">
        <f t="shared" si="46"/>
        <v>15</v>
      </c>
      <c r="AI172" s="106">
        <f t="shared" si="47"/>
        <v>0</v>
      </c>
      <c r="AJ172" s="107">
        <f t="shared" si="48"/>
        <v>2</v>
      </c>
      <c r="AK172" s="107">
        <f t="shared" si="49"/>
        <v>2</v>
      </c>
      <c r="AL172" s="107">
        <f t="shared" si="50"/>
        <v>0</v>
      </c>
      <c r="AM172" s="107">
        <f t="shared" si="51"/>
        <v>1</v>
      </c>
      <c r="AN172" s="107">
        <f t="shared" si="52"/>
        <v>0</v>
      </c>
      <c r="AO172" s="107">
        <f t="shared" si="53"/>
        <v>1</v>
      </c>
      <c r="AP172" s="107">
        <f t="shared" si="54"/>
        <v>2</v>
      </c>
      <c r="AQ172" s="107">
        <f t="shared" si="55"/>
        <v>0</v>
      </c>
      <c r="AR172" s="107">
        <f t="shared" si="56"/>
        <v>4</v>
      </c>
      <c r="AS172" s="107">
        <f t="shared" si="57"/>
        <v>1</v>
      </c>
      <c r="AT172" s="107">
        <f t="shared" si="58"/>
        <v>2</v>
      </c>
      <c r="AU172" s="105">
        <f t="shared" si="59"/>
        <v>15</v>
      </c>
      <c r="AV172" s="86">
        <v>1028.1099999999999</v>
      </c>
      <c r="AW172" s="87">
        <f t="shared" si="60"/>
        <v>971.44</v>
      </c>
      <c r="AX172" s="87">
        <f t="shared" si="61"/>
        <v>-56.669999999999845</v>
      </c>
    </row>
    <row r="173" spans="1:50" ht="15.75" thickBot="1" x14ac:dyDescent="0.3">
      <c r="A173" s="179" t="s">
        <v>96</v>
      </c>
      <c r="B173" s="180" t="s">
        <v>390</v>
      </c>
      <c r="C173" s="181" t="s">
        <v>388</v>
      </c>
      <c r="D173" s="176" t="str">
        <f t="shared" si="45"/>
        <v>1437178357-Amerigroup-STAR+PLUS-Lubbock</v>
      </c>
      <c r="E173" s="169" t="s">
        <v>200</v>
      </c>
      <c r="F173" s="169" t="s">
        <v>233</v>
      </c>
      <c r="G173" s="169" t="s">
        <v>279</v>
      </c>
      <c r="H173" s="85" t="s">
        <v>469</v>
      </c>
      <c r="I173" s="95" t="s">
        <v>510</v>
      </c>
      <c r="J173" s="116" t="s">
        <v>195</v>
      </c>
      <c r="K173" s="117" t="s">
        <v>195</v>
      </c>
      <c r="L173" s="117" t="s">
        <v>195</v>
      </c>
      <c r="M173" s="117" t="s">
        <v>195</v>
      </c>
      <c r="N173" s="117" t="s">
        <v>195</v>
      </c>
      <c r="O173" s="117" t="s">
        <v>195</v>
      </c>
      <c r="P173" s="117" t="s">
        <v>195</v>
      </c>
      <c r="Q173" s="117" t="s">
        <v>195</v>
      </c>
      <c r="R173" s="117" t="s">
        <v>195</v>
      </c>
      <c r="S173" s="117" t="s">
        <v>195</v>
      </c>
      <c r="T173" s="117" t="s">
        <v>195</v>
      </c>
      <c r="U173" s="118" t="s">
        <v>195</v>
      </c>
      <c r="V173" s="106">
        <v>7</v>
      </c>
      <c r="W173" s="106">
        <v>9</v>
      </c>
      <c r="X173" s="106">
        <v>11</v>
      </c>
      <c r="Y173" s="106">
        <v>10</v>
      </c>
      <c r="Z173" s="106">
        <v>11</v>
      </c>
      <c r="AA173" s="106">
        <v>8</v>
      </c>
      <c r="AB173" s="106">
        <v>7</v>
      </c>
      <c r="AC173" s="106">
        <v>10</v>
      </c>
      <c r="AD173" s="106">
        <v>9</v>
      </c>
      <c r="AE173" s="106">
        <v>5</v>
      </c>
      <c r="AF173" s="106">
        <v>6</v>
      </c>
      <c r="AG173" s="182">
        <v>6</v>
      </c>
      <c r="AH173" s="119">
        <f t="shared" si="46"/>
        <v>99</v>
      </c>
      <c r="AI173" s="106">
        <f t="shared" si="47"/>
        <v>7</v>
      </c>
      <c r="AJ173" s="107">
        <f t="shared" si="48"/>
        <v>9</v>
      </c>
      <c r="AK173" s="107">
        <f t="shared" si="49"/>
        <v>11</v>
      </c>
      <c r="AL173" s="107">
        <f t="shared" si="50"/>
        <v>10</v>
      </c>
      <c r="AM173" s="107">
        <f t="shared" si="51"/>
        <v>11</v>
      </c>
      <c r="AN173" s="107">
        <f t="shared" si="52"/>
        <v>8</v>
      </c>
      <c r="AO173" s="107">
        <f t="shared" si="53"/>
        <v>7</v>
      </c>
      <c r="AP173" s="107">
        <f t="shared" si="54"/>
        <v>10</v>
      </c>
      <c r="AQ173" s="107">
        <f t="shared" si="55"/>
        <v>9</v>
      </c>
      <c r="AR173" s="107">
        <f t="shared" si="56"/>
        <v>5</v>
      </c>
      <c r="AS173" s="107">
        <f t="shared" si="57"/>
        <v>6</v>
      </c>
      <c r="AT173" s="107">
        <f t="shared" si="58"/>
        <v>6</v>
      </c>
      <c r="AU173" s="105">
        <f t="shared" si="59"/>
        <v>99</v>
      </c>
      <c r="AV173" s="86">
        <v>3035.119999999999</v>
      </c>
      <c r="AW173" s="87">
        <f t="shared" si="60"/>
        <v>6411.49</v>
      </c>
      <c r="AX173" s="87">
        <f t="shared" si="61"/>
        <v>3376.3700000000008</v>
      </c>
    </row>
    <row r="174" spans="1:50" ht="15.75" thickBot="1" x14ac:dyDescent="0.3">
      <c r="A174" s="179" t="s">
        <v>96</v>
      </c>
      <c r="B174" s="180" t="s">
        <v>390</v>
      </c>
      <c r="C174" s="181" t="s">
        <v>291</v>
      </c>
      <c r="D174" s="176" t="str">
        <f t="shared" si="45"/>
        <v>1437178357-Amerigroup-STAR-Lubbock</v>
      </c>
      <c r="E174" s="169" t="s">
        <v>200</v>
      </c>
      <c r="F174" s="169" t="s">
        <v>201</v>
      </c>
      <c r="G174" s="169" t="s">
        <v>279</v>
      </c>
      <c r="H174" s="85" t="s">
        <v>469</v>
      </c>
      <c r="I174" s="95" t="s">
        <v>510</v>
      </c>
      <c r="J174" s="116" t="s">
        <v>195</v>
      </c>
      <c r="K174" s="117" t="s">
        <v>195</v>
      </c>
      <c r="L174" s="117" t="s">
        <v>195</v>
      </c>
      <c r="M174" s="117" t="s">
        <v>195</v>
      </c>
      <c r="N174" s="117" t="s">
        <v>195</v>
      </c>
      <c r="O174" s="117" t="s">
        <v>195</v>
      </c>
      <c r="P174" s="117" t="s">
        <v>195</v>
      </c>
      <c r="Q174" s="117" t="s">
        <v>195</v>
      </c>
      <c r="R174" s="117" t="s">
        <v>195</v>
      </c>
      <c r="S174" s="117" t="s">
        <v>195</v>
      </c>
      <c r="T174" s="117" t="s">
        <v>195</v>
      </c>
      <c r="U174" s="118" t="s">
        <v>195</v>
      </c>
      <c r="V174" s="106">
        <v>27</v>
      </c>
      <c r="W174" s="106">
        <v>19</v>
      </c>
      <c r="X174" s="106">
        <v>17</v>
      </c>
      <c r="Y174" s="106">
        <v>27</v>
      </c>
      <c r="Z174" s="106">
        <v>23</v>
      </c>
      <c r="AA174" s="106">
        <v>19</v>
      </c>
      <c r="AB174" s="106">
        <v>23</v>
      </c>
      <c r="AC174" s="106">
        <v>17</v>
      </c>
      <c r="AD174" s="106">
        <v>11</v>
      </c>
      <c r="AE174" s="106">
        <v>14</v>
      </c>
      <c r="AF174" s="106">
        <v>17</v>
      </c>
      <c r="AG174" s="182">
        <v>35</v>
      </c>
      <c r="AH174" s="119">
        <f t="shared" si="46"/>
        <v>249</v>
      </c>
      <c r="AI174" s="106">
        <f t="shared" si="47"/>
        <v>27</v>
      </c>
      <c r="AJ174" s="107">
        <f t="shared" si="48"/>
        <v>19</v>
      </c>
      <c r="AK174" s="107">
        <f t="shared" si="49"/>
        <v>17</v>
      </c>
      <c r="AL174" s="107">
        <f t="shared" si="50"/>
        <v>27</v>
      </c>
      <c r="AM174" s="107">
        <f t="shared" si="51"/>
        <v>23</v>
      </c>
      <c r="AN174" s="107">
        <f t="shared" si="52"/>
        <v>19</v>
      </c>
      <c r="AO174" s="107">
        <f t="shared" si="53"/>
        <v>23</v>
      </c>
      <c r="AP174" s="107">
        <f t="shared" si="54"/>
        <v>17</v>
      </c>
      <c r="AQ174" s="107">
        <f t="shared" si="55"/>
        <v>11</v>
      </c>
      <c r="AR174" s="107">
        <f t="shared" si="56"/>
        <v>14</v>
      </c>
      <c r="AS174" s="107">
        <f t="shared" si="57"/>
        <v>17</v>
      </c>
      <c r="AT174" s="107">
        <f t="shared" si="58"/>
        <v>35</v>
      </c>
      <c r="AU174" s="105">
        <f t="shared" si="59"/>
        <v>249</v>
      </c>
      <c r="AV174" s="86">
        <v>20727.620000000014</v>
      </c>
      <c r="AW174" s="87">
        <f t="shared" si="60"/>
        <v>16125.87</v>
      </c>
      <c r="AX174" s="87">
        <f t="shared" si="61"/>
        <v>-4601.7500000000127</v>
      </c>
    </row>
    <row r="175" spans="1:50" ht="15.75" thickBot="1" x14ac:dyDescent="0.3">
      <c r="A175" s="179" t="s">
        <v>96</v>
      </c>
      <c r="B175" s="180" t="s">
        <v>390</v>
      </c>
      <c r="C175" s="181" t="s">
        <v>443</v>
      </c>
      <c r="D175" s="176" t="str">
        <f t="shared" si="45"/>
        <v>1437178357-FIRSTCARE-STAR-Lubbock</v>
      </c>
      <c r="E175" s="169" t="s">
        <v>240</v>
      </c>
      <c r="F175" s="169" t="s">
        <v>201</v>
      </c>
      <c r="G175" s="169" t="s">
        <v>279</v>
      </c>
      <c r="H175" s="85" t="s">
        <v>469</v>
      </c>
      <c r="I175" s="95" t="s">
        <v>510</v>
      </c>
      <c r="J175" s="116" t="s">
        <v>195</v>
      </c>
      <c r="K175" s="117" t="s">
        <v>195</v>
      </c>
      <c r="L175" s="117" t="s">
        <v>195</v>
      </c>
      <c r="M175" s="117" t="s">
        <v>195</v>
      </c>
      <c r="N175" s="117" t="s">
        <v>195</v>
      </c>
      <c r="O175" s="117" t="s">
        <v>195</v>
      </c>
      <c r="P175" s="117" t="s">
        <v>195</v>
      </c>
      <c r="Q175" s="117" t="s">
        <v>195</v>
      </c>
      <c r="R175" s="117" t="s">
        <v>195</v>
      </c>
      <c r="S175" s="117" t="s">
        <v>195</v>
      </c>
      <c r="T175" s="117" t="s">
        <v>195</v>
      </c>
      <c r="U175" s="118" t="s">
        <v>195</v>
      </c>
      <c r="V175" s="106">
        <v>102</v>
      </c>
      <c r="W175" s="106">
        <v>103</v>
      </c>
      <c r="X175" s="106">
        <v>123</v>
      </c>
      <c r="Y175" s="106">
        <v>76</v>
      </c>
      <c r="Z175" s="106">
        <v>95</v>
      </c>
      <c r="AA175" s="106">
        <v>105</v>
      </c>
      <c r="AB175" s="106">
        <v>94</v>
      </c>
      <c r="AC175" s="106">
        <v>94</v>
      </c>
      <c r="AD175" s="106">
        <v>84</v>
      </c>
      <c r="AE175" s="106">
        <v>53</v>
      </c>
      <c r="AF175" s="106">
        <v>64</v>
      </c>
      <c r="AG175" s="182">
        <v>95</v>
      </c>
      <c r="AH175" s="119">
        <f t="shared" si="46"/>
        <v>1088</v>
      </c>
      <c r="AI175" s="106">
        <f t="shared" si="47"/>
        <v>102</v>
      </c>
      <c r="AJ175" s="107">
        <f t="shared" si="48"/>
        <v>103</v>
      </c>
      <c r="AK175" s="107">
        <f t="shared" si="49"/>
        <v>123</v>
      </c>
      <c r="AL175" s="107">
        <f t="shared" si="50"/>
        <v>76</v>
      </c>
      <c r="AM175" s="107">
        <f t="shared" si="51"/>
        <v>95</v>
      </c>
      <c r="AN175" s="107">
        <f t="shared" si="52"/>
        <v>105</v>
      </c>
      <c r="AO175" s="107">
        <f t="shared" si="53"/>
        <v>94</v>
      </c>
      <c r="AP175" s="107">
        <f t="shared" si="54"/>
        <v>94</v>
      </c>
      <c r="AQ175" s="107">
        <f t="shared" si="55"/>
        <v>84</v>
      </c>
      <c r="AR175" s="107">
        <f t="shared" si="56"/>
        <v>53</v>
      </c>
      <c r="AS175" s="107">
        <f t="shared" si="57"/>
        <v>64</v>
      </c>
      <c r="AT175" s="107">
        <f t="shared" si="58"/>
        <v>95</v>
      </c>
      <c r="AU175" s="105">
        <f t="shared" si="59"/>
        <v>1088</v>
      </c>
      <c r="AV175" s="86">
        <v>71721.13</v>
      </c>
      <c r="AW175" s="87">
        <f t="shared" si="60"/>
        <v>70461.61</v>
      </c>
      <c r="AX175" s="87">
        <f t="shared" si="61"/>
        <v>-1259.5200000000041</v>
      </c>
    </row>
    <row r="176" spans="1:50" ht="15.75" thickBot="1" x14ac:dyDescent="0.3">
      <c r="A176" s="179" t="s">
        <v>97</v>
      </c>
      <c r="B176" s="180" t="s">
        <v>402</v>
      </c>
      <c r="C176" s="181" t="s">
        <v>235</v>
      </c>
      <c r="D176" s="176" t="str">
        <f t="shared" si="45"/>
        <v>1457307175-Amerigroup-STAR Kids-MRSA West</v>
      </c>
      <c r="E176" s="169" t="s">
        <v>200</v>
      </c>
      <c r="F176" s="169" t="s">
        <v>236</v>
      </c>
      <c r="G176" s="169" t="s">
        <v>202</v>
      </c>
      <c r="H176" s="85" t="s">
        <v>469</v>
      </c>
      <c r="I176" s="95" t="s">
        <v>510</v>
      </c>
      <c r="J176" s="116" t="s">
        <v>195</v>
      </c>
      <c r="K176" s="117" t="s">
        <v>195</v>
      </c>
      <c r="L176" s="117" t="s">
        <v>195</v>
      </c>
      <c r="M176" s="117" t="s">
        <v>195</v>
      </c>
      <c r="N176" s="117" t="s">
        <v>195</v>
      </c>
      <c r="O176" s="117" t="s">
        <v>195</v>
      </c>
      <c r="P176" s="117" t="s">
        <v>195</v>
      </c>
      <c r="Q176" s="117" t="s">
        <v>195</v>
      </c>
      <c r="R176" s="117" t="s">
        <v>195</v>
      </c>
      <c r="S176" s="117" t="s">
        <v>195</v>
      </c>
      <c r="T176" s="117" t="s">
        <v>195</v>
      </c>
      <c r="U176" s="118" t="s">
        <v>195</v>
      </c>
      <c r="V176" s="106">
        <v>1</v>
      </c>
      <c r="W176" s="106">
        <v>0</v>
      </c>
      <c r="X176" s="106">
        <v>0</v>
      </c>
      <c r="Y176" s="106">
        <v>0</v>
      </c>
      <c r="Z176" s="106">
        <v>0</v>
      </c>
      <c r="AA176" s="106">
        <v>0</v>
      </c>
      <c r="AB176" s="106">
        <v>2</v>
      </c>
      <c r="AC176" s="106">
        <v>4</v>
      </c>
      <c r="AD176" s="106">
        <v>0</v>
      </c>
      <c r="AE176" s="106">
        <v>0</v>
      </c>
      <c r="AF176" s="106">
        <v>0</v>
      </c>
      <c r="AG176" s="182">
        <v>0</v>
      </c>
      <c r="AH176" s="119">
        <f t="shared" si="46"/>
        <v>7</v>
      </c>
      <c r="AI176" s="106">
        <f t="shared" si="47"/>
        <v>1</v>
      </c>
      <c r="AJ176" s="107">
        <f t="shared" si="48"/>
        <v>0</v>
      </c>
      <c r="AK176" s="107">
        <f t="shared" si="49"/>
        <v>0</v>
      </c>
      <c r="AL176" s="107">
        <f t="shared" si="50"/>
        <v>0</v>
      </c>
      <c r="AM176" s="107">
        <f t="shared" si="51"/>
        <v>0</v>
      </c>
      <c r="AN176" s="107">
        <f t="shared" si="52"/>
        <v>0</v>
      </c>
      <c r="AO176" s="107">
        <f t="shared" si="53"/>
        <v>2</v>
      </c>
      <c r="AP176" s="107">
        <f t="shared" si="54"/>
        <v>4</v>
      </c>
      <c r="AQ176" s="107">
        <f t="shared" si="55"/>
        <v>0</v>
      </c>
      <c r="AR176" s="107">
        <f t="shared" si="56"/>
        <v>0</v>
      </c>
      <c r="AS176" s="107">
        <f t="shared" si="57"/>
        <v>0</v>
      </c>
      <c r="AT176" s="107">
        <f t="shared" si="58"/>
        <v>0</v>
      </c>
      <c r="AU176" s="105">
        <f t="shared" si="59"/>
        <v>7</v>
      </c>
      <c r="AV176" s="86">
        <v>2493.0899999999992</v>
      </c>
      <c r="AW176" s="87">
        <f t="shared" si="60"/>
        <v>453.34</v>
      </c>
      <c r="AX176" s="87">
        <f t="shared" si="61"/>
        <v>-2039.7499999999993</v>
      </c>
    </row>
    <row r="177" spans="1:50" ht="15.75" thickBot="1" x14ac:dyDescent="0.3">
      <c r="A177" s="179" t="s">
        <v>98</v>
      </c>
      <c r="B177" s="180" t="s">
        <v>204</v>
      </c>
      <c r="C177" s="181" t="s">
        <v>235</v>
      </c>
      <c r="D177" s="176" t="str">
        <f t="shared" si="45"/>
        <v>1457337800-Amerigroup-STAR Kids-MRSA West</v>
      </c>
      <c r="E177" s="169" t="s">
        <v>200</v>
      </c>
      <c r="F177" s="169" t="s">
        <v>236</v>
      </c>
      <c r="G177" s="169" t="s">
        <v>202</v>
      </c>
      <c r="H177" s="85" t="s">
        <v>469</v>
      </c>
      <c r="I177" s="95" t="s">
        <v>510</v>
      </c>
      <c r="J177" s="116" t="s">
        <v>195</v>
      </c>
      <c r="K177" s="117" t="s">
        <v>195</v>
      </c>
      <c r="L177" s="117" t="s">
        <v>195</v>
      </c>
      <c r="M177" s="117" t="s">
        <v>195</v>
      </c>
      <c r="N177" s="117" t="s">
        <v>195</v>
      </c>
      <c r="O177" s="117" t="s">
        <v>195</v>
      </c>
      <c r="P177" s="117" t="s">
        <v>195</v>
      </c>
      <c r="Q177" s="117" t="s">
        <v>195</v>
      </c>
      <c r="R177" s="117" t="s">
        <v>195</v>
      </c>
      <c r="S177" s="117" t="s">
        <v>195</v>
      </c>
      <c r="T177" s="117" t="s">
        <v>195</v>
      </c>
      <c r="U177" s="118" t="s">
        <v>195</v>
      </c>
      <c r="V177" s="106">
        <v>0</v>
      </c>
      <c r="W177" s="106">
        <v>0</v>
      </c>
      <c r="X177" s="106">
        <v>2</v>
      </c>
      <c r="Y177" s="106">
        <v>1</v>
      </c>
      <c r="Z177" s="106">
        <v>2</v>
      </c>
      <c r="AA177" s="106">
        <v>2</v>
      </c>
      <c r="AB177" s="106">
        <v>1</v>
      </c>
      <c r="AC177" s="106">
        <v>2</v>
      </c>
      <c r="AD177" s="106">
        <v>0</v>
      </c>
      <c r="AE177" s="106">
        <v>0</v>
      </c>
      <c r="AF177" s="106">
        <v>4</v>
      </c>
      <c r="AG177" s="182">
        <v>0</v>
      </c>
      <c r="AH177" s="119">
        <f t="shared" si="46"/>
        <v>14</v>
      </c>
      <c r="AI177" s="106">
        <f t="shared" si="47"/>
        <v>0</v>
      </c>
      <c r="AJ177" s="107">
        <f t="shared" si="48"/>
        <v>0</v>
      </c>
      <c r="AK177" s="107">
        <f t="shared" si="49"/>
        <v>2</v>
      </c>
      <c r="AL177" s="107">
        <f t="shared" si="50"/>
        <v>1</v>
      </c>
      <c r="AM177" s="107">
        <f t="shared" si="51"/>
        <v>2</v>
      </c>
      <c r="AN177" s="107">
        <f t="shared" si="52"/>
        <v>2</v>
      </c>
      <c r="AO177" s="107">
        <f t="shared" si="53"/>
        <v>1</v>
      </c>
      <c r="AP177" s="107">
        <f t="shared" si="54"/>
        <v>2</v>
      </c>
      <c r="AQ177" s="107">
        <f t="shared" si="55"/>
        <v>0</v>
      </c>
      <c r="AR177" s="107">
        <f t="shared" si="56"/>
        <v>0</v>
      </c>
      <c r="AS177" s="107">
        <f t="shared" si="57"/>
        <v>4</v>
      </c>
      <c r="AT177" s="107">
        <f t="shared" si="58"/>
        <v>0</v>
      </c>
      <c r="AU177" s="105">
        <f t="shared" si="59"/>
        <v>14</v>
      </c>
      <c r="AV177" s="86">
        <v>1339.7899999999995</v>
      </c>
      <c r="AW177" s="87">
        <f t="shared" si="60"/>
        <v>906.68</v>
      </c>
      <c r="AX177" s="87">
        <f t="shared" si="61"/>
        <v>-433.10999999999956</v>
      </c>
    </row>
    <row r="178" spans="1:50" ht="15.75" thickBot="1" x14ac:dyDescent="0.3">
      <c r="A178" s="179" t="s">
        <v>98</v>
      </c>
      <c r="B178" s="180" t="s">
        <v>204</v>
      </c>
      <c r="C178" s="181" t="s">
        <v>232</v>
      </c>
      <c r="D178" s="176" t="str">
        <f t="shared" si="45"/>
        <v>1457337800-Amerigroup-STAR+PLUS-MRSA West</v>
      </c>
      <c r="E178" s="169" t="s">
        <v>200</v>
      </c>
      <c r="F178" s="169" t="s">
        <v>233</v>
      </c>
      <c r="G178" s="169" t="s">
        <v>202</v>
      </c>
      <c r="H178" s="85" t="s">
        <v>469</v>
      </c>
      <c r="I178" s="95" t="s">
        <v>510</v>
      </c>
      <c r="J178" s="116" t="s">
        <v>195</v>
      </c>
      <c r="K178" s="117" t="s">
        <v>195</v>
      </c>
      <c r="L178" s="117" t="s">
        <v>195</v>
      </c>
      <c r="M178" s="117" t="s">
        <v>195</v>
      </c>
      <c r="N178" s="117" t="s">
        <v>195</v>
      </c>
      <c r="O178" s="117" t="s">
        <v>195</v>
      </c>
      <c r="P178" s="117" t="s">
        <v>195</v>
      </c>
      <c r="Q178" s="117" t="s">
        <v>195</v>
      </c>
      <c r="R178" s="117" t="s">
        <v>195</v>
      </c>
      <c r="S178" s="117" t="s">
        <v>195</v>
      </c>
      <c r="T178" s="117" t="s">
        <v>195</v>
      </c>
      <c r="U178" s="118" t="s">
        <v>195</v>
      </c>
      <c r="V178" s="106">
        <v>4</v>
      </c>
      <c r="W178" s="106">
        <v>1</v>
      </c>
      <c r="X178" s="106">
        <v>2</v>
      </c>
      <c r="Y178" s="106">
        <v>2</v>
      </c>
      <c r="Z178" s="106">
        <v>6</v>
      </c>
      <c r="AA178" s="106">
        <v>6</v>
      </c>
      <c r="AB178" s="106">
        <v>7</v>
      </c>
      <c r="AC178" s="106">
        <v>2</v>
      </c>
      <c r="AD178" s="106">
        <v>1</v>
      </c>
      <c r="AE178" s="106">
        <v>3</v>
      </c>
      <c r="AF178" s="106">
        <v>2</v>
      </c>
      <c r="AG178" s="182">
        <v>1</v>
      </c>
      <c r="AH178" s="119">
        <f t="shared" si="46"/>
        <v>37</v>
      </c>
      <c r="AI178" s="106">
        <f t="shared" si="47"/>
        <v>4</v>
      </c>
      <c r="AJ178" s="107">
        <f t="shared" si="48"/>
        <v>1</v>
      </c>
      <c r="AK178" s="107">
        <f t="shared" si="49"/>
        <v>2</v>
      </c>
      <c r="AL178" s="107">
        <f t="shared" si="50"/>
        <v>2</v>
      </c>
      <c r="AM178" s="107">
        <f t="shared" si="51"/>
        <v>6</v>
      </c>
      <c r="AN178" s="107">
        <f t="shared" si="52"/>
        <v>6</v>
      </c>
      <c r="AO178" s="107">
        <f t="shared" si="53"/>
        <v>7</v>
      </c>
      <c r="AP178" s="107">
        <f t="shared" si="54"/>
        <v>2</v>
      </c>
      <c r="AQ178" s="107">
        <f t="shared" si="55"/>
        <v>1</v>
      </c>
      <c r="AR178" s="107">
        <f t="shared" si="56"/>
        <v>3</v>
      </c>
      <c r="AS178" s="107">
        <f t="shared" si="57"/>
        <v>2</v>
      </c>
      <c r="AT178" s="107">
        <f t="shared" si="58"/>
        <v>1</v>
      </c>
      <c r="AU178" s="105">
        <f t="shared" si="59"/>
        <v>37</v>
      </c>
      <c r="AV178" s="86">
        <v>4039.9999999999995</v>
      </c>
      <c r="AW178" s="87">
        <f t="shared" si="60"/>
        <v>2396.21</v>
      </c>
      <c r="AX178" s="87">
        <f t="shared" si="61"/>
        <v>-1643.7899999999995</v>
      </c>
    </row>
    <row r="179" spans="1:50" ht="15.75" thickBot="1" x14ac:dyDescent="0.3">
      <c r="A179" s="179" t="s">
        <v>98</v>
      </c>
      <c r="B179" s="180" t="s">
        <v>204</v>
      </c>
      <c r="C179" s="181" t="s">
        <v>199</v>
      </c>
      <c r="D179" s="176" t="str">
        <f t="shared" si="45"/>
        <v>1457337800-Amerigroup-STAR-MRSA West</v>
      </c>
      <c r="E179" s="169" t="s">
        <v>200</v>
      </c>
      <c r="F179" s="169" t="s">
        <v>201</v>
      </c>
      <c r="G179" s="169" t="s">
        <v>202</v>
      </c>
      <c r="H179" s="85" t="s">
        <v>469</v>
      </c>
      <c r="I179" s="95" t="s">
        <v>510</v>
      </c>
      <c r="J179" s="116" t="s">
        <v>195</v>
      </c>
      <c r="K179" s="117" t="s">
        <v>195</v>
      </c>
      <c r="L179" s="117" t="s">
        <v>195</v>
      </c>
      <c r="M179" s="117" t="s">
        <v>195</v>
      </c>
      <c r="N179" s="117" t="s">
        <v>195</v>
      </c>
      <c r="O179" s="117" t="s">
        <v>195</v>
      </c>
      <c r="P179" s="117" t="s">
        <v>195</v>
      </c>
      <c r="Q179" s="117" t="s">
        <v>195</v>
      </c>
      <c r="R179" s="117" t="s">
        <v>195</v>
      </c>
      <c r="S179" s="117" t="s">
        <v>195</v>
      </c>
      <c r="T179" s="117" t="s">
        <v>195</v>
      </c>
      <c r="U179" s="118" t="s">
        <v>195</v>
      </c>
      <c r="V179" s="106">
        <v>22</v>
      </c>
      <c r="W179" s="106">
        <v>17</v>
      </c>
      <c r="X179" s="106">
        <v>18</v>
      </c>
      <c r="Y179" s="106">
        <v>14</v>
      </c>
      <c r="Z179" s="106">
        <v>20</v>
      </c>
      <c r="AA179" s="106">
        <v>12</v>
      </c>
      <c r="AB179" s="106">
        <v>11</v>
      </c>
      <c r="AC179" s="106">
        <v>11</v>
      </c>
      <c r="AD179" s="106">
        <v>20</v>
      </c>
      <c r="AE179" s="106">
        <v>3</v>
      </c>
      <c r="AF179" s="106">
        <v>11</v>
      </c>
      <c r="AG179" s="182">
        <v>17</v>
      </c>
      <c r="AH179" s="119">
        <f t="shared" si="46"/>
        <v>176</v>
      </c>
      <c r="AI179" s="106">
        <f t="shared" si="47"/>
        <v>22</v>
      </c>
      <c r="AJ179" s="107">
        <f t="shared" si="48"/>
        <v>17</v>
      </c>
      <c r="AK179" s="107">
        <f t="shared" si="49"/>
        <v>18</v>
      </c>
      <c r="AL179" s="107">
        <f t="shared" si="50"/>
        <v>14</v>
      </c>
      <c r="AM179" s="107">
        <f t="shared" si="51"/>
        <v>20</v>
      </c>
      <c r="AN179" s="107">
        <f t="shared" si="52"/>
        <v>12</v>
      </c>
      <c r="AO179" s="107">
        <f t="shared" si="53"/>
        <v>11</v>
      </c>
      <c r="AP179" s="107">
        <f t="shared" si="54"/>
        <v>11</v>
      </c>
      <c r="AQ179" s="107">
        <f t="shared" si="55"/>
        <v>20</v>
      </c>
      <c r="AR179" s="107">
        <f t="shared" si="56"/>
        <v>3</v>
      </c>
      <c r="AS179" s="107">
        <f t="shared" si="57"/>
        <v>11</v>
      </c>
      <c r="AT179" s="107">
        <f t="shared" si="58"/>
        <v>17</v>
      </c>
      <c r="AU179" s="105">
        <f t="shared" si="59"/>
        <v>176</v>
      </c>
      <c r="AV179" s="86">
        <v>30358.589999999997</v>
      </c>
      <c r="AW179" s="87">
        <f t="shared" si="60"/>
        <v>11398.2</v>
      </c>
      <c r="AX179" s="87">
        <f t="shared" si="61"/>
        <v>-18960.389999999996</v>
      </c>
    </row>
    <row r="180" spans="1:50" ht="15.75" thickBot="1" x14ac:dyDescent="0.3">
      <c r="A180" s="179" t="s">
        <v>98</v>
      </c>
      <c r="B180" s="180" t="s">
        <v>204</v>
      </c>
      <c r="C180" s="181" t="s">
        <v>239</v>
      </c>
      <c r="D180" s="176" t="str">
        <f t="shared" si="45"/>
        <v>1457337800-FIRSTCARE-STAR-MRSA West</v>
      </c>
      <c r="E180" s="169" t="s">
        <v>240</v>
      </c>
      <c r="F180" s="169" t="s">
        <v>201</v>
      </c>
      <c r="G180" s="169" t="s">
        <v>202</v>
      </c>
      <c r="H180" s="85" t="s">
        <v>469</v>
      </c>
      <c r="I180" s="95" t="s">
        <v>510</v>
      </c>
      <c r="J180" s="116" t="s">
        <v>195</v>
      </c>
      <c r="K180" s="117" t="s">
        <v>195</v>
      </c>
      <c r="L180" s="117" t="s">
        <v>195</v>
      </c>
      <c r="M180" s="117" t="s">
        <v>195</v>
      </c>
      <c r="N180" s="117" t="s">
        <v>195</v>
      </c>
      <c r="O180" s="117" t="s">
        <v>195</v>
      </c>
      <c r="P180" s="117" t="s">
        <v>195</v>
      </c>
      <c r="Q180" s="117" t="s">
        <v>195</v>
      </c>
      <c r="R180" s="117" t="s">
        <v>195</v>
      </c>
      <c r="S180" s="117" t="s">
        <v>195</v>
      </c>
      <c r="T180" s="117" t="s">
        <v>195</v>
      </c>
      <c r="U180" s="118" t="s">
        <v>195</v>
      </c>
      <c r="V180" s="106">
        <v>23</v>
      </c>
      <c r="W180" s="106">
        <v>18</v>
      </c>
      <c r="X180" s="106">
        <v>35</v>
      </c>
      <c r="Y180" s="106">
        <v>29</v>
      </c>
      <c r="Z180" s="106">
        <v>29</v>
      </c>
      <c r="AA180" s="106">
        <v>20</v>
      </c>
      <c r="AB180" s="106">
        <v>26</v>
      </c>
      <c r="AC180" s="106">
        <v>13</v>
      </c>
      <c r="AD180" s="106">
        <v>21</v>
      </c>
      <c r="AE180" s="106">
        <v>15</v>
      </c>
      <c r="AF180" s="106">
        <v>10</v>
      </c>
      <c r="AG180" s="182">
        <v>15</v>
      </c>
      <c r="AH180" s="119">
        <f t="shared" si="46"/>
        <v>254</v>
      </c>
      <c r="AI180" s="106">
        <f t="shared" si="47"/>
        <v>23</v>
      </c>
      <c r="AJ180" s="107">
        <f t="shared" si="48"/>
        <v>18</v>
      </c>
      <c r="AK180" s="107">
        <f t="shared" si="49"/>
        <v>35</v>
      </c>
      <c r="AL180" s="107">
        <f t="shared" si="50"/>
        <v>29</v>
      </c>
      <c r="AM180" s="107">
        <f t="shared" si="51"/>
        <v>29</v>
      </c>
      <c r="AN180" s="107">
        <f t="shared" si="52"/>
        <v>20</v>
      </c>
      <c r="AO180" s="107">
        <f t="shared" si="53"/>
        <v>26</v>
      </c>
      <c r="AP180" s="107">
        <f t="shared" si="54"/>
        <v>13</v>
      </c>
      <c r="AQ180" s="107">
        <f t="shared" si="55"/>
        <v>21</v>
      </c>
      <c r="AR180" s="107">
        <f t="shared" si="56"/>
        <v>15</v>
      </c>
      <c r="AS180" s="107">
        <f t="shared" si="57"/>
        <v>10</v>
      </c>
      <c r="AT180" s="107">
        <f t="shared" si="58"/>
        <v>15</v>
      </c>
      <c r="AU180" s="105">
        <f t="shared" si="59"/>
        <v>254</v>
      </c>
      <c r="AV180" s="86">
        <v>37964.199999999983</v>
      </c>
      <c r="AW180" s="87">
        <f t="shared" si="60"/>
        <v>16449.68</v>
      </c>
      <c r="AX180" s="87">
        <f t="shared" si="61"/>
        <v>-21514.519999999982</v>
      </c>
    </row>
    <row r="181" spans="1:50" ht="15.75" thickBot="1" x14ac:dyDescent="0.3">
      <c r="A181" s="179" t="s">
        <v>100</v>
      </c>
      <c r="B181" s="180" t="s">
        <v>359</v>
      </c>
      <c r="C181" s="181" t="s">
        <v>235</v>
      </c>
      <c r="D181" s="176" t="str">
        <f t="shared" si="45"/>
        <v>1467742254-Amerigroup-STAR Kids-MRSA West</v>
      </c>
      <c r="E181" s="169" t="s">
        <v>200</v>
      </c>
      <c r="F181" s="169" t="s">
        <v>236</v>
      </c>
      <c r="G181" s="169" t="s">
        <v>202</v>
      </c>
      <c r="H181" s="85" t="s">
        <v>469</v>
      </c>
      <c r="I181" s="95" t="s">
        <v>510</v>
      </c>
      <c r="J181" s="116" t="s">
        <v>195</v>
      </c>
      <c r="K181" s="117" t="s">
        <v>195</v>
      </c>
      <c r="L181" s="117" t="s">
        <v>195</v>
      </c>
      <c r="M181" s="117" t="s">
        <v>195</v>
      </c>
      <c r="N181" s="117" t="s">
        <v>195</v>
      </c>
      <c r="O181" s="117" t="s">
        <v>195</v>
      </c>
      <c r="P181" s="117" t="s">
        <v>195</v>
      </c>
      <c r="Q181" s="117" t="s">
        <v>195</v>
      </c>
      <c r="R181" s="117" t="s">
        <v>195</v>
      </c>
      <c r="S181" s="117" t="s">
        <v>195</v>
      </c>
      <c r="T181" s="117" t="s">
        <v>195</v>
      </c>
      <c r="U181" s="118" t="s">
        <v>195</v>
      </c>
      <c r="V181" s="106">
        <v>3</v>
      </c>
      <c r="W181" s="106">
        <v>3</v>
      </c>
      <c r="X181" s="106">
        <v>7</v>
      </c>
      <c r="Y181" s="106">
        <v>3</v>
      </c>
      <c r="Z181" s="106">
        <v>2</v>
      </c>
      <c r="AA181" s="106">
        <v>5</v>
      </c>
      <c r="AB181" s="106">
        <v>4</v>
      </c>
      <c r="AC181" s="106">
        <v>3</v>
      </c>
      <c r="AD181" s="106">
        <v>4</v>
      </c>
      <c r="AE181" s="106">
        <v>3</v>
      </c>
      <c r="AF181" s="106">
        <v>1</v>
      </c>
      <c r="AG181" s="182">
        <v>1</v>
      </c>
      <c r="AH181" s="119">
        <f t="shared" si="46"/>
        <v>39</v>
      </c>
      <c r="AI181" s="106">
        <f t="shared" si="47"/>
        <v>3</v>
      </c>
      <c r="AJ181" s="107">
        <f t="shared" si="48"/>
        <v>3</v>
      </c>
      <c r="AK181" s="107">
        <f t="shared" si="49"/>
        <v>7</v>
      </c>
      <c r="AL181" s="107">
        <f t="shared" si="50"/>
        <v>3</v>
      </c>
      <c r="AM181" s="107">
        <f t="shared" si="51"/>
        <v>2</v>
      </c>
      <c r="AN181" s="107">
        <f t="shared" si="52"/>
        <v>5</v>
      </c>
      <c r="AO181" s="107">
        <f t="shared" si="53"/>
        <v>4</v>
      </c>
      <c r="AP181" s="107">
        <f t="shared" si="54"/>
        <v>3</v>
      </c>
      <c r="AQ181" s="107">
        <f t="shared" si="55"/>
        <v>4</v>
      </c>
      <c r="AR181" s="107">
        <f t="shared" si="56"/>
        <v>3</v>
      </c>
      <c r="AS181" s="107">
        <f t="shared" si="57"/>
        <v>1</v>
      </c>
      <c r="AT181" s="107">
        <f t="shared" si="58"/>
        <v>1</v>
      </c>
      <c r="AU181" s="105">
        <f t="shared" si="59"/>
        <v>39</v>
      </c>
      <c r="AV181" s="86">
        <v>962.54000000000019</v>
      </c>
      <c r="AW181" s="87">
        <f t="shared" si="60"/>
        <v>2525.7399999999998</v>
      </c>
      <c r="AX181" s="87">
        <f t="shared" si="61"/>
        <v>1563.1999999999996</v>
      </c>
    </row>
    <row r="182" spans="1:50" ht="15.75" thickBot="1" x14ac:dyDescent="0.3">
      <c r="A182" s="179" t="s">
        <v>100</v>
      </c>
      <c r="B182" s="180" t="s">
        <v>359</v>
      </c>
      <c r="C182" s="181" t="s">
        <v>232</v>
      </c>
      <c r="D182" s="176" t="str">
        <f t="shared" si="45"/>
        <v>1467742254-Amerigroup-STAR+PLUS-MRSA West</v>
      </c>
      <c r="E182" s="169" t="s">
        <v>200</v>
      </c>
      <c r="F182" s="169" t="s">
        <v>233</v>
      </c>
      <c r="G182" s="169" t="s">
        <v>202</v>
      </c>
      <c r="H182" s="85" t="s">
        <v>469</v>
      </c>
      <c r="I182" s="95" t="s">
        <v>510</v>
      </c>
      <c r="J182" s="116" t="s">
        <v>195</v>
      </c>
      <c r="K182" s="117" t="s">
        <v>195</v>
      </c>
      <c r="L182" s="117" t="s">
        <v>195</v>
      </c>
      <c r="M182" s="117" t="s">
        <v>195</v>
      </c>
      <c r="N182" s="117" t="s">
        <v>195</v>
      </c>
      <c r="O182" s="117" t="s">
        <v>195</v>
      </c>
      <c r="P182" s="117" t="s">
        <v>195</v>
      </c>
      <c r="Q182" s="117" t="s">
        <v>195</v>
      </c>
      <c r="R182" s="117" t="s">
        <v>195</v>
      </c>
      <c r="S182" s="117" t="s">
        <v>195</v>
      </c>
      <c r="T182" s="117" t="s">
        <v>195</v>
      </c>
      <c r="U182" s="118" t="s">
        <v>195</v>
      </c>
      <c r="V182" s="106">
        <v>4</v>
      </c>
      <c r="W182" s="106">
        <v>3</v>
      </c>
      <c r="X182" s="106">
        <v>3</v>
      </c>
      <c r="Y182" s="106">
        <v>3</v>
      </c>
      <c r="Z182" s="106">
        <v>4</v>
      </c>
      <c r="AA182" s="106">
        <v>5</v>
      </c>
      <c r="AB182" s="106">
        <v>6</v>
      </c>
      <c r="AC182" s="106">
        <v>1</v>
      </c>
      <c r="AD182" s="106">
        <v>5</v>
      </c>
      <c r="AE182" s="106">
        <v>3</v>
      </c>
      <c r="AF182" s="106">
        <v>1</v>
      </c>
      <c r="AG182" s="182">
        <v>5</v>
      </c>
      <c r="AH182" s="119">
        <f t="shared" si="46"/>
        <v>43</v>
      </c>
      <c r="AI182" s="106">
        <f t="shared" si="47"/>
        <v>4</v>
      </c>
      <c r="AJ182" s="107">
        <f t="shared" si="48"/>
        <v>3</v>
      </c>
      <c r="AK182" s="107">
        <f t="shared" si="49"/>
        <v>3</v>
      </c>
      <c r="AL182" s="107">
        <f t="shared" si="50"/>
        <v>3</v>
      </c>
      <c r="AM182" s="107">
        <f t="shared" si="51"/>
        <v>4</v>
      </c>
      <c r="AN182" s="107">
        <f t="shared" si="52"/>
        <v>5</v>
      </c>
      <c r="AO182" s="107">
        <f t="shared" si="53"/>
        <v>6</v>
      </c>
      <c r="AP182" s="107">
        <f t="shared" si="54"/>
        <v>1</v>
      </c>
      <c r="AQ182" s="107">
        <f t="shared" si="55"/>
        <v>5</v>
      </c>
      <c r="AR182" s="107">
        <f t="shared" si="56"/>
        <v>3</v>
      </c>
      <c r="AS182" s="107">
        <f t="shared" si="57"/>
        <v>1</v>
      </c>
      <c r="AT182" s="107">
        <f t="shared" si="58"/>
        <v>5</v>
      </c>
      <c r="AU182" s="105">
        <f t="shared" si="59"/>
        <v>43</v>
      </c>
      <c r="AV182" s="86">
        <v>2959.7799999999984</v>
      </c>
      <c r="AW182" s="87">
        <f t="shared" si="60"/>
        <v>2784.79</v>
      </c>
      <c r="AX182" s="87">
        <f t="shared" si="61"/>
        <v>-174.98999999999842</v>
      </c>
    </row>
    <row r="183" spans="1:50" ht="15.75" thickBot="1" x14ac:dyDescent="0.3">
      <c r="A183" s="179" t="s">
        <v>100</v>
      </c>
      <c r="B183" s="180" t="s">
        <v>359</v>
      </c>
      <c r="C183" s="181" t="s">
        <v>199</v>
      </c>
      <c r="D183" s="176" t="str">
        <f t="shared" si="45"/>
        <v>1467742254-Amerigroup-STAR-MRSA West</v>
      </c>
      <c r="E183" s="169" t="s">
        <v>200</v>
      </c>
      <c r="F183" s="169" t="s">
        <v>201</v>
      </c>
      <c r="G183" s="169" t="s">
        <v>202</v>
      </c>
      <c r="H183" s="85" t="s">
        <v>469</v>
      </c>
      <c r="I183" s="95" t="s">
        <v>510</v>
      </c>
      <c r="J183" s="116" t="s">
        <v>195</v>
      </c>
      <c r="K183" s="117" t="s">
        <v>195</v>
      </c>
      <c r="L183" s="117" t="s">
        <v>195</v>
      </c>
      <c r="M183" s="117" t="s">
        <v>195</v>
      </c>
      <c r="N183" s="117" t="s">
        <v>195</v>
      </c>
      <c r="O183" s="117" t="s">
        <v>195</v>
      </c>
      <c r="P183" s="117" t="s">
        <v>195</v>
      </c>
      <c r="Q183" s="117" t="s">
        <v>195</v>
      </c>
      <c r="R183" s="117" t="s">
        <v>195</v>
      </c>
      <c r="S183" s="117" t="s">
        <v>195</v>
      </c>
      <c r="T183" s="117" t="s">
        <v>195</v>
      </c>
      <c r="U183" s="118" t="s">
        <v>195</v>
      </c>
      <c r="V183" s="106">
        <v>33</v>
      </c>
      <c r="W183" s="106">
        <v>43</v>
      </c>
      <c r="X183" s="106">
        <v>61</v>
      </c>
      <c r="Y183" s="106">
        <v>59</v>
      </c>
      <c r="Z183" s="106">
        <v>27</v>
      </c>
      <c r="AA183" s="106">
        <v>35</v>
      </c>
      <c r="AB183" s="106">
        <v>39</v>
      </c>
      <c r="AC183" s="106">
        <v>35</v>
      </c>
      <c r="AD183" s="106">
        <v>38</v>
      </c>
      <c r="AE183" s="106">
        <v>36</v>
      </c>
      <c r="AF183" s="106">
        <v>26</v>
      </c>
      <c r="AG183" s="182">
        <v>42</v>
      </c>
      <c r="AH183" s="119">
        <f t="shared" si="46"/>
        <v>474</v>
      </c>
      <c r="AI183" s="106">
        <f t="shared" si="47"/>
        <v>33</v>
      </c>
      <c r="AJ183" s="107">
        <f t="shared" si="48"/>
        <v>43</v>
      </c>
      <c r="AK183" s="107">
        <f t="shared" si="49"/>
        <v>61</v>
      </c>
      <c r="AL183" s="107">
        <f t="shared" si="50"/>
        <v>59</v>
      </c>
      <c r="AM183" s="107">
        <f t="shared" si="51"/>
        <v>27</v>
      </c>
      <c r="AN183" s="107">
        <f t="shared" si="52"/>
        <v>35</v>
      </c>
      <c r="AO183" s="107">
        <f t="shared" si="53"/>
        <v>39</v>
      </c>
      <c r="AP183" s="107">
        <f t="shared" si="54"/>
        <v>35</v>
      </c>
      <c r="AQ183" s="107">
        <f t="shared" si="55"/>
        <v>38</v>
      </c>
      <c r="AR183" s="107">
        <f t="shared" si="56"/>
        <v>36</v>
      </c>
      <c r="AS183" s="107">
        <f t="shared" si="57"/>
        <v>26</v>
      </c>
      <c r="AT183" s="107">
        <f t="shared" si="58"/>
        <v>42</v>
      </c>
      <c r="AU183" s="105">
        <f t="shared" si="59"/>
        <v>474</v>
      </c>
      <c r="AV183" s="86">
        <v>22416.299999999992</v>
      </c>
      <c r="AW183" s="87">
        <f t="shared" si="60"/>
        <v>30697.43</v>
      </c>
      <c r="AX183" s="87">
        <f t="shared" si="61"/>
        <v>8281.1300000000083</v>
      </c>
    </row>
    <row r="184" spans="1:50" ht="15.75" thickBot="1" x14ac:dyDescent="0.3">
      <c r="A184" s="179" t="s">
        <v>100</v>
      </c>
      <c r="B184" s="180" t="s">
        <v>359</v>
      </c>
      <c r="C184" s="181" t="s">
        <v>239</v>
      </c>
      <c r="D184" s="176" t="str">
        <f t="shared" si="45"/>
        <v>1467742254-FIRSTCARE-STAR-MRSA West</v>
      </c>
      <c r="E184" s="169" t="s">
        <v>240</v>
      </c>
      <c r="F184" s="169" t="s">
        <v>201</v>
      </c>
      <c r="G184" s="169" t="s">
        <v>202</v>
      </c>
      <c r="H184" s="85" t="s">
        <v>469</v>
      </c>
      <c r="I184" s="95" t="s">
        <v>510</v>
      </c>
      <c r="J184" s="116" t="s">
        <v>195</v>
      </c>
      <c r="K184" s="117" t="s">
        <v>195</v>
      </c>
      <c r="L184" s="117" t="s">
        <v>195</v>
      </c>
      <c r="M184" s="117" t="s">
        <v>195</v>
      </c>
      <c r="N184" s="117" t="s">
        <v>195</v>
      </c>
      <c r="O184" s="117" t="s">
        <v>195</v>
      </c>
      <c r="P184" s="117" t="s">
        <v>195</v>
      </c>
      <c r="Q184" s="117" t="s">
        <v>195</v>
      </c>
      <c r="R184" s="117" t="s">
        <v>195</v>
      </c>
      <c r="S184" s="117" t="s">
        <v>195</v>
      </c>
      <c r="T184" s="117" t="s">
        <v>195</v>
      </c>
      <c r="U184" s="118" t="s">
        <v>195</v>
      </c>
      <c r="V184" s="106">
        <v>32</v>
      </c>
      <c r="W184" s="106">
        <v>36</v>
      </c>
      <c r="X184" s="106">
        <v>47</v>
      </c>
      <c r="Y184" s="106">
        <v>42</v>
      </c>
      <c r="Z184" s="106">
        <v>47</v>
      </c>
      <c r="AA184" s="106">
        <v>55</v>
      </c>
      <c r="AB184" s="106">
        <v>54</v>
      </c>
      <c r="AC184" s="106">
        <v>41</v>
      </c>
      <c r="AD184" s="106">
        <v>50</v>
      </c>
      <c r="AE184" s="106">
        <v>37</v>
      </c>
      <c r="AF184" s="106">
        <v>23</v>
      </c>
      <c r="AG184" s="182">
        <v>40</v>
      </c>
      <c r="AH184" s="119">
        <f t="shared" si="46"/>
        <v>504</v>
      </c>
      <c r="AI184" s="106">
        <f t="shared" si="47"/>
        <v>32</v>
      </c>
      <c r="AJ184" s="107">
        <f t="shared" si="48"/>
        <v>36</v>
      </c>
      <c r="AK184" s="107">
        <f t="shared" si="49"/>
        <v>47</v>
      </c>
      <c r="AL184" s="107">
        <f t="shared" si="50"/>
        <v>42</v>
      </c>
      <c r="AM184" s="107">
        <f t="shared" si="51"/>
        <v>47</v>
      </c>
      <c r="AN184" s="107">
        <f t="shared" si="52"/>
        <v>55</v>
      </c>
      <c r="AO184" s="107">
        <f t="shared" si="53"/>
        <v>54</v>
      </c>
      <c r="AP184" s="107">
        <f t="shared" si="54"/>
        <v>41</v>
      </c>
      <c r="AQ184" s="107">
        <f t="shared" si="55"/>
        <v>50</v>
      </c>
      <c r="AR184" s="107">
        <f t="shared" si="56"/>
        <v>37</v>
      </c>
      <c r="AS184" s="107">
        <f t="shared" si="57"/>
        <v>23</v>
      </c>
      <c r="AT184" s="107">
        <f t="shared" si="58"/>
        <v>40</v>
      </c>
      <c r="AU184" s="105">
        <f t="shared" si="59"/>
        <v>504</v>
      </c>
      <c r="AV184" s="86">
        <v>28067.340000000015</v>
      </c>
      <c r="AW184" s="87">
        <f t="shared" si="60"/>
        <v>32640.31</v>
      </c>
      <c r="AX184" s="87">
        <f t="shared" si="61"/>
        <v>4572.9699999999866</v>
      </c>
    </row>
    <row r="185" spans="1:50" ht="15.75" thickBot="1" x14ac:dyDescent="0.3">
      <c r="A185" s="179" t="s">
        <v>101</v>
      </c>
      <c r="B185" s="180" t="s">
        <v>403</v>
      </c>
      <c r="C185" s="181" t="s">
        <v>235</v>
      </c>
      <c r="D185" s="176" t="str">
        <f t="shared" si="45"/>
        <v>1467799262-Amerigroup-STAR Kids-MRSA West</v>
      </c>
      <c r="E185" s="169" t="s">
        <v>200</v>
      </c>
      <c r="F185" s="169" t="s">
        <v>236</v>
      </c>
      <c r="G185" s="169" t="s">
        <v>202</v>
      </c>
      <c r="H185" s="85" t="s">
        <v>469</v>
      </c>
      <c r="I185" s="95" t="s">
        <v>510</v>
      </c>
      <c r="J185" s="116" t="s">
        <v>195</v>
      </c>
      <c r="K185" s="117" t="s">
        <v>195</v>
      </c>
      <c r="L185" s="117" t="s">
        <v>195</v>
      </c>
      <c r="M185" s="117" t="s">
        <v>195</v>
      </c>
      <c r="N185" s="117" t="s">
        <v>195</v>
      </c>
      <c r="O185" s="117" t="s">
        <v>195</v>
      </c>
      <c r="P185" s="117" t="s">
        <v>195</v>
      </c>
      <c r="Q185" s="117" t="s">
        <v>195</v>
      </c>
      <c r="R185" s="117" t="s">
        <v>195</v>
      </c>
      <c r="S185" s="117" t="s">
        <v>195</v>
      </c>
      <c r="T185" s="117" t="s">
        <v>195</v>
      </c>
      <c r="U185" s="118" t="s">
        <v>195</v>
      </c>
      <c r="V185" s="106">
        <v>0</v>
      </c>
      <c r="W185" s="106">
        <v>0</v>
      </c>
      <c r="X185" s="106">
        <v>0</v>
      </c>
      <c r="Y185" s="106">
        <v>0</v>
      </c>
      <c r="Z185" s="106">
        <v>0</v>
      </c>
      <c r="AA185" s="106">
        <v>0</v>
      </c>
      <c r="AB185" s="106">
        <v>1</v>
      </c>
      <c r="AC185" s="106">
        <v>0</v>
      </c>
      <c r="AD185" s="106">
        <v>2</v>
      </c>
      <c r="AE185" s="106">
        <v>1</v>
      </c>
      <c r="AF185" s="106">
        <v>0</v>
      </c>
      <c r="AG185" s="182">
        <v>0</v>
      </c>
      <c r="AH185" s="119">
        <f t="shared" si="46"/>
        <v>4</v>
      </c>
      <c r="AI185" s="106">
        <f t="shared" si="47"/>
        <v>0</v>
      </c>
      <c r="AJ185" s="107">
        <f t="shared" si="48"/>
        <v>0</v>
      </c>
      <c r="AK185" s="107">
        <f t="shared" si="49"/>
        <v>0</v>
      </c>
      <c r="AL185" s="107">
        <f t="shared" si="50"/>
        <v>0</v>
      </c>
      <c r="AM185" s="107">
        <f t="shared" si="51"/>
        <v>0</v>
      </c>
      <c r="AN185" s="107">
        <f t="shared" si="52"/>
        <v>0</v>
      </c>
      <c r="AO185" s="107">
        <f t="shared" si="53"/>
        <v>1</v>
      </c>
      <c r="AP185" s="107">
        <f t="shared" si="54"/>
        <v>0</v>
      </c>
      <c r="AQ185" s="107">
        <f t="shared" si="55"/>
        <v>2</v>
      </c>
      <c r="AR185" s="107">
        <f t="shared" si="56"/>
        <v>1</v>
      </c>
      <c r="AS185" s="107">
        <f t="shared" si="57"/>
        <v>0</v>
      </c>
      <c r="AT185" s="107">
        <f t="shared" si="58"/>
        <v>0</v>
      </c>
      <c r="AU185" s="105">
        <f t="shared" si="59"/>
        <v>4</v>
      </c>
      <c r="AV185" s="86">
        <v>866.25999999999942</v>
      </c>
      <c r="AW185" s="87">
        <f t="shared" si="60"/>
        <v>259.05</v>
      </c>
      <c r="AX185" s="87">
        <f t="shared" si="61"/>
        <v>-607.20999999999935</v>
      </c>
    </row>
    <row r="186" spans="1:50" ht="15.75" thickBot="1" x14ac:dyDescent="0.3">
      <c r="A186" s="179" t="s">
        <v>102</v>
      </c>
      <c r="B186" s="180" t="s">
        <v>219</v>
      </c>
      <c r="C186" s="181" t="s">
        <v>235</v>
      </c>
      <c r="D186" s="176" t="str">
        <f t="shared" si="45"/>
        <v>1467879569-Amerigroup-STAR Kids-MRSA West</v>
      </c>
      <c r="E186" s="169" t="s">
        <v>200</v>
      </c>
      <c r="F186" s="169" t="s">
        <v>236</v>
      </c>
      <c r="G186" s="169" t="s">
        <v>202</v>
      </c>
      <c r="H186" s="85" t="s">
        <v>469</v>
      </c>
      <c r="I186" s="95" t="s">
        <v>510</v>
      </c>
      <c r="J186" s="116" t="s">
        <v>195</v>
      </c>
      <c r="K186" s="117" t="s">
        <v>195</v>
      </c>
      <c r="L186" s="117" t="s">
        <v>195</v>
      </c>
      <c r="M186" s="117" t="s">
        <v>195</v>
      </c>
      <c r="N186" s="117" t="s">
        <v>195</v>
      </c>
      <c r="O186" s="117" t="s">
        <v>195</v>
      </c>
      <c r="P186" s="117" t="s">
        <v>195</v>
      </c>
      <c r="Q186" s="117" t="s">
        <v>195</v>
      </c>
      <c r="R186" s="117" t="s">
        <v>195</v>
      </c>
      <c r="S186" s="117" t="s">
        <v>195</v>
      </c>
      <c r="T186" s="117" t="s">
        <v>195</v>
      </c>
      <c r="U186" s="118" t="s">
        <v>195</v>
      </c>
      <c r="V186" s="106">
        <v>1</v>
      </c>
      <c r="W186" s="106">
        <v>2</v>
      </c>
      <c r="X186" s="106">
        <v>3</v>
      </c>
      <c r="Y186" s="106">
        <v>4</v>
      </c>
      <c r="Z186" s="106">
        <v>4</v>
      </c>
      <c r="AA186" s="106">
        <v>1</v>
      </c>
      <c r="AB186" s="106">
        <v>1</v>
      </c>
      <c r="AC186" s="106">
        <v>3</v>
      </c>
      <c r="AD186" s="106">
        <v>0</v>
      </c>
      <c r="AE186" s="106">
        <v>4</v>
      </c>
      <c r="AF186" s="106">
        <v>0</v>
      </c>
      <c r="AG186" s="182">
        <v>0</v>
      </c>
      <c r="AH186" s="119">
        <f t="shared" si="46"/>
        <v>23</v>
      </c>
      <c r="AI186" s="106">
        <f t="shared" si="47"/>
        <v>1</v>
      </c>
      <c r="AJ186" s="107">
        <f t="shared" si="48"/>
        <v>2</v>
      </c>
      <c r="AK186" s="107">
        <f t="shared" si="49"/>
        <v>3</v>
      </c>
      <c r="AL186" s="107">
        <f t="shared" si="50"/>
        <v>4</v>
      </c>
      <c r="AM186" s="107">
        <f t="shared" si="51"/>
        <v>4</v>
      </c>
      <c r="AN186" s="107">
        <f t="shared" si="52"/>
        <v>1</v>
      </c>
      <c r="AO186" s="107">
        <f t="shared" si="53"/>
        <v>1</v>
      </c>
      <c r="AP186" s="107">
        <f t="shared" si="54"/>
        <v>3</v>
      </c>
      <c r="AQ186" s="107">
        <f t="shared" si="55"/>
        <v>0</v>
      </c>
      <c r="AR186" s="107">
        <f t="shared" si="56"/>
        <v>4</v>
      </c>
      <c r="AS186" s="107">
        <f t="shared" si="57"/>
        <v>0</v>
      </c>
      <c r="AT186" s="107">
        <f t="shared" si="58"/>
        <v>0</v>
      </c>
      <c r="AU186" s="105">
        <f t="shared" si="59"/>
        <v>23</v>
      </c>
      <c r="AV186" s="86">
        <v>1993.9900000000011</v>
      </c>
      <c r="AW186" s="87">
        <f t="shared" si="60"/>
        <v>1489.54</v>
      </c>
      <c r="AX186" s="87">
        <f t="shared" si="61"/>
        <v>-504.45000000000118</v>
      </c>
    </row>
    <row r="187" spans="1:50" ht="15.75" thickBot="1" x14ac:dyDescent="0.3">
      <c r="A187" s="179" t="s">
        <v>102</v>
      </c>
      <c r="B187" s="180" t="s">
        <v>219</v>
      </c>
      <c r="C187" s="181" t="s">
        <v>232</v>
      </c>
      <c r="D187" s="176" t="str">
        <f t="shared" si="45"/>
        <v>1467879569-Amerigroup-STAR+PLUS-MRSA West</v>
      </c>
      <c r="E187" s="169" t="s">
        <v>200</v>
      </c>
      <c r="F187" s="169" t="s">
        <v>233</v>
      </c>
      <c r="G187" s="169" t="s">
        <v>202</v>
      </c>
      <c r="H187" s="85" t="s">
        <v>469</v>
      </c>
      <c r="I187" s="95" t="s">
        <v>510</v>
      </c>
      <c r="J187" s="116" t="s">
        <v>195</v>
      </c>
      <c r="K187" s="117" t="s">
        <v>195</v>
      </c>
      <c r="L187" s="117" t="s">
        <v>195</v>
      </c>
      <c r="M187" s="117" t="s">
        <v>195</v>
      </c>
      <c r="N187" s="117" t="s">
        <v>195</v>
      </c>
      <c r="O187" s="117" t="s">
        <v>195</v>
      </c>
      <c r="P187" s="117" t="s">
        <v>195</v>
      </c>
      <c r="Q187" s="117" t="s">
        <v>195</v>
      </c>
      <c r="R187" s="117" t="s">
        <v>195</v>
      </c>
      <c r="S187" s="117" t="s">
        <v>195</v>
      </c>
      <c r="T187" s="117" t="s">
        <v>195</v>
      </c>
      <c r="U187" s="118" t="s">
        <v>195</v>
      </c>
      <c r="V187" s="106">
        <v>12</v>
      </c>
      <c r="W187" s="106">
        <v>9</v>
      </c>
      <c r="X187" s="106">
        <v>6</v>
      </c>
      <c r="Y187" s="106">
        <v>8</v>
      </c>
      <c r="Z187" s="106">
        <v>5</v>
      </c>
      <c r="AA187" s="106">
        <v>5</v>
      </c>
      <c r="AB187" s="106">
        <v>7</v>
      </c>
      <c r="AC187" s="106">
        <v>4</v>
      </c>
      <c r="AD187" s="106">
        <v>5</v>
      </c>
      <c r="AE187" s="106">
        <v>11</v>
      </c>
      <c r="AF187" s="106">
        <v>14</v>
      </c>
      <c r="AG187" s="182">
        <v>16</v>
      </c>
      <c r="AH187" s="119">
        <f t="shared" si="46"/>
        <v>102</v>
      </c>
      <c r="AI187" s="106">
        <f t="shared" si="47"/>
        <v>12</v>
      </c>
      <c r="AJ187" s="107">
        <f t="shared" si="48"/>
        <v>9</v>
      </c>
      <c r="AK187" s="107">
        <f t="shared" si="49"/>
        <v>6</v>
      </c>
      <c r="AL187" s="107">
        <f t="shared" si="50"/>
        <v>8</v>
      </c>
      <c r="AM187" s="107">
        <f t="shared" si="51"/>
        <v>5</v>
      </c>
      <c r="AN187" s="107">
        <f t="shared" si="52"/>
        <v>5</v>
      </c>
      <c r="AO187" s="107">
        <f t="shared" si="53"/>
        <v>7</v>
      </c>
      <c r="AP187" s="107">
        <f t="shared" si="54"/>
        <v>4</v>
      </c>
      <c r="AQ187" s="107">
        <f t="shared" si="55"/>
        <v>5</v>
      </c>
      <c r="AR187" s="107">
        <f t="shared" si="56"/>
        <v>11</v>
      </c>
      <c r="AS187" s="107">
        <f t="shared" si="57"/>
        <v>14</v>
      </c>
      <c r="AT187" s="107">
        <f t="shared" si="58"/>
        <v>16</v>
      </c>
      <c r="AU187" s="105">
        <f t="shared" si="59"/>
        <v>102</v>
      </c>
      <c r="AV187" s="86">
        <v>5929.3299999999981</v>
      </c>
      <c r="AW187" s="87">
        <f t="shared" si="60"/>
        <v>6605.78</v>
      </c>
      <c r="AX187" s="87">
        <f t="shared" si="61"/>
        <v>676.45000000000164</v>
      </c>
    </row>
    <row r="188" spans="1:50" ht="15.75" thickBot="1" x14ac:dyDescent="0.3">
      <c r="A188" s="179" t="s">
        <v>102</v>
      </c>
      <c r="B188" s="180" t="s">
        <v>219</v>
      </c>
      <c r="C188" s="181" t="s">
        <v>199</v>
      </c>
      <c r="D188" s="176" t="str">
        <f t="shared" si="45"/>
        <v>1467879569-Amerigroup-STAR-MRSA West</v>
      </c>
      <c r="E188" s="169" t="s">
        <v>200</v>
      </c>
      <c r="F188" s="169" t="s">
        <v>201</v>
      </c>
      <c r="G188" s="169" t="s">
        <v>202</v>
      </c>
      <c r="H188" s="85" t="s">
        <v>469</v>
      </c>
      <c r="I188" s="95" t="s">
        <v>510</v>
      </c>
      <c r="J188" s="116" t="s">
        <v>195</v>
      </c>
      <c r="K188" s="117" t="s">
        <v>195</v>
      </c>
      <c r="L188" s="117" t="s">
        <v>195</v>
      </c>
      <c r="M188" s="117" t="s">
        <v>195</v>
      </c>
      <c r="N188" s="117" t="s">
        <v>195</v>
      </c>
      <c r="O188" s="117" t="s">
        <v>195</v>
      </c>
      <c r="P188" s="117" t="s">
        <v>195</v>
      </c>
      <c r="Q188" s="117" t="s">
        <v>195</v>
      </c>
      <c r="R188" s="117" t="s">
        <v>195</v>
      </c>
      <c r="S188" s="117" t="s">
        <v>195</v>
      </c>
      <c r="T188" s="117" t="s">
        <v>195</v>
      </c>
      <c r="U188" s="118" t="s">
        <v>195</v>
      </c>
      <c r="V188" s="106">
        <v>92</v>
      </c>
      <c r="W188" s="106">
        <v>76</v>
      </c>
      <c r="X188" s="106">
        <v>92</v>
      </c>
      <c r="Y188" s="106">
        <v>113</v>
      </c>
      <c r="Z188" s="106">
        <v>70</v>
      </c>
      <c r="AA188" s="106">
        <v>93</v>
      </c>
      <c r="AB188" s="106">
        <v>107</v>
      </c>
      <c r="AC188" s="106">
        <v>77</v>
      </c>
      <c r="AD188" s="106">
        <v>68</v>
      </c>
      <c r="AE188" s="106">
        <v>47</v>
      </c>
      <c r="AF188" s="106">
        <v>61</v>
      </c>
      <c r="AG188" s="182">
        <v>71</v>
      </c>
      <c r="AH188" s="119">
        <f t="shared" si="46"/>
        <v>967</v>
      </c>
      <c r="AI188" s="106">
        <f t="shared" si="47"/>
        <v>92</v>
      </c>
      <c r="AJ188" s="107">
        <f t="shared" si="48"/>
        <v>76</v>
      </c>
      <c r="AK188" s="107">
        <f t="shared" si="49"/>
        <v>92</v>
      </c>
      <c r="AL188" s="107">
        <f t="shared" si="50"/>
        <v>113</v>
      </c>
      <c r="AM188" s="107">
        <f t="shared" si="51"/>
        <v>70</v>
      </c>
      <c r="AN188" s="107">
        <f t="shared" si="52"/>
        <v>93</v>
      </c>
      <c r="AO188" s="107">
        <f t="shared" si="53"/>
        <v>107</v>
      </c>
      <c r="AP188" s="107">
        <f t="shared" si="54"/>
        <v>77</v>
      </c>
      <c r="AQ188" s="107">
        <f t="shared" si="55"/>
        <v>68</v>
      </c>
      <c r="AR188" s="107">
        <f t="shared" si="56"/>
        <v>47</v>
      </c>
      <c r="AS188" s="107">
        <f t="shared" si="57"/>
        <v>61</v>
      </c>
      <c r="AT188" s="107">
        <f t="shared" si="58"/>
        <v>71</v>
      </c>
      <c r="AU188" s="105">
        <f t="shared" si="59"/>
        <v>967</v>
      </c>
      <c r="AV188" s="86">
        <v>44252.889999999985</v>
      </c>
      <c r="AW188" s="87">
        <f t="shared" si="60"/>
        <v>62625.35</v>
      </c>
      <c r="AX188" s="87">
        <f t="shared" si="61"/>
        <v>18372.460000000014</v>
      </c>
    </row>
    <row r="189" spans="1:50" ht="15.75" thickBot="1" x14ac:dyDescent="0.3">
      <c r="A189" s="179" t="s">
        <v>102</v>
      </c>
      <c r="B189" s="180" t="s">
        <v>219</v>
      </c>
      <c r="C189" s="181" t="s">
        <v>239</v>
      </c>
      <c r="D189" s="176" t="str">
        <f t="shared" si="45"/>
        <v>1467879569-FIRSTCARE-STAR-MRSA West</v>
      </c>
      <c r="E189" s="169" t="s">
        <v>240</v>
      </c>
      <c r="F189" s="169" t="s">
        <v>201</v>
      </c>
      <c r="G189" s="169" t="s">
        <v>202</v>
      </c>
      <c r="H189" s="85" t="s">
        <v>469</v>
      </c>
      <c r="I189" s="95" t="s">
        <v>510</v>
      </c>
      <c r="J189" s="116" t="s">
        <v>195</v>
      </c>
      <c r="K189" s="117" t="s">
        <v>195</v>
      </c>
      <c r="L189" s="117" t="s">
        <v>195</v>
      </c>
      <c r="M189" s="117" t="s">
        <v>195</v>
      </c>
      <c r="N189" s="117" t="s">
        <v>195</v>
      </c>
      <c r="O189" s="117" t="s">
        <v>195</v>
      </c>
      <c r="P189" s="117" t="s">
        <v>195</v>
      </c>
      <c r="Q189" s="117" t="s">
        <v>195</v>
      </c>
      <c r="R189" s="117" t="s">
        <v>195</v>
      </c>
      <c r="S189" s="117" t="s">
        <v>195</v>
      </c>
      <c r="T189" s="117" t="s">
        <v>195</v>
      </c>
      <c r="U189" s="118" t="s">
        <v>195</v>
      </c>
      <c r="V189" s="106">
        <v>159</v>
      </c>
      <c r="W189" s="106">
        <v>173</v>
      </c>
      <c r="X189" s="106">
        <v>166</v>
      </c>
      <c r="Y189" s="106">
        <v>151</v>
      </c>
      <c r="Z189" s="106">
        <v>132</v>
      </c>
      <c r="AA189" s="106">
        <v>164</v>
      </c>
      <c r="AB189" s="106">
        <v>170</v>
      </c>
      <c r="AC189" s="106">
        <v>157</v>
      </c>
      <c r="AD189" s="106">
        <v>125</v>
      </c>
      <c r="AE189" s="106">
        <v>90</v>
      </c>
      <c r="AF189" s="106">
        <v>95</v>
      </c>
      <c r="AG189" s="182">
        <v>180</v>
      </c>
      <c r="AH189" s="119">
        <f t="shared" si="46"/>
        <v>1762</v>
      </c>
      <c r="AI189" s="106">
        <f t="shared" si="47"/>
        <v>159</v>
      </c>
      <c r="AJ189" s="107">
        <f t="shared" si="48"/>
        <v>173</v>
      </c>
      <c r="AK189" s="107">
        <f t="shared" si="49"/>
        <v>166</v>
      </c>
      <c r="AL189" s="107">
        <f t="shared" si="50"/>
        <v>151</v>
      </c>
      <c r="AM189" s="107">
        <f t="shared" si="51"/>
        <v>132</v>
      </c>
      <c r="AN189" s="107">
        <f t="shared" si="52"/>
        <v>164</v>
      </c>
      <c r="AO189" s="107">
        <f t="shared" si="53"/>
        <v>170</v>
      </c>
      <c r="AP189" s="107">
        <f t="shared" si="54"/>
        <v>157</v>
      </c>
      <c r="AQ189" s="107">
        <f t="shared" si="55"/>
        <v>125</v>
      </c>
      <c r="AR189" s="107">
        <f t="shared" si="56"/>
        <v>90</v>
      </c>
      <c r="AS189" s="107">
        <f t="shared" si="57"/>
        <v>95</v>
      </c>
      <c r="AT189" s="107">
        <f t="shared" si="58"/>
        <v>180</v>
      </c>
      <c r="AU189" s="105">
        <f t="shared" si="59"/>
        <v>1762</v>
      </c>
      <c r="AV189" s="86">
        <v>0</v>
      </c>
      <c r="AW189" s="87">
        <f t="shared" si="60"/>
        <v>114111.55</v>
      </c>
      <c r="AX189" s="87">
        <f t="shared" si="61"/>
        <v>114111.55</v>
      </c>
    </row>
    <row r="190" spans="1:50" ht="15.75" thickBot="1" x14ac:dyDescent="0.3">
      <c r="A190" s="179" t="s">
        <v>399</v>
      </c>
      <c r="B190" s="180" t="s">
        <v>400</v>
      </c>
      <c r="C190" s="181" t="s">
        <v>235</v>
      </c>
      <c r="D190" s="176" t="str">
        <f t="shared" si="45"/>
        <v>1477930121-Amerigroup-STAR Kids-MRSA West</v>
      </c>
      <c r="E190" s="169" t="s">
        <v>200</v>
      </c>
      <c r="F190" s="169" t="s">
        <v>236</v>
      </c>
      <c r="G190" s="169" t="s">
        <v>202</v>
      </c>
      <c r="H190" s="85" t="s">
        <v>469</v>
      </c>
      <c r="I190" s="95" t="s">
        <v>511</v>
      </c>
      <c r="J190" s="116" t="s">
        <v>195</v>
      </c>
      <c r="K190" s="117" t="s">
        <v>195</v>
      </c>
      <c r="L190" s="117" t="s">
        <v>195</v>
      </c>
      <c r="M190" s="117" t="s">
        <v>195</v>
      </c>
      <c r="N190" s="117" t="s">
        <v>195</v>
      </c>
      <c r="O190" s="117" t="s">
        <v>195</v>
      </c>
      <c r="P190" s="117" t="s">
        <v>195</v>
      </c>
      <c r="Q190" s="117" t="s">
        <v>195</v>
      </c>
      <c r="R190" s="117" t="s">
        <v>195</v>
      </c>
      <c r="S190" s="117" t="s">
        <v>195</v>
      </c>
      <c r="T190" s="117" t="s">
        <v>195</v>
      </c>
      <c r="U190" s="118" t="s">
        <v>195</v>
      </c>
      <c r="V190" s="106">
        <v>1</v>
      </c>
      <c r="W190" s="106">
        <v>0</v>
      </c>
      <c r="X190" s="106">
        <v>0</v>
      </c>
      <c r="Y190" s="106">
        <v>1</v>
      </c>
      <c r="Z190" s="106">
        <v>1</v>
      </c>
      <c r="AA190" s="106">
        <v>0</v>
      </c>
      <c r="AB190" s="106">
        <v>1</v>
      </c>
      <c r="AC190" s="106">
        <v>0</v>
      </c>
      <c r="AD190" s="106">
        <v>0</v>
      </c>
      <c r="AE190" s="106">
        <v>0</v>
      </c>
      <c r="AF190" s="106">
        <v>0</v>
      </c>
      <c r="AG190" s="182">
        <v>0</v>
      </c>
      <c r="AH190" s="119">
        <f t="shared" si="46"/>
        <v>4</v>
      </c>
      <c r="AI190" s="106">
        <f t="shared" si="47"/>
        <v>0</v>
      </c>
      <c r="AJ190" s="107">
        <f t="shared" si="48"/>
        <v>0</v>
      </c>
      <c r="AK190" s="107">
        <f t="shared" si="49"/>
        <v>0</v>
      </c>
      <c r="AL190" s="107">
        <f t="shared" si="50"/>
        <v>0</v>
      </c>
      <c r="AM190" s="107">
        <f t="shared" si="51"/>
        <v>0</v>
      </c>
      <c r="AN190" s="107">
        <f t="shared" si="52"/>
        <v>0</v>
      </c>
      <c r="AO190" s="107">
        <f t="shared" si="53"/>
        <v>0</v>
      </c>
      <c r="AP190" s="107">
        <f t="shared" si="54"/>
        <v>0</v>
      </c>
      <c r="AQ190" s="107">
        <f t="shared" si="55"/>
        <v>0</v>
      </c>
      <c r="AR190" s="107">
        <f t="shared" si="56"/>
        <v>0</v>
      </c>
      <c r="AS190" s="107">
        <f t="shared" si="57"/>
        <v>0</v>
      </c>
      <c r="AT190" s="107">
        <f t="shared" si="58"/>
        <v>0</v>
      </c>
      <c r="AU190" s="105">
        <f t="shared" si="59"/>
        <v>0</v>
      </c>
      <c r="AV190" s="86">
        <v>70.720000000000013</v>
      </c>
      <c r="AW190" s="87">
        <f t="shared" si="60"/>
        <v>0</v>
      </c>
      <c r="AX190" s="87">
        <f t="shared" si="61"/>
        <v>-70.720000000000013</v>
      </c>
    </row>
    <row r="191" spans="1:50" ht="15.75" thickBot="1" x14ac:dyDescent="0.3">
      <c r="A191" s="179" t="s">
        <v>399</v>
      </c>
      <c r="B191" s="180" t="s">
        <v>400</v>
      </c>
      <c r="C191" s="181" t="s">
        <v>232</v>
      </c>
      <c r="D191" s="176" t="str">
        <f t="shared" si="45"/>
        <v>1477930121-Amerigroup-STAR+PLUS-MRSA West</v>
      </c>
      <c r="E191" s="169" t="s">
        <v>200</v>
      </c>
      <c r="F191" s="169" t="s">
        <v>233</v>
      </c>
      <c r="G191" s="169" t="s">
        <v>202</v>
      </c>
      <c r="H191" s="85" t="s">
        <v>469</v>
      </c>
      <c r="I191" s="95" t="s">
        <v>511</v>
      </c>
      <c r="J191" s="116" t="s">
        <v>195</v>
      </c>
      <c r="K191" s="117" t="s">
        <v>195</v>
      </c>
      <c r="L191" s="117" t="s">
        <v>195</v>
      </c>
      <c r="M191" s="117" t="s">
        <v>195</v>
      </c>
      <c r="N191" s="117" t="s">
        <v>195</v>
      </c>
      <c r="O191" s="117" t="s">
        <v>195</v>
      </c>
      <c r="P191" s="117" t="s">
        <v>195</v>
      </c>
      <c r="Q191" s="117" t="s">
        <v>195</v>
      </c>
      <c r="R191" s="117" t="s">
        <v>195</v>
      </c>
      <c r="S191" s="117" t="s">
        <v>195</v>
      </c>
      <c r="T191" s="117" t="s">
        <v>195</v>
      </c>
      <c r="U191" s="118" t="s">
        <v>195</v>
      </c>
      <c r="V191" s="106">
        <v>9</v>
      </c>
      <c r="W191" s="106">
        <v>1</v>
      </c>
      <c r="X191" s="106">
        <v>4</v>
      </c>
      <c r="Y191" s="106">
        <v>0</v>
      </c>
      <c r="Z191" s="106">
        <v>1</v>
      </c>
      <c r="AA191" s="106">
        <v>3</v>
      </c>
      <c r="AB191" s="106">
        <v>0</v>
      </c>
      <c r="AC191" s="106">
        <v>4</v>
      </c>
      <c r="AD191" s="106">
        <v>1</v>
      </c>
      <c r="AE191" s="106">
        <v>0</v>
      </c>
      <c r="AF191" s="106">
        <v>1</v>
      </c>
      <c r="AG191" s="182">
        <v>4</v>
      </c>
      <c r="AH191" s="119">
        <f t="shared" si="46"/>
        <v>28</v>
      </c>
      <c r="AI191" s="106">
        <f t="shared" si="47"/>
        <v>0</v>
      </c>
      <c r="AJ191" s="107">
        <f t="shared" si="48"/>
        <v>0</v>
      </c>
      <c r="AK191" s="107">
        <f t="shared" si="49"/>
        <v>0</v>
      </c>
      <c r="AL191" s="107">
        <f t="shared" si="50"/>
        <v>0</v>
      </c>
      <c r="AM191" s="107">
        <f t="shared" si="51"/>
        <v>0</v>
      </c>
      <c r="AN191" s="107">
        <f t="shared" si="52"/>
        <v>0</v>
      </c>
      <c r="AO191" s="107">
        <f t="shared" si="53"/>
        <v>0</v>
      </c>
      <c r="AP191" s="107">
        <f t="shared" si="54"/>
        <v>0</v>
      </c>
      <c r="AQ191" s="107">
        <f t="shared" si="55"/>
        <v>0</v>
      </c>
      <c r="AR191" s="107">
        <f t="shared" si="56"/>
        <v>0</v>
      </c>
      <c r="AS191" s="107">
        <f t="shared" si="57"/>
        <v>0</v>
      </c>
      <c r="AT191" s="107">
        <f t="shared" si="58"/>
        <v>0</v>
      </c>
      <c r="AU191" s="105">
        <f t="shared" si="59"/>
        <v>0</v>
      </c>
      <c r="AV191" s="86">
        <v>235.38000000000002</v>
      </c>
      <c r="AW191" s="87">
        <f t="shared" si="60"/>
        <v>0</v>
      </c>
      <c r="AX191" s="87">
        <f t="shared" si="61"/>
        <v>-235.38000000000002</v>
      </c>
    </row>
    <row r="192" spans="1:50" ht="15.75" thickBot="1" x14ac:dyDescent="0.3">
      <c r="A192" s="179" t="s">
        <v>399</v>
      </c>
      <c r="B192" s="180" t="s">
        <v>400</v>
      </c>
      <c r="C192" s="181" t="s">
        <v>199</v>
      </c>
      <c r="D192" s="176" t="str">
        <f t="shared" si="45"/>
        <v>1477930121-Amerigroup-STAR-MRSA West</v>
      </c>
      <c r="E192" s="169" t="s">
        <v>200</v>
      </c>
      <c r="F192" s="169" t="s">
        <v>201</v>
      </c>
      <c r="G192" s="169" t="s">
        <v>202</v>
      </c>
      <c r="H192" s="85" t="s">
        <v>469</v>
      </c>
      <c r="I192" s="95" t="s">
        <v>511</v>
      </c>
      <c r="J192" s="116" t="s">
        <v>195</v>
      </c>
      <c r="K192" s="117" t="s">
        <v>195</v>
      </c>
      <c r="L192" s="117" t="s">
        <v>195</v>
      </c>
      <c r="M192" s="117" t="s">
        <v>195</v>
      </c>
      <c r="N192" s="117" t="s">
        <v>195</v>
      </c>
      <c r="O192" s="117" t="s">
        <v>195</v>
      </c>
      <c r="P192" s="117" t="s">
        <v>195</v>
      </c>
      <c r="Q192" s="117" t="s">
        <v>195</v>
      </c>
      <c r="R192" s="117" t="s">
        <v>195</v>
      </c>
      <c r="S192" s="117" t="s">
        <v>195</v>
      </c>
      <c r="T192" s="117" t="s">
        <v>195</v>
      </c>
      <c r="U192" s="118" t="s">
        <v>195</v>
      </c>
      <c r="V192" s="106">
        <v>6</v>
      </c>
      <c r="W192" s="106">
        <v>5</v>
      </c>
      <c r="X192" s="106">
        <v>8</v>
      </c>
      <c r="Y192" s="106">
        <v>11</v>
      </c>
      <c r="Z192" s="106">
        <v>7</v>
      </c>
      <c r="AA192" s="106">
        <v>4</v>
      </c>
      <c r="AB192" s="106">
        <v>5</v>
      </c>
      <c r="AC192" s="106">
        <v>12</v>
      </c>
      <c r="AD192" s="106">
        <v>9</v>
      </c>
      <c r="AE192" s="106">
        <v>3</v>
      </c>
      <c r="AF192" s="106">
        <v>8</v>
      </c>
      <c r="AG192" s="182">
        <v>5</v>
      </c>
      <c r="AH192" s="119">
        <f t="shared" si="46"/>
        <v>83</v>
      </c>
      <c r="AI192" s="106">
        <f t="shared" si="47"/>
        <v>0</v>
      </c>
      <c r="AJ192" s="107">
        <f t="shared" si="48"/>
        <v>0</v>
      </c>
      <c r="AK192" s="107">
        <f t="shared" si="49"/>
        <v>0</v>
      </c>
      <c r="AL192" s="107">
        <f t="shared" si="50"/>
        <v>0</v>
      </c>
      <c r="AM192" s="107">
        <f t="shared" si="51"/>
        <v>0</v>
      </c>
      <c r="AN192" s="107">
        <f t="shared" si="52"/>
        <v>0</v>
      </c>
      <c r="AO192" s="107">
        <f t="shared" si="53"/>
        <v>0</v>
      </c>
      <c r="AP192" s="107">
        <f t="shared" si="54"/>
        <v>0</v>
      </c>
      <c r="AQ192" s="107">
        <f t="shared" si="55"/>
        <v>0</v>
      </c>
      <c r="AR192" s="107">
        <f t="shared" si="56"/>
        <v>0</v>
      </c>
      <c r="AS192" s="107">
        <f t="shared" si="57"/>
        <v>0</v>
      </c>
      <c r="AT192" s="107">
        <f t="shared" si="58"/>
        <v>0</v>
      </c>
      <c r="AU192" s="105">
        <f t="shared" si="59"/>
        <v>0</v>
      </c>
      <c r="AV192" s="86">
        <v>2242.2000000000021</v>
      </c>
      <c r="AW192" s="87">
        <f t="shared" si="60"/>
        <v>0</v>
      </c>
      <c r="AX192" s="87">
        <f t="shared" si="61"/>
        <v>-2242.2000000000021</v>
      </c>
    </row>
    <row r="193" spans="1:50" ht="15.75" thickBot="1" x14ac:dyDescent="0.3">
      <c r="A193" s="179" t="s">
        <v>399</v>
      </c>
      <c r="B193" s="180" t="s">
        <v>400</v>
      </c>
      <c r="C193" s="181" t="s">
        <v>239</v>
      </c>
      <c r="D193" s="176" t="str">
        <f t="shared" si="45"/>
        <v>1477930121-FIRSTCARE-STAR-MRSA West</v>
      </c>
      <c r="E193" s="169" t="s">
        <v>240</v>
      </c>
      <c r="F193" s="169" t="s">
        <v>201</v>
      </c>
      <c r="G193" s="169" t="s">
        <v>202</v>
      </c>
      <c r="H193" s="85" t="s">
        <v>469</v>
      </c>
      <c r="I193" s="95" t="s">
        <v>511</v>
      </c>
      <c r="J193" s="116" t="s">
        <v>195</v>
      </c>
      <c r="K193" s="117" t="s">
        <v>195</v>
      </c>
      <c r="L193" s="117" t="s">
        <v>195</v>
      </c>
      <c r="M193" s="117" t="s">
        <v>195</v>
      </c>
      <c r="N193" s="117" t="s">
        <v>195</v>
      </c>
      <c r="O193" s="117" t="s">
        <v>195</v>
      </c>
      <c r="P193" s="117" t="s">
        <v>195</v>
      </c>
      <c r="Q193" s="117" t="s">
        <v>195</v>
      </c>
      <c r="R193" s="117" t="s">
        <v>195</v>
      </c>
      <c r="S193" s="117" t="s">
        <v>195</v>
      </c>
      <c r="T193" s="117" t="s">
        <v>195</v>
      </c>
      <c r="U193" s="118" t="s">
        <v>195</v>
      </c>
      <c r="V193" s="106">
        <v>10</v>
      </c>
      <c r="W193" s="106">
        <v>10</v>
      </c>
      <c r="X193" s="106">
        <v>6</v>
      </c>
      <c r="Y193" s="106">
        <v>8</v>
      </c>
      <c r="Z193" s="106">
        <v>9</v>
      </c>
      <c r="AA193" s="106">
        <v>10</v>
      </c>
      <c r="AB193" s="106">
        <v>9</v>
      </c>
      <c r="AC193" s="106">
        <v>11</v>
      </c>
      <c r="AD193" s="106">
        <v>6</v>
      </c>
      <c r="AE193" s="106">
        <v>7</v>
      </c>
      <c r="AF193" s="106">
        <v>4</v>
      </c>
      <c r="AG193" s="182">
        <v>4</v>
      </c>
      <c r="AH193" s="119">
        <f t="shared" si="46"/>
        <v>94</v>
      </c>
      <c r="AI193" s="106">
        <f t="shared" si="47"/>
        <v>0</v>
      </c>
      <c r="AJ193" s="107">
        <f t="shared" si="48"/>
        <v>0</v>
      </c>
      <c r="AK193" s="107">
        <f t="shared" si="49"/>
        <v>0</v>
      </c>
      <c r="AL193" s="107">
        <f t="shared" si="50"/>
        <v>0</v>
      </c>
      <c r="AM193" s="107">
        <f t="shared" si="51"/>
        <v>0</v>
      </c>
      <c r="AN193" s="107">
        <f t="shared" si="52"/>
        <v>0</v>
      </c>
      <c r="AO193" s="107">
        <f t="shared" si="53"/>
        <v>0</v>
      </c>
      <c r="AP193" s="107">
        <f t="shared" si="54"/>
        <v>0</v>
      </c>
      <c r="AQ193" s="107">
        <f t="shared" si="55"/>
        <v>0</v>
      </c>
      <c r="AR193" s="107">
        <f t="shared" si="56"/>
        <v>0</v>
      </c>
      <c r="AS193" s="107">
        <f t="shared" si="57"/>
        <v>0</v>
      </c>
      <c r="AT193" s="107">
        <f t="shared" si="58"/>
        <v>0</v>
      </c>
      <c r="AU193" s="105">
        <f t="shared" si="59"/>
        <v>0</v>
      </c>
      <c r="AV193" s="86">
        <v>2826.7500000000009</v>
      </c>
      <c r="AW193" s="87">
        <f t="shared" si="60"/>
        <v>0</v>
      </c>
      <c r="AX193" s="87">
        <f t="shared" si="61"/>
        <v>-2826.7500000000009</v>
      </c>
    </row>
    <row r="194" spans="1:50" ht="15.75" thickBot="1" x14ac:dyDescent="0.3">
      <c r="A194" s="179" t="s">
        <v>105</v>
      </c>
      <c r="B194" s="180" t="s">
        <v>263</v>
      </c>
      <c r="C194" s="181" t="s">
        <v>363</v>
      </c>
      <c r="D194" s="176" t="str">
        <f t="shared" si="45"/>
        <v>1497254858-Amerigroup-STAR-MRSA Northeast</v>
      </c>
      <c r="E194" s="169" t="s">
        <v>200</v>
      </c>
      <c r="F194" s="169" t="s">
        <v>201</v>
      </c>
      <c r="G194" s="169" t="s">
        <v>262</v>
      </c>
      <c r="H194" s="85" t="s">
        <v>469</v>
      </c>
      <c r="I194" s="95" t="s">
        <v>510</v>
      </c>
      <c r="J194" s="116" t="s">
        <v>195</v>
      </c>
      <c r="K194" s="117" t="s">
        <v>195</v>
      </c>
      <c r="L194" s="117" t="s">
        <v>195</v>
      </c>
      <c r="M194" s="117" t="s">
        <v>195</v>
      </c>
      <c r="N194" s="117" t="s">
        <v>195</v>
      </c>
      <c r="O194" s="117" t="s">
        <v>195</v>
      </c>
      <c r="P194" s="117" t="s">
        <v>195</v>
      </c>
      <c r="Q194" s="117" t="s">
        <v>195</v>
      </c>
      <c r="R194" s="117" t="s">
        <v>195</v>
      </c>
      <c r="S194" s="117" t="s">
        <v>195</v>
      </c>
      <c r="T194" s="117" t="s">
        <v>195</v>
      </c>
      <c r="U194" s="118" t="s">
        <v>195</v>
      </c>
      <c r="V194" s="106">
        <v>151</v>
      </c>
      <c r="W194" s="106">
        <v>154</v>
      </c>
      <c r="X194" s="106">
        <v>217</v>
      </c>
      <c r="Y194" s="106">
        <v>182</v>
      </c>
      <c r="Z194" s="106">
        <v>189</v>
      </c>
      <c r="AA194" s="106">
        <v>104</v>
      </c>
      <c r="AB194" s="106">
        <v>132</v>
      </c>
      <c r="AC194" s="106">
        <v>161</v>
      </c>
      <c r="AD194" s="106">
        <v>114</v>
      </c>
      <c r="AE194" s="106">
        <v>91</v>
      </c>
      <c r="AF194" s="106">
        <v>109</v>
      </c>
      <c r="AG194" s="182">
        <v>175</v>
      </c>
      <c r="AH194" s="119">
        <f t="shared" si="46"/>
        <v>1779</v>
      </c>
      <c r="AI194" s="106">
        <f t="shared" si="47"/>
        <v>151</v>
      </c>
      <c r="AJ194" s="107">
        <f t="shared" si="48"/>
        <v>154</v>
      </c>
      <c r="AK194" s="107">
        <f t="shared" si="49"/>
        <v>217</v>
      </c>
      <c r="AL194" s="107">
        <f t="shared" si="50"/>
        <v>182</v>
      </c>
      <c r="AM194" s="107">
        <f t="shared" si="51"/>
        <v>189</v>
      </c>
      <c r="AN194" s="107">
        <f t="shared" si="52"/>
        <v>104</v>
      </c>
      <c r="AO194" s="107">
        <f t="shared" si="53"/>
        <v>132</v>
      </c>
      <c r="AP194" s="107">
        <f t="shared" si="54"/>
        <v>161</v>
      </c>
      <c r="AQ194" s="107">
        <f t="shared" si="55"/>
        <v>114</v>
      </c>
      <c r="AR194" s="107">
        <f t="shared" si="56"/>
        <v>91</v>
      </c>
      <c r="AS194" s="107">
        <f t="shared" si="57"/>
        <v>109</v>
      </c>
      <c r="AT194" s="107">
        <f t="shared" si="58"/>
        <v>175</v>
      </c>
      <c r="AU194" s="105">
        <f t="shared" si="59"/>
        <v>1779</v>
      </c>
      <c r="AV194" s="86">
        <v>172758.39999999997</v>
      </c>
      <c r="AW194" s="87">
        <f t="shared" si="60"/>
        <v>115212.51</v>
      </c>
      <c r="AX194" s="87">
        <f t="shared" si="61"/>
        <v>-57545.88999999997</v>
      </c>
    </row>
    <row r="195" spans="1:50" ht="15.75" thickBot="1" x14ac:dyDescent="0.3">
      <c r="A195" s="179" t="s">
        <v>106</v>
      </c>
      <c r="B195" s="180" t="s">
        <v>375</v>
      </c>
      <c r="C195" s="181" t="s">
        <v>363</v>
      </c>
      <c r="D195" s="176" t="str">
        <f t="shared" si="45"/>
        <v>1497750962-Amerigroup-STAR-MRSA Northeast</v>
      </c>
      <c r="E195" s="169" t="s">
        <v>200</v>
      </c>
      <c r="F195" s="169" t="s">
        <v>201</v>
      </c>
      <c r="G195" s="169" t="s">
        <v>262</v>
      </c>
      <c r="H195" s="85" t="s">
        <v>469</v>
      </c>
      <c r="I195" s="95" t="s">
        <v>510</v>
      </c>
      <c r="J195" s="116" t="s">
        <v>195</v>
      </c>
      <c r="K195" s="117" t="s">
        <v>195</v>
      </c>
      <c r="L195" s="117" t="s">
        <v>195</v>
      </c>
      <c r="M195" s="117" t="s">
        <v>195</v>
      </c>
      <c r="N195" s="117" t="s">
        <v>195</v>
      </c>
      <c r="O195" s="117" t="s">
        <v>195</v>
      </c>
      <c r="P195" s="117" t="s">
        <v>195</v>
      </c>
      <c r="Q195" s="117" t="s">
        <v>195</v>
      </c>
      <c r="R195" s="117" t="s">
        <v>195</v>
      </c>
      <c r="S195" s="117" t="s">
        <v>195</v>
      </c>
      <c r="T195" s="117" t="s">
        <v>195</v>
      </c>
      <c r="U195" s="118" t="s">
        <v>195</v>
      </c>
      <c r="V195" s="106">
        <v>23</v>
      </c>
      <c r="W195" s="106">
        <v>42</v>
      </c>
      <c r="X195" s="106">
        <v>17</v>
      </c>
      <c r="Y195" s="106">
        <v>31</v>
      </c>
      <c r="Z195" s="106">
        <v>14</v>
      </c>
      <c r="AA195" s="106">
        <v>23</v>
      </c>
      <c r="AB195" s="106">
        <v>29</v>
      </c>
      <c r="AC195" s="106">
        <v>22</v>
      </c>
      <c r="AD195" s="106">
        <v>30</v>
      </c>
      <c r="AE195" s="106">
        <v>20</v>
      </c>
      <c r="AF195" s="106">
        <v>20</v>
      </c>
      <c r="AG195" s="182">
        <v>28</v>
      </c>
      <c r="AH195" s="119">
        <f t="shared" si="46"/>
        <v>299</v>
      </c>
      <c r="AI195" s="106">
        <f t="shared" si="47"/>
        <v>23</v>
      </c>
      <c r="AJ195" s="107">
        <f t="shared" si="48"/>
        <v>42</v>
      </c>
      <c r="AK195" s="107">
        <f t="shared" si="49"/>
        <v>17</v>
      </c>
      <c r="AL195" s="107">
        <f t="shared" si="50"/>
        <v>31</v>
      </c>
      <c r="AM195" s="107">
        <f t="shared" si="51"/>
        <v>14</v>
      </c>
      <c r="AN195" s="107">
        <f t="shared" si="52"/>
        <v>23</v>
      </c>
      <c r="AO195" s="107">
        <f t="shared" si="53"/>
        <v>29</v>
      </c>
      <c r="AP195" s="107">
        <f t="shared" si="54"/>
        <v>22</v>
      </c>
      <c r="AQ195" s="107">
        <f t="shared" si="55"/>
        <v>30</v>
      </c>
      <c r="AR195" s="107">
        <f t="shared" si="56"/>
        <v>20</v>
      </c>
      <c r="AS195" s="107">
        <f t="shared" si="57"/>
        <v>20</v>
      </c>
      <c r="AT195" s="107">
        <f t="shared" si="58"/>
        <v>28</v>
      </c>
      <c r="AU195" s="105">
        <f t="shared" si="59"/>
        <v>299</v>
      </c>
      <c r="AV195" s="86">
        <v>9081.3199999999979</v>
      </c>
      <c r="AW195" s="87">
        <f t="shared" si="60"/>
        <v>19363.990000000002</v>
      </c>
      <c r="AX195" s="87">
        <f t="shared" si="61"/>
        <v>10282.670000000004</v>
      </c>
    </row>
    <row r="196" spans="1:50" ht="15.75" thickBot="1" x14ac:dyDescent="0.3">
      <c r="A196" s="179" t="s">
        <v>107</v>
      </c>
      <c r="B196" s="180" t="s">
        <v>435</v>
      </c>
      <c r="C196" s="181" t="s">
        <v>363</v>
      </c>
      <c r="D196" s="176" t="str">
        <f t="shared" si="45"/>
        <v>1508339219-Amerigroup-STAR-MRSA Northeast</v>
      </c>
      <c r="E196" s="169" t="s">
        <v>200</v>
      </c>
      <c r="F196" s="169" t="s">
        <v>201</v>
      </c>
      <c r="G196" s="169" t="s">
        <v>262</v>
      </c>
      <c r="H196" s="85" t="s">
        <v>469</v>
      </c>
      <c r="I196" s="95" t="s">
        <v>510</v>
      </c>
      <c r="J196" s="116" t="s">
        <v>195</v>
      </c>
      <c r="K196" s="117" t="s">
        <v>195</v>
      </c>
      <c r="L196" s="117" t="s">
        <v>195</v>
      </c>
      <c r="M196" s="117" t="s">
        <v>195</v>
      </c>
      <c r="N196" s="117" t="s">
        <v>195</v>
      </c>
      <c r="O196" s="117" t="s">
        <v>195</v>
      </c>
      <c r="P196" s="117" t="s">
        <v>195</v>
      </c>
      <c r="Q196" s="117" t="s">
        <v>195</v>
      </c>
      <c r="R196" s="117" t="s">
        <v>195</v>
      </c>
      <c r="S196" s="117" t="s">
        <v>195</v>
      </c>
      <c r="T196" s="117" t="s">
        <v>195</v>
      </c>
      <c r="U196" s="118" t="s">
        <v>195</v>
      </c>
      <c r="V196" s="106">
        <v>55</v>
      </c>
      <c r="W196" s="106">
        <v>53</v>
      </c>
      <c r="X196" s="106">
        <v>84</v>
      </c>
      <c r="Y196" s="106">
        <v>70</v>
      </c>
      <c r="Z196" s="106">
        <v>66</v>
      </c>
      <c r="AA196" s="106">
        <v>51</v>
      </c>
      <c r="AB196" s="106">
        <v>77</v>
      </c>
      <c r="AC196" s="106">
        <v>48</v>
      </c>
      <c r="AD196" s="106">
        <v>52</v>
      </c>
      <c r="AE196" s="106">
        <v>33</v>
      </c>
      <c r="AF196" s="106">
        <v>25</v>
      </c>
      <c r="AG196" s="182">
        <v>44</v>
      </c>
      <c r="AH196" s="119">
        <f t="shared" si="46"/>
        <v>658</v>
      </c>
      <c r="AI196" s="106">
        <f t="shared" si="47"/>
        <v>55</v>
      </c>
      <c r="AJ196" s="107">
        <f t="shared" si="48"/>
        <v>53</v>
      </c>
      <c r="AK196" s="107">
        <f t="shared" si="49"/>
        <v>84</v>
      </c>
      <c r="AL196" s="107">
        <f t="shared" si="50"/>
        <v>70</v>
      </c>
      <c r="AM196" s="107">
        <f t="shared" si="51"/>
        <v>66</v>
      </c>
      <c r="AN196" s="107">
        <f t="shared" si="52"/>
        <v>51</v>
      </c>
      <c r="AO196" s="107">
        <f t="shared" si="53"/>
        <v>77</v>
      </c>
      <c r="AP196" s="107">
        <f t="shared" si="54"/>
        <v>48</v>
      </c>
      <c r="AQ196" s="107">
        <f t="shared" si="55"/>
        <v>52</v>
      </c>
      <c r="AR196" s="107">
        <f t="shared" si="56"/>
        <v>33</v>
      </c>
      <c r="AS196" s="107">
        <f t="shared" si="57"/>
        <v>25</v>
      </c>
      <c r="AT196" s="107">
        <f t="shared" si="58"/>
        <v>44</v>
      </c>
      <c r="AU196" s="105">
        <f t="shared" si="59"/>
        <v>658</v>
      </c>
      <c r="AV196" s="86">
        <v>19622.679999999997</v>
      </c>
      <c r="AW196" s="87">
        <f t="shared" si="60"/>
        <v>42613.73</v>
      </c>
      <c r="AX196" s="87">
        <f t="shared" si="61"/>
        <v>22991.050000000007</v>
      </c>
    </row>
    <row r="197" spans="1:50" ht="15.75" thickBot="1" x14ac:dyDescent="0.3">
      <c r="A197" s="179" t="s">
        <v>108</v>
      </c>
      <c r="B197" s="180" t="s">
        <v>292</v>
      </c>
      <c r="C197" s="181" t="s">
        <v>459</v>
      </c>
      <c r="D197" s="176" t="str">
        <f t="shared" si="45"/>
        <v>1508855313-Amerigroup-STAR Kids-Lubbock</v>
      </c>
      <c r="E197" s="169" t="s">
        <v>200</v>
      </c>
      <c r="F197" s="169" t="s">
        <v>236</v>
      </c>
      <c r="G197" s="169" t="s">
        <v>279</v>
      </c>
      <c r="H197" s="85" t="s">
        <v>469</v>
      </c>
      <c r="I197" s="95" t="s">
        <v>510</v>
      </c>
      <c r="J197" s="116" t="s">
        <v>195</v>
      </c>
      <c r="K197" s="117" t="s">
        <v>195</v>
      </c>
      <c r="L197" s="117" t="s">
        <v>195</v>
      </c>
      <c r="M197" s="117" t="s">
        <v>195</v>
      </c>
      <c r="N197" s="117" t="s">
        <v>195</v>
      </c>
      <c r="O197" s="117" t="s">
        <v>195</v>
      </c>
      <c r="P197" s="117" t="s">
        <v>195</v>
      </c>
      <c r="Q197" s="117" t="s">
        <v>195</v>
      </c>
      <c r="R197" s="117" t="s">
        <v>195</v>
      </c>
      <c r="S197" s="117" t="s">
        <v>195</v>
      </c>
      <c r="T197" s="117" t="s">
        <v>195</v>
      </c>
      <c r="U197" s="118" t="s">
        <v>195</v>
      </c>
      <c r="V197" s="106">
        <v>4</v>
      </c>
      <c r="W197" s="106">
        <v>4</v>
      </c>
      <c r="X197" s="106">
        <v>4</v>
      </c>
      <c r="Y197" s="106">
        <v>3</v>
      </c>
      <c r="Z197" s="106">
        <v>1</v>
      </c>
      <c r="AA197" s="106">
        <v>2</v>
      </c>
      <c r="AB197" s="106">
        <v>5</v>
      </c>
      <c r="AC197" s="106">
        <v>0</v>
      </c>
      <c r="AD197" s="106">
        <v>3</v>
      </c>
      <c r="AE197" s="106">
        <v>2</v>
      </c>
      <c r="AF197" s="106">
        <v>1</v>
      </c>
      <c r="AG197" s="182">
        <v>8</v>
      </c>
      <c r="AH197" s="119">
        <f t="shared" si="46"/>
        <v>37</v>
      </c>
      <c r="AI197" s="106">
        <f t="shared" si="47"/>
        <v>4</v>
      </c>
      <c r="AJ197" s="107">
        <f t="shared" si="48"/>
        <v>4</v>
      </c>
      <c r="AK197" s="107">
        <f t="shared" si="49"/>
        <v>4</v>
      </c>
      <c r="AL197" s="107">
        <f t="shared" si="50"/>
        <v>3</v>
      </c>
      <c r="AM197" s="107">
        <f t="shared" si="51"/>
        <v>1</v>
      </c>
      <c r="AN197" s="107">
        <f t="shared" si="52"/>
        <v>2</v>
      </c>
      <c r="AO197" s="107">
        <f t="shared" si="53"/>
        <v>5</v>
      </c>
      <c r="AP197" s="107">
        <f t="shared" si="54"/>
        <v>0</v>
      </c>
      <c r="AQ197" s="107">
        <f t="shared" si="55"/>
        <v>3</v>
      </c>
      <c r="AR197" s="107">
        <f t="shared" si="56"/>
        <v>2</v>
      </c>
      <c r="AS197" s="107">
        <f t="shared" si="57"/>
        <v>1</v>
      </c>
      <c r="AT197" s="107">
        <f t="shared" si="58"/>
        <v>8</v>
      </c>
      <c r="AU197" s="105">
        <f t="shared" si="59"/>
        <v>37</v>
      </c>
      <c r="AV197" s="86">
        <v>2196.0400000000004</v>
      </c>
      <c r="AW197" s="87">
        <f t="shared" si="60"/>
        <v>2396.21</v>
      </c>
      <c r="AX197" s="87">
        <f t="shared" si="61"/>
        <v>200.16999999999962</v>
      </c>
    </row>
    <row r="198" spans="1:50" ht="15.75" thickBot="1" x14ac:dyDescent="0.3">
      <c r="A198" s="179" t="s">
        <v>108</v>
      </c>
      <c r="B198" s="180" t="s">
        <v>292</v>
      </c>
      <c r="C198" s="181" t="s">
        <v>388</v>
      </c>
      <c r="D198" s="176" t="str">
        <f t="shared" si="45"/>
        <v>1508855313-Amerigroup-STAR+PLUS-Lubbock</v>
      </c>
      <c r="E198" s="169" t="s">
        <v>200</v>
      </c>
      <c r="F198" s="169" t="s">
        <v>233</v>
      </c>
      <c r="G198" s="169" t="s">
        <v>279</v>
      </c>
      <c r="H198" s="85" t="s">
        <v>469</v>
      </c>
      <c r="I198" s="95" t="s">
        <v>510</v>
      </c>
      <c r="J198" s="116" t="s">
        <v>195</v>
      </c>
      <c r="K198" s="117" t="s">
        <v>195</v>
      </c>
      <c r="L198" s="117" t="s">
        <v>195</v>
      </c>
      <c r="M198" s="117" t="s">
        <v>195</v>
      </c>
      <c r="N198" s="117" t="s">
        <v>195</v>
      </c>
      <c r="O198" s="117" t="s">
        <v>195</v>
      </c>
      <c r="P198" s="117" t="s">
        <v>195</v>
      </c>
      <c r="Q198" s="117" t="s">
        <v>195</v>
      </c>
      <c r="R198" s="117" t="s">
        <v>195</v>
      </c>
      <c r="S198" s="117" t="s">
        <v>195</v>
      </c>
      <c r="T198" s="117" t="s">
        <v>195</v>
      </c>
      <c r="U198" s="118" t="s">
        <v>195</v>
      </c>
      <c r="V198" s="106">
        <v>6</v>
      </c>
      <c r="W198" s="106">
        <v>7</v>
      </c>
      <c r="X198" s="106">
        <v>0</v>
      </c>
      <c r="Y198" s="106">
        <v>4</v>
      </c>
      <c r="Z198" s="106">
        <v>6</v>
      </c>
      <c r="AA198" s="106">
        <v>6</v>
      </c>
      <c r="AB198" s="106">
        <v>4</v>
      </c>
      <c r="AC198" s="106">
        <v>5</v>
      </c>
      <c r="AD198" s="106">
        <v>4</v>
      </c>
      <c r="AE198" s="106">
        <v>3</v>
      </c>
      <c r="AF198" s="106">
        <v>6</v>
      </c>
      <c r="AG198" s="182">
        <v>6</v>
      </c>
      <c r="AH198" s="119">
        <f t="shared" si="46"/>
        <v>57</v>
      </c>
      <c r="AI198" s="106">
        <f t="shared" si="47"/>
        <v>6</v>
      </c>
      <c r="AJ198" s="107">
        <f t="shared" si="48"/>
        <v>7</v>
      </c>
      <c r="AK198" s="107">
        <f t="shared" si="49"/>
        <v>0</v>
      </c>
      <c r="AL198" s="107">
        <f t="shared" si="50"/>
        <v>4</v>
      </c>
      <c r="AM198" s="107">
        <f t="shared" si="51"/>
        <v>6</v>
      </c>
      <c r="AN198" s="107">
        <f t="shared" si="52"/>
        <v>6</v>
      </c>
      <c r="AO198" s="107">
        <f t="shared" si="53"/>
        <v>4</v>
      </c>
      <c r="AP198" s="107">
        <f t="shared" si="54"/>
        <v>5</v>
      </c>
      <c r="AQ198" s="107">
        <f t="shared" si="55"/>
        <v>4</v>
      </c>
      <c r="AR198" s="107">
        <f t="shared" si="56"/>
        <v>3</v>
      </c>
      <c r="AS198" s="107">
        <f t="shared" si="57"/>
        <v>6</v>
      </c>
      <c r="AT198" s="107">
        <f t="shared" si="58"/>
        <v>6</v>
      </c>
      <c r="AU198" s="105">
        <f t="shared" si="59"/>
        <v>57</v>
      </c>
      <c r="AV198" s="86">
        <v>6437.0699999999988</v>
      </c>
      <c r="AW198" s="87">
        <f t="shared" si="60"/>
        <v>3691.46</v>
      </c>
      <c r="AX198" s="87">
        <f t="shared" si="61"/>
        <v>-2745.6099999999988</v>
      </c>
    </row>
    <row r="199" spans="1:50" ht="15.75" thickBot="1" x14ac:dyDescent="0.3">
      <c r="A199" s="179" t="s">
        <v>108</v>
      </c>
      <c r="B199" s="180" t="s">
        <v>292</v>
      </c>
      <c r="C199" s="181" t="s">
        <v>291</v>
      </c>
      <c r="D199" s="176" t="str">
        <f t="shared" si="45"/>
        <v>1508855313-Amerigroup-STAR-Lubbock</v>
      </c>
      <c r="E199" s="169" t="s">
        <v>200</v>
      </c>
      <c r="F199" s="169" t="s">
        <v>201</v>
      </c>
      <c r="G199" s="169" t="s">
        <v>279</v>
      </c>
      <c r="H199" s="85" t="s">
        <v>469</v>
      </c>
      <c r="I199" s="95" t="s">
        <v>510</v>
      </c>
      <c r="J199" s="116" t="s">
        <v>195</v>
      </c>
      <c r="K199" s="117" t="s">
        <v>195</v>
      </c>
      <c r="L199" s="117" t="s">
        <v>195</v>
      </c>
      <c r="M199" s="117" t="s">
        <v>195</v>
      </c>
      <c r="N199" s="117" t="s">
        <v>195</v>
      </c>
      <c r="O199" s="117" t="s">
        <v>195</v>
      </c>
      <c r="P199" s="117" t="s">
        <v>195</v>
      </c>
      <c r="Q199" s="117" t="s">
        <v>195</v>
      </c>
      <c r="R199" s="117" t="s">
        <v>195</v>
      </c>
      <c r="S199" s="117" t="s">
        <v>195</v>
      </c>
      <c r="T199" s="117" t="s">
        <v>195</v>
      </c>
      <c r="U199" s="118" t="s">
        <v>195</v>
      </c>
      <c r="V199" s="106">
        <v>85</v>
      </c>
      <c r="W199" s="106">
        <v>74</v>
      </c>
      <c r="X199" s="106">
        <v>67</v>
      </c>
      <c r="Y199" s="106">
        <v>76</v>
      </c>
      <c r="Z199" s="106">
        <v>67</v>
      </c>
      <c r="AA199" s="106">
        <v>66</v>
      </c>
      <c r="AB199" s="106">
        <v>53</v>
      </c>
      <c r="AC199" s="106">
        <v>52</v>
      </c>
      <c r="AD199" s="106">
        <v>63</v>
      </c>
      <c r="AE199" s="106">
        <v>50</v>
      </c>
      <c r="AF199" s="106">
        <v>28</v>
      </c>
      <c r="AG199" s="182">
        <v>63</v>
      </c>
      <c r="AH199" s="119">
        <f t="shared" si="46"/>
        <v>744</v>
      </c>
      <c r="AI199" s="106">
        <f t="shared" si="47"/>
        <v>85</v>
      </c>
      <c r="AJ199" s="107">
        <f t="shared" si="48"/>
        <v>74</v>
      </c>
      <c r="AK199" s="107">
        <f t="shared" si="49"/>
        <v>67</v>
      </c>
      <c r="AL199" s="107">
        <f t="shared" si="50"/>
        <v>76</v>
      </c>
      <c r="AM199" s="107">
        <f t="shared" si="51"/>
        <v>67</v>
      </c>
      <c r="AN199" s="107">
        <f t="shared" si="52"/>
        <v>66</v>
      </c>
      <c r="AO199" s="107">
        <f t="shared" si="53"/>
        <v>53</v>
      </c>
      <c r="AP199" s="107">
        <f t="shared" si="54"/>
        <v>52</v>
      </c>
      <c r="AQ199" s="107">
        <f t="shared" si="55"/>
        <v>63</v>
      </c>
      <c r="AR199" s="107">
        <f t="shared" si="56"/>
        <v>50</v>
      </c>
      <c r="AS199" s="107">
        <f t="shared" si="57"/>
        <v>28</v>
      </c>
      <c r="AT199" s="107">
        <f t="shared" si="58"/>
        <v>63</v>
      </c>
      <c r="AU199" s="105">
        <f t="shared" si="59"/>
        <v>744</v>
      </c>
      <c r="AV199" s="86">
        <v>43732.15</v>
      </c>
      <c r="AW199" s="87">
        <f t="shared" si="60"/>
        <v>48183.31</v>
      </c>
      <c r="AX199" s="87">
        <f t="shared" si="61"/>
        <v>4451.1599999999962</v>
      </c>
    </row>
    <row r="200" spans="1:50" ht="15.75" thickBot="1" x14ac:dyDescent="0.3">
      <c r="A200" s="179" t="s">
        <v>108</v>
      </c>
      <c r="B200" s="180" t="s">
        <v>292</v>
      </c>
      <c r="C200" s="181" t="s">
        <v>443</v>
      </c>
      <c r="D200" s="176" t="str">
        <f t="shared" ref="D200:D263" si="62">_xlfn.CONCAT(A200&amp;"-"&amp;E200&amp;"-"&amp;F200&amp;"-"&amp;G200)</f>
        <v>1508855313-FIRSTCARE-STAR-Lubbock</v>
      </c>
      <c r="E200" s="169" t="s">
        <v>240</v>
      </c>
      <c r="F200" s="169" t="s">
        <v>201</v>
      </c>
      <c r="G200" s="169" t="s">
        <v>279</v>
      </c>
      <c r="H200" s="85" t="s">
        <v>469</v>
      </c>
      <c r="I200" s="95" t="s">
        <v>510</v>
      </c>
      <c r="J200" s="116" t="s">
        <v>195</v>
      </c>
      <c r="K200" s="117" t="s">
        <v>195</v>
      </c>
      <c r="L200" s="117" t="s">
        <v>195</v>
      </c>
      <c r="M200" s="117" t="s">
        <v>195</v>
      </c>
      <c r="N200" s="117" t="s">
        <v>195</v>
      </c>
      <c r="O200" s="117" t="s">
        <v>195</v>
      </c>
      <c r="P200" s="117" t="s">
        <v>195</v>
      </c>
      <c r="Q200" s="117" t="s">
        <v>195</v>
      </c>
      <c r="R200" s="117" t="s">
        <v>195</v>
      </c>
      <c r="S200" s="117" t="s">
        <v>195</v>
      </c>
      <c r="T200" s="117" t="s">
        <v>195</v>
      </c>
      <c r="U200" s="118" t="s">
        <v>195</v>
      </c>
      <c r="V200" s="106">
        <v>319</v>
      </c>
      <c r="W200" s="106">
        <v>325</v>
      </c>
      <c r="X200" s="106">
        <v>327</v>
      </c>
      <c r="Y200" s="106">
        <v>345</v>
      </c>
      <c r="Z200" s="106">
        <v>283</v>
      </c>
      <c r="AA200" s="106">
        <v>317</v>
      </c>
      <c r="AB200" s="106">
        <v>331</v>
      </c>
      <c r="AC200" s="106">
        <v>255</v>
      </c>
      <c r="AD200" s="106">
        <v>276</v>
      </c>
      <c r="AE200" s="106">
        <v>246</v>
      </c>
      <c r="AF200" s="106">
        <v>196</v>
      </c>
      <c r="AG200" s="182">
        <v>290</v>
      </c>
      <c r="AH200" s="119">
        <f t="shared" si="46"/>
        <v>3510</v>
      </c>
      <c r="AI200" s="106">
        <f t="shared" si="47"/>
        <v>319</v>
      </c>
      <c r="AJ200" s="107">
        <f t="shared" si="48"/>
        <v>325</v>
      </c>
      <c r="AK200" s="107">
        <f t="shared" si="49"/>
        <v>327</v>
      </c>
      <c r="AL200" s="107">
        <f t="shared" si="50"/>
        <v>345</v>
      </c>
      <c r="AM200" s="107">
        <f t="shared" si="51"/>
        <v>283</v>
      </c>
      <c r="AN200" s="107">
        <f t="shared" si="52"/>
        <v>317</v>
      </c>
      <c r="AO200" s="107">
        <f t="shared" si="53"/>
        <v>331</v>
      </c>
      <c r="AP200" s="107">
        <f t="shared" si="54"/>
        <v>255</v>
      </c>
      <c r="AQ200" s="107">
        <f t="shared" si="55"/>
        <v>276</v>
      </c>
      <c r="AR200" s="107">
        <f t="shared" si="56"/>
        <v>246</v>
      </c>
      <c r="AS200" s="107">
        <f t="shared" si="57"/>
        <v>196</v>
      </c>
      <c r="AT200" s="107">
        <f t="shared" si="58"/>
        <v>290</v>
      </c>
      <c r="AU200" s="105">
        <f t="shared" si="59"/>
        <v>3510</v>
      </c>
      <c r="AV200" s="86">
        <v>150962.44999999992</v>
      </c>
      <c r="AW200" s="87">
        <f t="shared" si="60"/>
        <v>227316.42</v>
      </c>
      <c r="AX200" s="87">
        <f t="shared" si="61"/>
        <v>76353.970000000088</v>
      </c>
    </row>
    <row r="201" spans="1:50" ht="15.75" thickBot="1" x14ac:dyDescent="0.3">
      <c r="A201" s="179" t="s">
        <v>109</v>
      </c>
      <c r="B201" s="180" t="s">
        <v>356</v>
      </c>
      <c r="C201" s="181" t="s">
        <v>235</v>
      </c>
      <c r="D201" s="176" t="str">
        <f t="shared" si="62"/>
        <v>1518032879-Amerigroup-STAR Kids-MRSA West</v>
      </c>
      <c r="E201" s="169" t="s">
        <v>200</v>
      </c>
      <c r="F201" s="169" t="s">
        <v>236</v>
      </c>
      <c r="G201" s="169" t="s">
        <v>202</v>
      </c>
      <c r="H201" s="85" t="s">
        <v>469</v>
      </c>
      <c r="I201" s="95" t="s">
        <v>510</v>
      </c>
      <c r="J201" s="116" t="s">
        <v>195</v>
      </c>
      <c r="K201" s="117" t="s">
        <v>195</v>
      </c>
      <c r="L201" s="117" t="s">
        <v>195</v>
      </c>
      <c r="M201" s="117" t="s">
        <v>195</v>
      </c>
      <c r="N201" s="117" t="s">
        <v>195</v>
      </c>
      <c r="O201" s="117" t="s">
        <v>195</v>
      </c>
      <c r="P201" s="117" t="s">
        <v>195</v>
      </c>
      <c r="Q201" s="117" t="s">
        <v>195</v>
      </c>
      <c r="R201" s="117" t="s">
        <v>195</v>
      </c>
      <c r="S201" s="117" t="s">
        <v>195</v>
      </c>
      <c r="T201" s="117" t="s">
        <v>195</v>
      </c>
      <c r="U201" s="118" t="s">
        <v>195</v>
      </c>
      <c r="V201" s="106">
        <v>1</v>
      </c>
      <c r="W201" s="106">
        <v>1</v>
      </c>
      <c r="X201" s="106">
        <v>0</v>
      </c>
      <c r="Y201" s="106">
        <v>1</v>
      </c>
      <c r="Z201" s="106">
        <v>2</v>
      </c>
      <c r="AA201" s="106">
        <v>0</v>
      </c>
      <c r="AB201" s="106">
        <v>1</v>
      </c>
      <c r="AC201" s="106">
        <v>0</v>
      </c>
      <c r="AD201" s="106">
        <v>1</v>
      </c>
      <c r="AE201" s="106">
        <v>0</v>
      </c>
      <c r="AF201" s="106">
        <v>0</v>
      </c>
      <c r="AG201" s="182">
        <v>0</v>
      </c>
      <c r="AH201" s="119">
        <f t="shared" ref="AH201:AH264" si="63">SUM(V201:AG201)</f>
        <v>7</v>
      </c>
      <c r="AI201" s="106">
        <f t="shared" ref="AI201:AI264" si="64">IF(AND(J201="Y",$I201="0"),V201,0)</f>
        <v>1</v>
      </c>
      <c r="AJ201" s="107">
        <f t="shared" ref="AJ201:AJ264" si="65">IF(AND(K201="Y",$I201="0"),W201,0)</f>
        <v>1</v>
      </c>
      <c r="AK201" s="107">
        <f t="shared" ref="AK201:AK264" si="66">IF(AND(L201="Y",$I201="0"),X201,0)</f>
        <v>0</v>
      </c>
      <c r="AL201" s="107">
        <f t="shared" ref="AL201:AL264" si="67">IF(AND(M201="Y",$I201="0"),Y201,0)</f>
        <v>1</v>
      </c>
      <c r="AM201" s="107">
        <f t="shared" ref="AM201:AM264" si="68">IF(AND(N201="Y",$I201="0"),Z201,0)</f>
        <v>2</v>
      </c>
      <c r="AN201" s="107">
        <f t="shared" ref="AN201:AN264" si="69">IF(AND(O201="Y",$I201="0"),AA201,0)</f>
        <v>0</v>
      </c>
      <c r="AO201" s="107">
        <f t="shared" ref="AO201:AO264" si="70">IF(AND(P201="Y",$I201="0"),AB201,0)</f>
        <v>1</v>
      </c>
      <c r="AP201" s="107">
        <f t="shared" ref="AP201:AP264" si="71">IF(AND(Q201="Y",$I201="0"),AC201,0)</f>
        <v>0</v>
      </c>
      <c r="AQ201" s="107">
        <f t="shared" ref="AQ201:AQ264" si="72">IF(AND(R201="Y",$I201="0"),AD201,0)</f>
        <v>1</v>
      </c>
      <c r="AR201" s="107">
        <f t="shared" ref="AR201:AR264" si="73">IF(AND(S201="Y",$I201="0"),AE201,0)</f>
        <v>0</v>
      </c>
      <c r="AS201" s="107">
        <f t="shared" ref="AS201:AS264" si="74">IF(AND(T201="Y",$I201="0"),AF201,0)</f>
        <v>0</v>
      </c>
      <c r="AT201" s="107">
        <f t="shared" ref="AT201:AT264" si="75">IF(AND(U201="Y",$I201="0"),AG201,0)</f>
        <v>0</v>
      </c>
      <c r="AU201" s="105">
        <f t="shared" ref="AU201:AU264" si="76">SUM(AI201:AT201)</f>
        <v>7</v>
      </c>
      <c r="AV201" s="86">
        <v>353.51999999999992</v>
      </c>
      <c r="AW201" s="87">
        <f t="shared" ref="AW201:AW264" si="77">ROUND(IF($H201=$A$2,Final_Comp1_FS,Final_Comp1_HB)*AU201,2)</f>
        <v>453.34</v>
      </c>
      <c r="AX201" s="87">
        <f t="shared" ref="AX201:AX264" si="78">AW201-AV201</f>
        <v>99.82000000000005</v>
      </c>
    </row>
    <row r="202" spans="1:50" ht="15.75" thickBot="1" x14ac:dyDescent="0.3">
      <c r="A202" s="179" t="s">
        <v>109</v>
      </c>
      <c r="B202" s="180" t="s">
        <v>356</v>
      </c>
      <c r="C202" s="181" t="s">
        <v>232</v>
      </c>
      <c r="D202" s="176" t="str">
        <f t="shared" si="62"/>
        <v>1518032879-Amerigroup-STAR+PLUS-MRSA West</v>
      </c>
      <c r="E202" s="169" t="s">
        <v>200</v>
      </c>
      <c r="F202" s="169" t="s">
        <v>233</v>
      </c>
      <c r="G202" s="169" t="s">
        <v>202</v>
      </c>
      <c r="H202" s="85" t="s">
        <v>469</v>
      </c>
      <c r="I202" s="95" t="s">
        <v>510</v>
      </c>
      <c r="J202" s="116" t="s">
        <v>195</v>
      </c>
      <c r="K202" s="117" t="s">
        <v>195</v>
      </c>
      <c r="L202" s="117" t="s">
        <v>195</v>
      </c>
      <c r="M202" s="117" t="s">
        <v>195</v>
      </c>
      <c r="N202" s="117" t="s">
        <v>195</v>
      </c>
      <c r="O202" s="117" t="s">
        <v>195</v>
      </c>
      <c r="P202" s="117" t="s">
        <v>195</v>
      </c>
      <c r="Q202" s="117" t="s">
        <v>195</v>
      </c>
      <c r="R202" s="117" t="s">
        <v>195</v>
      </c>
      <c r="S202" s="117" t="s">
        <v>195</v>
      </c>
      <c r="T202" s="117" t="s">
        <v>195</v>
      </c>
      <c r="U202" s="118" t="s">
        <v>195</v>
      </c>
      <c r="V202" s="106">
        <v>0</v>
      </c>
      <c r="W202" s="106">
        <v>0</v>
      </c>
      <c r="X202" s="106">
        <v>2</v>
      </c>
      <c r="Y202" s="106">
        <v>0</v>
      </c>
      <c r="Z202" s="106">
        <v>0</v>
      </c>
      <c r="AA202" s="106">
        <v>0</v>
      </c>
      <c r="AB202" s="106">
        <v>0</v>
      </c>
      <c r="AC202" s="106">
        <v>2</v>
      </c>
      <c r="AD202" s="106">
        <v>0</v>
      </c>
      <c r="AE202" s="106">
        <v>3</v>
      </c>
      <c r="AF202" s="106">
        <v>0</v>
      </c>
      <c r="AG202" s="182">
        <v>0</v>
      </c>
      <c r="AH202" s="119">
        <f t="shared" si="63"/>
        <v>7</v>
      </c>
      <c r="AI202" s="106">
        <f t="shared" si="64"/>
        <v>0</v>
      </c>
      <c r="AJ202" s="107">
        <f t="shared" si="65"/>
        <v>0</v>
      </c>
      <c r="AK202" s="107">
        <f t="shared" si="66"/>
        <v>2</v>
      </c>
      <c r="AL202" s="107">
        <f t="shared" si="67"/>
        <v>0</v>
      </c>
      <c r="AM202" s="107">
        <f t="shared" si="68"/>
        <v>0</v>
      </c>
      <c r="AN202" s="107">
        <f t="shared" si="69"/>
        <v>0</v>
      </c>
      <c r="AO202" s="107">
        <f t="shared" si="70"/>
        <v>0</v>
      </c>
      <c r="AP202" s="107">
        <f t="shared" si="71"/>
        <v>2</v>
      </c>
      <c r="AQ202" s="107">
        <f t="shared" si="72"/>
        <v>0</v>
      </c>
      <c r="AR202" s="107">
        <f t="shared" si="73"/>
        <v>3</v>
      </c>
      <c r="AS202" s="107">
        <f t="shared" si="74"/>
        <v>0</v>
      </c>
      <c r="AT202" s="107">
        <f t="shared" si="75"/>
        <v>0</v>
      </c>
      <c r="AU202" s="105">
        <f t="shared" si="76"/>
        <v>7</v>
      </c>
      <c r="AV202" s="86">
        <v>1089.7700000000007</v>
      </c>
      <c r="AW202" s="87">
        <f t="shared" si="77"/>
        <v>453.34</v>
      </c>
      <c r="AX202" s="87">
        <f t="shared" si="78"/>
        <v>-636.43000000000075</v>
      </c>
    </row>
    <row r="203" spans="1:50" ht="15.75" thickBot="1" x14ac:dyDescent="0.3">
      <c r="A203" s="179" t="s">
        <v>109</v>
      </c>
      <c r="B203" s="180" t="s">
        <v>356</v>
      </c>
      <c r="C203" s="181" t="s">
        <v>199</v>
      </c>
      <c r="D203" s="176" t="str">
        <f t="shared" si="62"/>
        <v>1518032879-Amerigroup-STAR-MRSA West</v>
      </c>
      <c r="E203" s="169" t="s">
        <v>200</v>
      </c>
      <c r="F203" s="169" t="s">
        <v>201</v>
      </c>
      <c r="G203" s="169" t="s">
        <v>202</v>
      </c>
      <c r="H203" s="85" t="s">
        <v>469</v>
      </c>
      <c r="I203" s="95" t="s">
        <v>510</v>
      </c>
      <c r="J203" s="116" t="s">
        <v>195</v>
      </c>
      <c r="K203" s="117" t="s">
        <v>195</v>
      </c>
      <c r="L203" s="117" t="s">
        <v>195</v>
      </c>
      <c r="M203" s="117" t="s">
        <v>195</v>
      </c>
      <c r="N203" s="117" t="s">
        <v>195</v>
      </c>
      <c r="O203" s="117" t="s">
        <v>195</v>
      </c>
      <c r="P203" s="117" t="s">
        <v>195</v>
      </c>
      <c r="Q203" s="117" t="s">
        <v>195</v>
      </c>
      <c r="R203" s="117" t="s">
        <v>195</v>
      </c>
      <c r="S203" s="117" t="s">
        <v>195</v>
      </c>
      <c r="T203" s="117" t="s">
        <v>195</v>
      </c>
      <c r="U203" s="118" t="s">
        <v>195</v>
      </c>
      <c r="V203" s="106">
        <v>1</v>
      </c>
      <c r="W203" s="106">
        <v>5</v>
      </c>
      <c r="X203" s="106">
        <v>3</v>
      </c>
      <c r="Y203" s="106">
        <v>1</v>
      </c>
      <c r="Z203" s="106">
        <v>2</v>
      </c>
      <c r="AA203" s="106">
        <v>2</v>
      </c>
      <c r="AB203" s="106">
        <v>4</v>
      </c>
      <c r="AC203" s="106">
        <v>2</v>
      </c>
      <c r="AD203" s="106">
        <v>0</v>
      </c>
      <c r="AE203" s="106">
        <v>2</v>
      </c>
      <c r="AF203" s="106">
        <v>2</v>
      </c>
      <c r="AG203" s="182">
        <v>3</v>
      </c>
      <c r="AH203" s="119">
        <f t="shared" si="63"/>
        <v>27</v>
      </c>
      <c r="AI203" s="106">
        <f t="shared" si="64"/>
        <v>1</v>
      </c>
      <c r="AJ203" s="107">
        <f t="shared" si="65"/>
        <v>5</v>
      </c>
      <c r="AK203" s="107">
        <f t="shared" si="66"/>
        <v>3</v>
      </c>
      <c r="AL203" s="107">
        <f t="shared" si="67"/>
        <v>1</v>
      </c>
      <c r="AM203" s="107">
        <f t="shared" si="68"/>
        <v>2</v>
      </c>
      <c r="AN203" s="107">
        <f t="shared" si="69"/>
        <v>2</v>
      </c>
      <c r="AO203" s="107">
        <f t="shared" si="70"/>
        <v>4</v>
      </c>
      <c r="AP203" s="107">
        <f t="shared" si="71"/>
        <v>2</v>
      </c>
      <c r="AQ203" s="107">
        <f t="shared" si="72"/>
        <v>0</v>
      </c>
      <c r="AR203" s="107">
        <f t="shared" si="73"/>
        <v>2</v>
      </c>
      <c r="AS203" s="107">
        <f t="shared" si="74"/>
        <v>2</v>
      </c>
      <c r="AT203" s="107">
        <f t="shared" si="75"/>
        <v>3</v>
      </c>
      <c r="AU203" s="105">
        <f t="shared" si="76"/>
        <v>27</v>
      </c>
      <c r="AV203" s="86">
        <v>8692.8500000000022</v>
      </c>
      <c r="AW203" s="87">
        <f t="shared" si="77"/>
        <v>1748.59</v>
      </c>
      <c r="AX203" s="87">
        <f t="shared" si="78"/>
        <v>-6944.260000000002</v>
      </c>
    </row>
    <row r="204" spans="1:50" ht="15.75" thickBot="1" x14ac:dyDescent="0.3">
      <c r="A204" s="179" t="s">
        <v>109</v>
      </c>
      <c r="B204" s="180" t="s">
        <v>356</v>
      </c>
      <c r="C204" s="181" t="s">
        <v>239</v>
      </c>
      <c r="D204" s="176" t="str">
        <f t="shared" si="62"/>
        <v>1518032879-FIRSTCARE-STAR-MRSA West</v>
      </c>
      <c r="E204" s="169" t="s">
        <v>240</v>
      </c>
      <c r="F204" s="169" t="s">
        <v>201</v>
      </c>
      <c r="G204" s="169" t="s">
        <v>202</v>
      </c>
      <c r="H204" s="85" t="s">
        <v>469</v>
      </c>
      <c r="I204" s="95" t="s">
        <v>510</v>
      </c>
      <c r="J204" s="116" t="s">
        <v>195</v>
      </c>
      <c r="K204" s="117" t="s">
        <v>195</v>
      </c>
      <c r="L204" s="117" t="s">
        <v>195</v>
      </c>
      <c r="M204" s="117" t="s">
        <v>195</v>
      </c>
      <c r="N204" s="117" t="s">
        <v>195</v>
      </c>
      <c r="O204" s="117" t="s">
        <v>195</v>
      </c>
      <c r="P204" s="117" t="s">
        <v>195</v>
      </c>
      <c r="Q204" s="117" t="s">
        <v>195</v>
      </c>
      <c r="R204" s="117" t="s">
        <v>195</v>
      </c>
      <c r="S204" s="117" t="s">
        <v>195</v>
      </c>
      <c r="T204" s="117" t="s">
        <v>195</v>
      </c>
      <c r="U204" s="118" t="s">
        <v>195</v>
      </c>
      <c r="V204" s="106">
        <v>13</v>
      </c>
      <c r="W204" s="106">
        <v>14</v>
      </c>
      <c r="X204" s="106">
        <v>10</v>
      </c>
      <c r="Y204" s="106">
        <v>7</v>
      </c>
      <c r="Z204" s="106">
        <v>14</v>
      </c>
      <c r="AA204" s="106">
        <v>12</v>
      </c>
      <c r="AB204" s="106">
        <v>4</v>
      </c>
      <c r="AC204" s="106">
        <v>6</v>
      </c>
      <c r="AD204" s="106">
        <v>8</v>
      </c>
      <c r="AE204" s="106">
        <v>5</v>
      </c>
      <c r="AF204" s="106">
        <v>9</v>
      </c>
      <c r="AG204" s="182">
        <v>9</v>
      </c>
      <c r="AH204" s="119">
        <f t="shared" si="63"/>
        <v>111</v>
      </c>
      <c r="AI204" s="106">
        <f t="shared" si="64"/>
        <v>13</v>
      </c>
      <c r="AJ204" s="107">
        <f t="shared" si="65"/>
        <v>14</v>
      </c>
      <c r="AK204" s="107">
        <f t="shared" si="66"/>
        <v>10</v>
      </c>
      <c r="AL204" s="107">
        <f t="shared" si="67"/>
        <v>7</v>
      </c>
      <c r="AM204" s="107">
        <f t="shared" si="68"/>
        <v>14</v>
      </c>
      <c r="AN204" s="107">
        <f t="shared" si="69"/>
        <v>12</v>
      </c>
      <c r="AO204" s="107">
        <f t="shared" si="70"/>
        <v>4</v>
      </c>
      <c r="AP204" s="107">
        <f t="shared" si="71"/>
        <v>6</v>
      </c>
      <c r="AQ204" s="107">
        <f t="shared" si="72"/>
        <v>8</v>
      </c>
      <c r="AR204" s="107">
        <f t="shared" si="73"/>
        <v>5</v>
      </c>
      <c r="AS204" s="107">
        <f t="shared" si="74"/>
        <v>9</v>
      </c>
      <c r="AT204" s="107">
        <f t="shared" si="75"/>
        <v>9</v>
      </c>
      <c r="AU204" s="105">
        <f t="shared" si="76"/>
        <v>111</v>
      </c>
      <c r="AV204" s="86">
        <v>10916.110000000002</v>
      </c>
      <c r="AW204" s="87">
        <f t="shared" si="77"/>
        <v>7188.64</v>
      </c>
      <c r="AX204" s="87">
        <f t="shared" si="78"/>
        <v>-3727.4700000000021</v>
      </c>
    </row>
    <row r="205" spans="1:50" ht="15.75" thickBot="1" x14ac:dyDescent="0.3">
      <c r="A205" s="179" t="s">
        <v>196</v>
      </c>
      <c r="B205" s="180" t="s">
        <v>401</v>
      </c>
      <c r="C205" s="181" t="s">
        <v>235</v>
      </c>
      <c r="D205" s="176" t="str">
        <f t="shared" si="62"/>
        <v>1518216902-Amerigroup-STAR Kids-MRSA West</v>
      </c>
      <c r="E205" s="169" t="s">
        <v>200</v>
      </c>
      <c r="F205" s="169" t="s">
        <v>236</v>
      </c>
      <c r="G205" s="169" t="s">
        <v>202</v>
      </c>
      <c r="H205" s="85" t="s">
        <v>469</v>
      </c>
      <c r="I205" s="95" t="s">
        <v>510</v>
      </c>
      <c r="J205" s="116" t="s">
        <v>195</v>
      </c>
      <c r="K205" s="117" t="s">
        <v>195</v>
      </c>
      <c r="L205" s="117" t="s">
        <v>195</v>
      </c>
      <c r="M205" s="117" t="s">
        <v>195</v>
      </c>
      <c r="N205" s="117" t="s">
        <v>195</v>
      </c>
      <c r="O205" s="117" t="s">
        <v>195</v>
      </c>
      <c r="P205" s="117" t="s">
        <v>195</v>
      </c>
      <c r="Q205" s="117" t="s">
        <v>195</v>
      </c>
      <c r="R205" s="117" t="s">
        <v>195</v>
      </c>
      <c r="S205" s="117" t="s">
        <v>195</v>
      </c>
      <c r="T205" s="117" t="s">
        <v>195</v>
      </c>
      <c r="U205" s="118" t="s">
        <v>195</v>
      </c>
      <c r="V205" s="106">
        <v>0</v>
      </c>
      <c r="W205" s="106">
        <v>0</v>
      </c>
      <c r="X205" s="106">
        <v>0</v>
      </c>
      <c r="Y205" s="106">
        <v>0</v>
      </c>
      <c r="Z205" s="106">
        <v>0</v>
      </c>
      <c r="AA205" s="106">
        <v>0</v>
      </c>
      <c r="AB205" s="106">
        <v>0</v>
      </c>
      <c r="AC205" s="106">
        <v>0</v>
      </c>
      <c r="AD205" s="106">
        <v>0</v>
      </c>
      <c r="AE205" s="106">
        <v>0</v>
      </c>
      <c r="AF205" s="106">
        <v>0</v>
      </c>
      <c r="AG205" s="182">
        <v>0</v>
      </c>
      <c r="AH205" s="119">
        <f t="shared" si="63"/>
        <v>0</v>
      </c>
      <c r="AI205" s="106">
        <f t="shared" si="64"/>
        <v>0</v>
      </c>
      <c r="AJ205" s="107">
        <f t="shared" si="65"/>
        <v>0</v>
      </c>
      <c r="AK205" s="107">
        <f t="shared" si="66"/>
        <v>0</v>
      </c>
      <c r="AL205" s="107">
        <f t="shared" si="67"/>
        <v>0</v>
      </c>
      <c r="AM205" s="107">
        <f t="shared" si="68"/>
        <v>0</v>
      </c>
      <c r="AN205" s="107">
        <f t="shared" si="69"/>
        <v>0</v>
      </c>
      <c r="AO205" s="107">
        <f t="shared" si="70"/>
        <v>0</v>
      </c>
      <c r="AP205" s="107">
        <f t="shared" si="71"/>
        <v>0</v>
      </c>
      <c r="AQ205" s="107">
        <f t="shared" si="72"/>
        <v>0</v>
      </c>
      <c r="AR205" s="107">
        <f t="shared" si="73"/>
        <v>0</v>
      </c>
      <c r="AS205" s="107">
        <f t="shared" si="74"/>
        <v>0</v>
      </c>
      <c r="AT205" s="107">
        <f t="shared" si="75"/>
        <v>0</v>
      </c>
      <c r="AU205" s="105">
        <f t="shared" si="76"/>
        <v>0</v>
      </c>
      <c r="AV205" s="86">
        <v>94.32000000000005</v>
      </c>
      <c r="AW205" s="87">
        <f t="shared" si="77"/>
        <v>0</v>
      </c>
      <c r="AX205" s="87">
        <f t="shared" si="78"/>
        <v>-94.32000000000005</v>
      </c>
    </row>
    <row r="206" spans="1:50" ht="15.75" thickBot="1" x14ac:dyDescent="0.3">
      <c r="A206" s="179" t="s">
        <v>110</v>
      </c>
      <c r="B206" s="180" t="s">
        <v>220</v>
      </c>
      <c r="C206" s="181" t="s">
        <v>235</v>
      </c>
      <c r="D206" s="176" t="str">
        <f t="shared" si="62"/>
        <v>1518411644-Amerigroup-STAR Kids-MRSA West</v>
      </c>
      <c r="E206" s="169" t="s">
        <v>200</v>
      </c>
      <c r="F206" s="169" t="s">
        <v>236</v>
      </c>
      <c r="G206" s="169" t="s">
        <v>202</v>
      </c>
      <c r="H206" s="85" t="s">
        <v>469</v>
      </c>
      <c r="I206" s="95" t="s">
        <v>510</v>
      </c>
      <c r="J206" s="116" t="s">
        <v>195</v>
      </c>
      <c r="K206" s="117" t="s">
        <v>195</v>
      </c>
      <c r="L206" s="117" t="s">
        <v>195</v>
      </c>
      <c r="M206" s="117" t="s">
        <v>195</v>
      </c>
      <c r="N206" s="117" t="s">
        <v>195</v>
      </c>
      <c r="O206" s="117" t="s">
        <v>195</v>
      </c>
      <c r="P206" s="117" t="s">
        <v>195</v>
      </c>
      <c r="Q206" s="117" t="s">
        <v>195</v>
      </c>
      <c r="R206" s="117" t="s">
        <v>195</v>
      </c>
      <c r="S206" s="117" t="s">
        <v>195</v>
      </c>
      <c r="T206" s="117" t="s">
        <v>195</v>
      </c>
      <c r="U206" s="118" t="s">
        <v>195</v>
      </c>
      <c r="V206" s="106">
        <v>0</v>
      </c>
      <c r="W206" s="106">
        <v>0</v>
      </c>
      <c r="X206" s="106">
        <v>0</v>
      </c>
      <c r="Y206" s="106">
        <v>0</v>
      </c>
      <c r="Z206" s="106">
        <v>0</v>
      </c>
      <c r="AA206" s="106">
        <v>0</v>
      </c>
      <c r="AB206" s="106">
        <v>0</v>
      </c>
      <c r="AC206" s="106">
        <v>0</v>
      </c>
      <c r="AD206" s="106">
        <v>0</v>
      </c>
      <c r="AE206" s="106">
        <v>1</v>
      </c>
      <c r="AF206" s="106">
        <v>0</v>
      </c>
      <c r="AG206" s="182">
        <v>0</v>
      </c>
      <c r="AH206" s="119">
        <f t="shared" si="63"/>
        <v>1</v>
      </c>
      <c r="AI206" s="106">
        <f t="shared" si="64"/>
        <v>0</v>
      </c>
      <c r="AJ206" s="107">
        <f t="shared" si="65"/>
        <v>0</v>
      </c>
      <c r="AK206" s="107">
        <f t="shared" si="66"/>
        <v>0</v>
      </c>
      <c r="AL206" s="107">
        <f t="shared" si="67"/>
        <v>0</v>
      </c>
      <c r="AM206" s="107">
        <f t="shared" si="68"/>
        <v>0</v>
      </c>
      <c r="AN206" s="107">
        <f t="shared" si="69"/>
        <v>0</v>
      </c>
      <c r="AO206" s="107">
        <f t="shared" si="70"/>
        <v>0</v>
      </c>
      <c r="AP206" s="107">
        <f t="shared" si="71"/>
        <v>0</v>
      </c>
      <c r="AQ206" s="107">
        <f t="shared" si="72"/>
        <v>0</v>
      </c>
      <c r="AR206" s="107">
        <f t="shared" si="73"/>
        <v>1</v>
      </c>
      <c r="AS206" s="107">
        <f t="shared" si="74"/>
        <v>0</v>
      </c>
      <c r="AT206" s="107">
        <f t="shared" si="75"/>
        <v>0</v>
      </c>
      <c r="AU206" s="105">
        <f t="shared" si="76"/>
        <v>1</v>
      </c>
      <c r="AV206" s="86">
        <v>0</v>
      </c>
      <c r="AW206" s="87">
        <f t="shared" si="77"/>
        <v>64.760000000000005</v>
      </c>
      <c r="AX206" s="87">
        <f t="shared" si="78"/>
        <v>64.760000000000005</v>
      </c>
    </row>
    <row r="207" spans="1:50" ht="15.75" thickBot="1" x14ac:dyDescent="0.3">
      <c r="A207" s="179" t="s">
        <v>110</v>
      </c>
      <c r="B207" s="180" t="s">
        <v>220</v>
      </c>
      <c r="C207" s="181" t="s">
        <v>232</v>
      </c>
      <c r="D207" s="176" t="str">
        <f t="shared" si="62"/>
        <v>1518411644-Amerigroup-STAR+PLUS-MRSA West</v>
      </c>
      <c r="E207" s="169" t="s">
        <v>200</v>
      </c>
      <c r="F207" s="169" t="s">
        <v>233</v>
      </c>
      <c r="G207" s="169" t="s">
        <v>202</v>
      </c>
      <c r="H207" s="85" t="s">
        <v>469</v>
      </c>
      <c r="I207" s="95" t="s">
        <v>510</v>
      </c>
      <c r="J207" s="116" t="s">
        <v>195</v>
      </c>
      <c r="K207" s="117" t="s">
        <v>195</v>
      </c>
      <c r="L207" s="117" t="s">
        <v>195</v>
      </c>
      <c r="M207" s="117" t="s">
        <v>195</v>
      </c>
      <c r="N207" s="117" t="s">
        <v>195</v>
      </c>
      <c r="O207" s="117" t="s">
        <v>195</v>
      </c>
      <c r="P207" s="117" t="s">
        <v>195</v>
      </c>
      <c r="Q207" s="117" t="s">
        <v>195</v>
      </c>
      <c r="R207" s="117" t="s">
        <v>195</v>
      </c>
      <c r="S207" s="117" t="s">
        <v>195</v>
      </c>
      <c r="T207" s="117" t="s">
        <v>195</v>
      </c>
      <c r="U207" s="118" t="s">
        <v>195</v>
      </c>
      <c r="V207" s="106">
        <v>0</v>
      </c>
      <c r="W207" s="106">
        <v>1</v>
      </c>
      <c r="X207" s="106">
        <v>1</v>
      </c>
      <c r="Y207" s="106">
        <v>0</v>
      </c>
      <c r="Z207" s="106">
        <v>1</v>
      </c>
      <c r="AA207" s="106">
        <v>0</v>
      </c>
      <c r="AB207" s="106">
        <v>0</v>
      </c>
      <c r="AC207" s="106">
        <v>0</v>
      </c>
      <c r="AD207" s="106">
        <v>6</v>
      </c>
      <c r="AE207" s="106">
        <v>7</v>
      </c>
      <c r="AF207" s="106">
        <v>4</v>
      </c>
      <c r="AG207" s="182">
        <v>3</v>
      </c>
      <c r="AH207" s="119">
        <f t="shared" si="63"/>
        <v>23</v>
      </c>
      <c r="AI207" s="106">
        <f t="shared" si="64"/>
        <v>0</v>
      </c>
      <c r="AJ207" s="107">
        <f t="shared" si="65"/>
        <v>1</v>
      </c>
      <c r="AK207" s="107">
        <f t="shared" si="66"/>
        <v>1</v>
      </c>
      <c r="AL207" s="107">
        <f t="shared" si="67"/>
        <v>0</v>
      </c>
      <c r="AM207" s="107">
        <f t="shared" si="68"/>
        <v>1</v>
      </c>
      <c r="AN207" s="107">
        <f t="shared" si="69"/>
        <v>0</v>
      </c>
      <c r="AO207" s="107">
        <f t="shared" si="70"/>
        <v>0</v>
      </c>
      <c r="AP207" s="107">
        <f t="shared" si="71"/>
        <v>0</v>
      </c>
      <c r="AQ207" s="107">
        <f t="shared" si="72"/>
        <v>6</v>
      </c>
      <c r="AR207" s="107">
        <f t="shared" si="73"/>
        <v>7</v>
      </c>
      <c r="AS207" s="107">
        <f t="shared" si="74"/>
        <v>4</v>
      </c>
      <c r="AT207" s="107">
        <f t="shared" si="75"/>
        <v>3</v>
      </c>
      <c r="AU207" s="105">
        <f t="shared" si="76"/>
        <v>23</v>
      </c>
      <c r="AV207" s="86">
        <v>0</v>
      </c>
      <c r="AW207" s="87">
        <f t="shared" si="77"/>
        <v>1489.54</v>
      </c>
      <c r="AX207" s="87">
        <f t="shared" si="78"/>
        <v>1489.54</v>
      </c>
    </row>
    <row r="208" spans="1:50" ht="15.75" thickBot="1" x14ac:dyDescent="0.3">
      <c r="A208" s="179" t="s">
        <v>110</v>
      </c>
      <c r="B208" s="180" t="s">
        <v>220</v>
      </c>
      <c r="C208" s="181" t="s">
        <v>199</v>
      </c>
      <c r="D208" s="176" t="str">
        <f t="shared" si="62"/>
        <v>1518411644-Amerigroup-STAR-MRSA West</v>
      </c>
      <c r="E208" s="169" t="s">
        <v>200</v>
      </c>
      <c r="F208" s="169" t="s">
        <v>201</v>
      </c>
      <c r="G208" s="169" t="s">
        <v>202</v>
      </c>
      <c r="H208" s="85" t="s">
        <v>469</v>
      </c>
      <c r="I208" s="95" t="s">
        <v>510</v>
      </c>
      <c r="J208" s="116" t="s">
        <v>195</v>
      </c>
      <c r="K208" s="117" t="s">
        <v>195</v>
      </c>
      <c r="L208" s="117" t="s">
        <v>195</v>
      </c>
      <c r="M208" s="117" t="s">
        <v>195</v>
      </c>
      <c r="N208" s="117" t="s">
        <v>195</v>
      </c>
      <c r="O208" s="117" t="s">
        <v>195</v>
      </c>
      <c r="P208" s="117" t="s">
        <v>195</v>
      </c>
      <c r="Q208" s="117" t="s">
        <v>195</v>
      </c>
      <c r="R208" s="117" t="s">
        <v>195</v>
      </c>
      <c r="S208" s="117" t="s">
        <v>195</v>
      </c>
      <c r="T208" s="117" t="s">
        <v>195</v>
      </c>
      <c r="U208" s="118" t="s">
        <v>195</v>
      </c>
      <c r="V208" s="106">
        <v>1</v>
      </c>
      <c r="W208" s="106">
        <v>4</v>
      </c>
      <c r="X208" s="106">
        <v>0</v>
      </c>
      <c r="Y208" s="106">
        <v>0</v>
      </c>
      <c r="Z208" s="106">
        <v>2</v>
      </c>
      <c r="AA208" s="106">
        <v>2</v>
      </c>
      <c r="AB208" s="106">
        <v>1</v>
      </c>
      <c r="AC208" s="106">
        <v>1</v>
      </c>
      <c r="AD208" s="106">
        <v>2</v>
      </c>
      <c r="AE208" s="106">
        <v>9</v>
      </c>
      <c r="AF208" s="106">
        <v>4</v>
      </c>
      <c r="AG208" s="182">
        <v>9</v>
      </c>
      <c r="AH208" s="119">
        <f t="shared" si="63"/>
        <v>35</v>
      </c>
      <c r="AI208" s="106">
        <f t="shared" si="64"/>
        <v>1</v>
      </c>
      <c r="AJ208" s="107">
        <f t="shared" si="65"/>
        <v>4</v>
      </c>
      <c r="AK208" s="107">
        <f t="shared" si="66"/>
        <v>0</v>
      </c>
      <c r="AL208" s="107">
        <f t="shared" si="67"/>
        <v>0</v>
      </c>
      <c r="AM208" s="107">
        <f t="shared" si="68"/>
        <v>2</v>
      </c>
      <c r="AN208" s="107">
        <f t="shared" si="69"/>
        <v>2</v>
      </c>
      <c r="AO208" s="107">
        <f t="shared" si="70"/>
        <v>1</v>
      </c>
      <c r="AP208" s="107">
        <f t="shared" si="71"/>
        <v>1</v>
      </c>
      <c r="AQ208" s="107">
        <f t="shared" si="72"/>
        <v>2</v>
      </c>
      <c r="AR208" s="107">
        <f t="shared" si="73"/>
        <v>9</v>
      </c>
      <c r="AS208" s="107">
        <f t="shared" si="74"/>
        <v>4</v>
      </c>
      <c r="AT208" s="107">
        <f t="shared" si="75"/>
        <v>9</v>
      </c>
      <c r="AU208" s="105">
        <f t="shared" si="76"/>
        <v>35</v>
      </c>
      <c r="AV208" s="86">
        <v>0</v>
      </c>
      <c r="AW208" s="87">
        <f t="shared" si="77"/>
        <v>2266.69</v>
      </c>
      <c r="AX208" s="87">
        <f t="shared" si="78"/>
        <v>2266.69</v>
      </c>
    </row>
    <row r="209" spans="1:50" ht="15.75" thickBot="1" x14ac:dyDescent="0.3">
      <c r="A209" s="179" t="s">
        <v>110</v>
      </c>
      <c r="B209" s="180" t="s">
        <v>220</v>
      </c>
      <c r="C209" s="181" t="s">
        <v>239</v>
      </c>
      <c r="D209" s="176" t="str">
        <f t="shared" si="62"/>
        <v>1518411644-FIRSTCARE-STAR-MRSA West</v>
      </c>
      <c r="E209" s="169" t="s">
        <v>240</v>
      </c>
      <c r="F209" s="169" t="s">
        <v>201</v>
      </c>
      <c r="G209" s="169" t="s">
        <v>202</v>
      </c>
      <c r="H209" s="85" t="s">
        <v>469</v>
      </c>
      <c r="I209" s="95" t="s">
        <v>510</v>
      </c>
      <c r="J209" s="116" t="s">
        <v>195</v>
      </c>
      <c r="K209" s="117" t="s">
        <v>195</v>
      </c>
      <c r="L209" s="117" t="s">
        <v>195</v>
      </c>
      <c r="M209" s="117" t="s">
        <v>195</v>
      </c>
      <c r="N209" s="117" t="s">
        <v>195</v>
      </c>
      <c r="O209" s="117" t="s">
        <v>195</v>
      </c>
      <c r="P209" s="117" t="s">
        <v>195</v>
      </c>
      <c r="Q209" s="117" t="s">
        <v>195</v>
      </c>
      <c r="R209" s="117" t="s">
        <v>195</v>
      </c>
      <c r="S209" s="117" t="s">
        <v>195</v>
      </c>
      <c r="T209" s="117" t="s">
        <v>195</v>
      </c>
      <c r="U209" s="118" t="s">
        <v>195</v>
      </c>
      <c r="V209" s="106">
        <v>88</v>
      </c>
      <c r="W209" s="106">
        <v>81</v>
      </c>
      <c r="X209" s="106">
        <v>76</v>
      </c>
      <c r="Y209" s="106">
        <v>59</v>
      </c>
      <c r="Z209" s="106">
        <v>41</v>
      </c>
      <c r="AA209" s="106">
        <v>39</v>
      </c>
      <c r="AB209" s="106">
        <v>52</v>
      </c>
      <c r="AC209" s="106">
        <v>57</v>
      </c>
      <c r="AD209" s="106">
        <v>55</v>
      </c>
      <c r="AE209" s="106">
        <v>32</v>
      </c>
      <c r="AF209" s="106">
        <v>34</v>
      </c>
      <c r="AG209" s="182">
        <v>32</v>
      </c>
      <c r="AH209" s="119">
        <f t="shared" si="63"/>
        <v>646</v>
      </c>
      <c r="AI209" s="106">
        <f t="shared" si="64"/>
        <v>88</v>
      </c>
      <c r="AJ209" s="107">
        <f t="shared" si="65"/>
        <v>81</v>
      </c>
      <c r="AK209" s="107">
        <f t="shared" si="66"/>
        <v>76</v>
      </c>
      <c r="AL209" s="107">
        <f t="shared" si="67"/>
        <v>59</v>
      </c>
      <c r="AM209" s="107">
        <f t="shared" si="68"/>
        <v>41</v>
      </c>
      <c r="AN209" s="107">
        <f t="shared" si="69"/>
        <v>39</v>
      </c>
      <c r="AO209" s="107">
        <f t="shared" si="70"/>
        <v>52</v>
      </c>
      <c r="AP209" s="107">
        <f t="shared" si="71"/>
        <v>57</v>
      </c>
      <c r="AQ209" s="107">
        <f t="shared" si="72"/>
        <v>55</v>
      </c>
      <c r="AR209" s="107">
        <f t="shared" si="73"/>
        <v>32</v>
      </c>
      <c r="AS209" s="107">
        <f t="shared" si="74"/>
        <v>34</v>
      </c>
      <c r="AT209" s="107">
        <f t="shared" si="75"/>
        <v>32</v>
      </c>
      <c r="AU209" s="105">
        <f t="shared" si="76"/>
        <v>646</v>
      </c>
      <c r="AV209" s="86">
        <v>9574.61</v>
      </c>
      <c r="AW209" s="87">
        <f t="shared" si="77"/>
        <v>41836.58</v>
      </c>
      <c r="AX209" s="87">
        <f t="shared" si="78"/>
        <v>32261.97</v>
      </c>
    </row>
    <row r="210" spans="1:50" ht="15.75" thickBot="1" x14ac:dyDescent="0.3">
      <c r="A210" s="179" t="s">
        <v>111</v>
      </c>
      <c r="B210" s="180" t="s">
        <v>364</v>
      </c>
      <c r="C210" s="181" t="s">
        <v>365</v>
      </c>
      <c r="D210" s="176" t="str">
        <f t="shared" si="62"/>
        <v>1518465616-Amerigroup-STAR Kids-Harris</v>
      </c>
      <c r="E210" s="169" t="s">
        <v>200</v>
      </c>
      <c r="F210" s="169" t="s">
        <v>236</v>
      </c>
      <c r="G210" s="169" t="s">
        <v>321</v>
      </c>
      <c r="H210" s="85" t="s">
        <v>469</v>
      </c>
      <c r="I210" s="95" t="s">
        <v>510</v>
      </c>
      <c r="J210" s="116" t="s">
        <v>195</v>
      </c>
      <c r="K210" s="117" t="s">
        <v>195</v>
      </c>
      <c r="L210" s="117" t="s">
        <v>195</v>
      </c>
      <c r="M210" s="117" t="s">
        <v>195</v>
      </c>
      <c r="N210" s="117" t="s">
        <v>195</v>
      </c>
      <c r="O210" s="117" t="s">
        <v>195</v>
      </c>
      <c r="P210" s="117" t="s">
        <v>195</v>
      </c>
      <c r="Q210" s="117" t="s">
        <v>195</v>
      </c>
      <c r="R210" s="117" t="s">
        <v>195</v>
      </c>
      <c r="S210" s="117" t="s">
        <v>195</v>
      </c>
      <c r="T210" s="117" t="s">
        <v>195</v>
      </c>
      <c r="U210" s="118" t="s">
        <v>195</v>
      </c>
      <c r="V210" s="106">
        <v>0</v>
      </c>
      <c r="W210" s="106">
        <v>2</v>
      </c>
      <c r="X210" s="106">
        <v>0</v>
      </c>
      <c r="Y210" s="106">
        <v>0</v>
      </c>
      <c r="Z210" s="106">
        <v>0</v>
      </c>
      <c r="AA210" s="106">
        <v>0</v>
      </c>
      <c r="AB210" s="106">
        <v>0</v>
      </c>
      <c r="AC210" s="106">
        <v>0</v>
      </c>
      <c r="AD210" s="106">
        <v>0</v>
      </c>
      <c r="AE210" s="106">
        <v>0</v>
      </c>
      <c r="AF210" s="106">
        <v>0</v>
      </c>
      <c r="AG210" s="182">
        <v>0</v>
      </c>
      <c r="AH210" s="119">
        <f t="shared" si="63"/>
        <v>2</v>
      </c>
      <c r="AI210" s="106">
        <f t="shared" si="64"/>
        <v>0</v>
      </c>
      <c r="AJ210" s="107">
        <f t="shared" si="65"/>
        <v>2</v>
      </c>
      <c r="AK210" s="107">
        <f t="shared" si="66"/>
        <v>0</v>
      </c>
      <c r="AL210" s="107">
        <f t="shared" si="67"/>
        <v>0</v>
      </c>
      <c r="AM210" s="107">
        <f t="shared" si="68"/>
        <v>0</v>
      </c>
      <c r="AN210" s="107">
        <f t="shared" si="69"/>
        <v>0</v>
      </c>
      <c r="AO210" s="107">
        <f t="shared" si="70"/>
        <v>0</v>
      </c>
      <c r="AP210" s="107">
        <f t="shared" si="71"/>
        <v>0</v>
      </c>
      <c r="AQ210" s="107">
        <f t="shared" si="72"/>
        <v>0</v>
      </c>
      <c r="AR210" s="107">
        <f t="shared" si="73"/>
        <v>0</v>
      </c>
      <c r="AS210" s="107">
        <f t="shared" si="74"/>
        <v>0</v>
      </c>
      <c r="AT210" s="107">
        <f t="shared" si="75"/>
        <v>0</v>
      </c>
      <c r="AU210" s="105">
        <f t="shared" si="76"/>
        <v>2</v>
      </c>
      <c r="AV210" s="86">
        <v>0</v>
      </c>
      <c r="AW210" s="87">
        <f t="shared" si="77"/>
        <v>129.53</v>
      </c>
      <c r="AX210" s="87">
        <f t="shared" si="78"/>
        <v>129.53</v>
      </c>
    </row>
    <row r="211" spans="1:50" ht="15.75" thickBot="1" x14ac:dyDescent="0.3">
      <c r="A211" s="179" t="s">
        <v>112</v>
      </c>
      <c r="B211" s="180" t="s">
        <v>317</v>
      </c>
      <c r="C211" s="181" t="s">
        <v>413</v>
      </c>
      <c r="D211" s="176" t="str">
        <f t="shared" si="62"/>
        <v>1518900778-Amerigroup-STAR-MRSA Central</v>
      </c>
      <c r="E211" s="169" t="s">
        <v>200</v>
      </c>
      <c r="F211" s="169" t="s">
        <v>201</v>
      </c>
      <c r="G211" s="169" t="s">
        <v>212</v>
      </c>
      <c r="H211" s="85" t="s">
        <v>469</v>
      </c>
      <c r="I211" s="95" t="s">
        <v>510</v>
      </c>
      <c r="J211" s="116" t="s">
        <v>195</v>
      </c>
      <c r="K211" s="117" t="s">
        <v>195</v>
      </c>
      <c r="L211" s="117" t="s">
        <v>195</v>
      </c>
      <c r="M211" s="117" t="s">
        <v>195</v>
      </c>
      <c r="N211" s="117" t="s">
        <v>195</v>
      </c>
      <c r="O211" s="117" t="s">
        <v>195</v>
      </c>
      <c r="P211" s="117" t="s">
        <v>195</v>
      </c>
      <c r="Q211" s="117" t="s">
        <v>195</v>
      </c>
      <c r="R211" s="117" t="s">
        <v>195</v>
      </c>
      <c r="S211" s="117" t="s">
        <v>195</v>
      </c>
      <c r="T211" s="117" t="s">
        <v>195</v>
      </c>
      <c r="U211" s="118" t="s">
        <v>195</v>
      </c>
      <c r="V211" s="106">
        <v>2</v>
      </c>
      <c r="W211" s="106">
        <v>0</v>
      </c>
      <c r="X211" s="106">
        <v>1</v>
      </c>
      <c r="Y211" s="106">
        <v>1</v>
      </c>
      <c r="Z211" s="106">
        <v>1</v>
      </c>
      <c r="AA211" s="106">
        <v>0</v>
      </c>
      <c r="AB211" s="106">
        <v>0</v>
      </c>
      <c r="AC211" s="106">
        <v>6</v>
      </c>
      <c r="AD211" s="106">
        <v>0</v>
      </c>
      <c r="AE211" s="106">
        <v>2</v>
      </c>
      <c r="AF211" s="106">
        <v>4</v>
      </c>
      <c r="AG211" s="182">
        <v>3</v>
      </c>
      <c r="AH211" s="119">
        <f t="shared" si="63"/>
        <v>20</v>
      </c>
      <c r="AI211" s="106">
        <f t="shared" si="64"/>
        <v>2</v>
      </c>
      <c r="AJ211" s="107">
        <f t="shared" si="65"/>
        <v>0</v>
      </c>
      <c r="AK211" s="107">
        <f t="shared" si="66"/>
        <v>1</v>
      </c>
      <c r="AL211" s="107">
        <f t="shared" si="67"/>
        <v>1</v>
      </c>
      <c r="AM211" s="107">
        <f t="shared" si="68"/>
        <v>1</v>
      </c>
      <c r="AN211" s="107">
        <f t="shared" si="69"/>
        <v>0</v>
      </c>
      <c r="AO211" s="107">
        <f t="shared" si="70"/>
        <v>0</v>
      </c>
      <c r="AP211" s="107">
        <f t="shared" si="71"/>
        <v>6</v>
      </c>
      <c r="AQ211" s="107">
        <f t="shared" si="72"/>
        <v>0</v>
      </c>
      <c r="AR211" s="107">
        <f t="shared" si="73"/>
        <v>2</v>
      </c>
      <c r="AS211" s="107">
        <f t="shared" si="74"/>
        <v>4</v>
      </c>
      <c r="AT211" s="107">
        <f t="shared" si="75"/>
        <v>3</v>
      </c>
      <c r="AU211" s="105">
        <f t="shared" si="76"/>
        <v>20</v>
      </c>
      <c r="AV211" s="86">
        <v>2526.8999999999983</v>
      </c>
      <c r="AW211" s="87">
        <f t="shared" si="77"/>
        <v>1295.25</v>
      </c>
      <c r="AX211" s="87">
        <f t="shared" si="78"/>
        <v>-1231.6499999999983</v>
      </c>
    </row>
    <row r="212" spans="1:50" ht="15.75" thickBot="1" x14ac:dyDescent="0.3">
      <c r="A212" s="179" t="s">
        <v>113</v>
      </c>
      <c r="B212" s="180" t="s">
        <v>205</v>
      </c>
      <c r="C212" s="181" t="s">
        <v>235</v>
      </c>
      <c r="D212" s="176" t="str">
        <f t="shared" si="62"/>
        <v>1518976836-Amerigroup-STAR Kids-MRSA West</v>
      </c>
      <c r="E212" s="169" t="s">
        <v>200</v>
      </c>
      <c r="F212" s="169" t="s">
        <v>236</v>
      </c>
      <c r="G212" s="169" t="s">
        <v>202</v>
      </c>
      <c r="H212" s="85" t="s">
        <v>469</v>
      </c>
      <c r="I212" s="95" t="s">
        <v>510</v>
      </c>
      <c r="J212" s="116" t="s">
        <v>195</v>
      </c>
      <c r="K212" s="117" t="s">
        <v>195</v>
      </c>
      <c r="L212" s="117" t="s">
        <v>195</v>
      </c>
      <c r="M212" s="117" t="s">
        <v>195</v>
      </c>
      <c r="N212" s="117" t="s">
        <v>195</v>
      </c>
      <c r="O212" s="117" t="s">
        <v>195</v>
      </c>
      <c r="P212" s="117" t="s">
        <v>195</v>
      </c>
      <c r="Q212" s="117" t="s">
        <v>195</v>
      </c>
      <c r="R212" s="117" t="s">
        <v>195</v>
      </c>
      <c r="S212" s="117" t="s">
        <v>195</v>
      </c>
      <c r="T212" s="117" t="s">
        <v>195</v>
      </c>
      <c r="U212" s="118" t="s">
        <v>195</v>
      </c>
      <c r="V212" s="106">
        <v>6</v>
      </c>
      <c r="W212" s="106">
        <v>2</v>
      </c>
      <c r="X212" s="106">
        <v>1</v>
      </c>
      <c r="Y212" s="106">
        <v>2</v>
      </c>
      <c r="Z212" s="106">
        <v>3</v>
      </c>
      <c r="AA212" s="106">
        <v>2</v>
      </c>
      <c r="AB212" s="106">
        <v>1</v>
      </c>
      <c r="AC212" s="106">
        <v>1</v>
      </c>
      <c r="AD212" s="106">
        <v>2</v>
      </c>
      <c r="AE212" s="106">
        <v>0</v>
      </c>
      <c r="AF212" s="106">
        <v>3</v>
      </c>
      <c r="AG212" s="182">
        <v>1</v>
      </c>
      <c r="AH212" s="119">
        <f t="shared" si="63"/>
        <v>24</v>
      </c>
      <c r="AI212" s="106">
        <f t="shared" si="64"/>
        <v>6</v>
      </c>
      <c r="AJ212" s="107">
        <f t="shared" si="65"/>
        <v>2</v>
      </c>
      <c r="AK212" s="107">
        <f t="shared" si="66"/>
        <v>1</v>
      </c>
      <c r="AL212" s="107">
        <f t="shared" si="67"/>
        <v>2</v>
      </c>
      <c r="AM212" s="107">
        <f t="shared" si="68"/>
        <v>3</v>
      </c>
      <c r="AN212" s="107">
        <f t="shared" si="69"/>
        <v>2</v>
      </c>
      <c r="AO212" s="107">
        <f t="shared" si="70"/>
        <v>1</v>
      </c>
      <c r="AP212" s="107">
        <f t="shared" si="71"/>
        <v>1</v>
      </c>
      <c r="AQ212" s="107">
        <f t="shared" si="72"/>
        <v>2</v>
      </c>
      <c r="AR212" s="107">
        <f t="shared" si="73"/>
        <v>0</v>
      </c>
      <c r="AS212" s="107">
        <f t="shared" si="74"/>
        <v>3</v>
      </c>
      <c r="AT212" s="107">
        <f t="shared" si="75"/>
        <v>1</v>
      </c>
      <c r="AU212" s="105">
        <f t="shared" si="76"/>
        <v>24</v>
      </c>
      <c r="AV212" s="86">
        <v>1233.8200000000002</v>
      </c>
      <c r="AW212" s="87">
        <f t="shared" si="77"/>
        <v>1554.3</v>
      </c>
      <c r="AX212" s="87">
        <f t="shared" si="78"/>
        <v>320.47999999999979</v>
      </c>
    </row>
    <row r="213" spans="1:50" ht="15.75" thickBot="1" x14ac:dyDescent="0.3">
      <c r="A213" s="179" t="s">
        <v>113</v>
      </c>
      <c r="B213" s="180" t="s">
        <v>205</v>
      </c>
      <c r="C213" s="181" t="s">
        <v>232</v>
      </c>
      <c r="D213" s="176" t="str">
        <f t="shared" si="62"/>
        <v>1518976836-Amerigroup-STAR+PLUS-MRSA West</v>
      </c>
      <c r="E213" s="169" t="s">
        <v>200</v>
      </c>
      <c r="F213" s="169" t="s">
        <v>233</v>
      </c>
      <c r="G213" s="169" t="s">
        <v>202</v>
      </c>
      <c r="H213" s="85" t="s">
        <v>469</v>
      </c>
      <c r="I213" s="95" t="s">
        <v>510</v>
      </c>
      <c r="J213" s="116" t="s">
        <v>195</v>
      </c>
      <c r="K213" s="117" t="s">
        <v>195</v>
      </c>
      <c r="L213" s="117" t="s">
        <v>195</v>
      </c>
      <c r="M213" s="117" t="s">
        <v>195</v>
      </c>
      <c r="N213" s="117" t="s">
        <v>195</v>
      </c>
      <c r="O213" s="117" t="s">
        <v>195</v>
      </c>
      <c r="P213" s="117" t="s">
        <v>195</v>
      </c>
      <c r="Q213" s="117" t="s">
        <v>195</v>
      </c>
      <c r="R213" s="117" t="s">
        <v>195</v>
      </c>
      <c r="S213" s="117" t="s">
        <v>195</v>
      </c>
      <c r="T213" s="117" t="s">
        <v>195</v>
      </c>
      <c r="U213" s="118" t="s">
        <v>195</v>
      </c>
      <c r="V213" s="106">
        <v>5</v>
      </c>
      <c r="W213" s="106">
        <v>8</v>
      </c>
      <c r="X213" s="106">
        <v>4</v>
      </c>
      <c r="Y213" s="106">
        <v>8</v>
      </c>
      <c r="Z213" s="106">
        <v>9</v>
      </c>
      <c r="AA213" s="106">
        <v>4</v>
      </c>
      <c r="AB213" s="106">
        <v>10</v>
      </c>
      <c r="AC213" s="106">
        <v>3</v>
      </c>
      <c r="AD213" s="106">
        <v>9</v>
      </c>
      <c r="AE213" s="106">
        <v>9</v>
      </c>
      <c r="AF213" s="106">
        <v>4</v>
      </c>
      <c r="AG213" s="182">
        <v>8</v>
      </c>
      <c r="AH213" s="119">
        <f t="shared" si="63"/>
        <v>81</v>
      </c>
      <c r="AI213" s="106">
        <f t="shared" si="64"/>
        <v>5</v>
      </c>
      <c r="AJ213" s="107">
        <f t="shared" si="65"/>
        <v>8</v>
      </c>
      <c r="AK213" s="107">
        <f t="shared" si="66"/>
        <v>4</v>
      </c>
      <c r="AL213" s="107">
        <f t="shared" si="67"/>
        <v>8</v>
      </c>
      <c r="AM213" s="107">
        <f t="shared" si="68"/>
        <v>9</v>
      </c>
      <c r="AN213" s="107">
        <f t="shared" si="69"/>
        <v>4</v>
      </c>
      <c r="AO213" s="107">
        <f t="shared" si="70"/>
        <v>10</v>
      </c>
      <c r="AP213" s="107">
        <f t="shared" si="71"/>
        <v>3</v>
      </c>
      <c r="AQ213" s="107">
        <f t="shared" si="72"/>
        <v>9</v>
      </c>
      <c r="AR213" s="107">
        <f t="shared" si="73"/>
        <v>9</v>
      </c>
      <c r="AS213" s="107">
        <f t="shared" si="74"/>
        <v>4</v>
      </c>
      <c r="AT213" s="107">
        <f t="shared" si="75"/>
        <v>8</v>
      </c>
      <c r="AU213" s="105">
        <f t="shared" si="76"/>
        <v>81</v>
      </c>
      <c r="AV213" s="86">
        <v>3724.0199999999986</v>
      </c>
      <c r="AW213" s="87">
        <f t="shared" si="77"/>
        <v>5245.76</v>
      </c>
      <c r="AX213" s="87">
        <f t="shared" si="78"/>
        <v>1521.7400000000016</v>
      </c>
    </row>
    <row r="214" spans="1:50" ht="15.75" thickBot="1" x14ac:dyDescent="0.3">
      <c r="A214" s="179" t="s">
        <v>113</v>
      </c>
      <c r="B214" s="180" t="s">
        <v>205</v>
      </c>
      <c r="C214" s="181" t="s">
        <v>199</v>
      </c>
      <c r="D214" s="176" t="str">
        <f t="shared" si="62"/>
        <v>1518976836-Amerigroup-STAR-MRSA West</v>
      </c>
      <c r="E214" s="169" t="s">
        <v>200</v>
      </c>
      <c r="F214" s="169" t="s">
        <v>201</v>
      </c>
      <c r="G214" s="169" t="s">
        <v>202</v>
      </c>
      <c r="H214" s="85" t="s">
        <v>469</v>
      </c>
      <c r="I214" s="95" t="s">
        <v>510</v>
      </c>
      <c r="J214" s="116" t="s">
        <v>195</v>
      </c>
      <c r="K214" s="117" t="s">
        <v>195</v>
      </c>
      <c r="L214" s="117" t="s">
        <v>195</v>
      </c>
      <c r="M214" s="117" t="s">
        <v>195</v>
      </c>
      <c r="N214" s="117" t="s">
        <v>195</v>
      </c>
      <c r="O214" s="117" t="s">
        <v>195</v>
      </c>
      <c r="P214" s="117" t="s">
        <v>195</v>
      </c>
      <c r="Q214" s="117" t="s">
        <v>195</v>
      </c>
      <c r="R214" s="117" t="s">
        <v>195</v>
      </c>
      <c r="S214" s="117" t="s">
        <v>195</v>
      </c>
      <c r="T214" s="117" t="s">
        <v>195</v>
      </c>
      <c r="U214" s="118" t="s">
        <v>195</v>
      </c>
      <c r="V214" s="106">
        <v>49</v>
      </c>
      <c r="W214" s="106">
        <v>30</v>
      </c>
      <c r="X214" s="106">
        <v>23</v>
      </c>
      <c r="Y214" s="106">
        <v>27</v>
      </c>
      <c r="Z214" s="106">
        <v>25</v>
      </c>
      <c r="AA214" s="106">
        <v>29</v>
      </c>
      <c r="AB214" s="106">
        <v>28</v>
      </c>
      <c r="AC214" s="106">
        <v>29</v>
      </c>
      <c r="AD214" s="106">
        <v>40</v>
      </c>
      <c r="AE214" s="106">
        <v>23</v>
      </c>
      <c r="AF214" s="106">
        <v>22</v>
      </c>
      <c r="AG214" s="182">
        <v>26</v>
      </c>
      <c r="AH214" s="119">
        <f t="shared" si="63"/>
        <v>351</v>
      </c>
      <c r="AI214" s="106">
        <f t="shared" si="64"/>
        <v>49</v>
      </c>
      <c r="AJ214" s="107">
        <f t="shared" si="65"/>
        <v>30</v>
      </c>
      <c r="AK214" s="107">
        <f t="shared" si="66"/>
        <v>23</v>
      </c>
      <c r="AL214" s="107">
        <f t="shared" si="67"/>
        <v>27</v>
      </c>
      <c r="AM214" s="107">
        <f t="shared" si="68"/>
        <v>25</v>
      </c>
      <c r="AN214" s="107">
        <f t="shared" si="69"/>
        <v>29</v>
      </c>
      <c r="AO214" s="107">
        <f t="shared" si="70"/>
        <v>28</v>
      </c>
      <c r="AP214" s="107">
        <f t="shared" si="71"/>
        <v>29</v>
      </c>
      <c r="AQ214" s="107">
        <f t="shared" si="72"/>
        <v>40</v>
      </c>
      <c r="AR214" s="107">
        <f t="shared" si="73"/>
        <v>23</v>
      </c>
      <c r="AS214" s="107">
        <f t="shared" si="74"/>
        <v>22</v>
      </c>
      <c r="AT214" s="107">
        <f t="shared" si="75"/>
        <v>26</v>
      </c>
      <c r="AU214" s="105">
        <f t="shared" si="76"/>
        <v>351</v>
      </c>
      <c r="AV214" s="86">
        <v>27819.589999999989</v>
      </c>
      <c r="AW214" s="87">
        <f t="shared" si="77"/>
        <v>22731.64</v>
      </c>
      <c r="AX214" s="87">
        <f t="shared" si="78"/>
        <v>-5087.9499999999898</v>
      </c>
    </row>
    <row r="215" spans="1:50" ht="15.75" thickBot="1" x14ac:dyDescent="0.3">
      <c r="A215" s="179" t="s">
        <v>113</v>
      </c>
      <c r="B215" s="180" t="s">
        <v>205</v>
      </c>
      <c r="C215" s="181" t="s">
        <v>239</v>
      </c>
      <c r="D215" s="176" t="str">
        <f t="shared" si="62"/>
        <v>1518976836-FIRSTCARE-STAR-MRSA West</v>
      </c>
      <c r="E215" s="169" t="s">
        <v>240</v>
      </c>
      <c r="F215" s="169" t="s">
        <v>201</v>
      </c>
      <c r="G215" s="169" t="s">
        <v>202</v>
      </c>
      <c r="H215" s="85" t="s">
        <v>469</v>
      </c>
      <c r="I215" s="95" t="s">
        <v>510</v>
      </c>
      <c r="J215" s="116" t="s">
        <v>195</v>
      </c>
      <c r="K215" s="117" t="s">
        <v>195</v>
      </c>
      <c r="L215" s="117" t="s">
        <v>195</v>
      </c>
      <c r="M215" s="117" t="s">
        <v>195</v>
      </c>
      <c r="N215" s="117" t="s">
        <v>195</v>
      </c>
      <c r="O215" s="117" t="s">
        <v>195</v>
      </c>
      <c r="P215" s="117" t="s">
        <v>195</v>
      </c>
      <c r="Q215" s="117" t="s">
        <v>195</v>
      </c>
      <c r="R215" s="117" t="s">
        <v>195</v>
      </c>
      <c r="S215" s="117" t="s">
        <v>195</v>
      </c>
      <c r="T215" s="117" t="s">
        <v>195</v>
      </c>
      <c r="U215" s="118" t="s">
        <v>195</v>
      </c>
      <c r="V215" s="106">
        <v>35</v>
      </c>
      <c r="W215" s="106">
        <v>31</v>
      </c>
      <c r="X215" s="106">
        <v>35</v>
      </c>
      <c r="Y215" s="106">
        <v>18</v>
      </c>
      <c r="Z215" s="106">
        <v>25</v>
      </c>
      <c r="AA215" s="106">
        <v>30</v>
      </c>
      <c r="AB215" s="106">
        <v>30</v>
      </c>
      <c r="AC215" s="106">
        <v>33</v>
      </c>
      <c r="AD215" s="106">
        <v>23</v>
      </c>
      <c r="AE215" s="106">
        <v>13</v>
      </c>
      <c r="AF215" s="106">
        <v>19</v>
      </c>
      <c r="AG215" s="182">
        <v>40</v>
      </c>
      <c r="AH215" s="119">
        <f t="shared" si="63"/>
        <v>332</v>
      </c>
      <c r="AI215" s="106">
        <f t="shared" si="64"/>
        <v>35</v>
      </c>
      <c r="AJ215" s="107">
        <f t="shared" si="65"/>
        <v>31</v>
      </c>
      <c r="AK215" s="107">
        <f t="shared" si="66"/>
        <v>35</v>
      </c>
      <c r="AL215" s="107">
        <f t="shared" si="67"/>
        <v>18</v>
      </c>
      <c r="AM215" s="107">
        <f t="shared" si="68"/>
        <v>25</v>
      </c>
      <c r="AN215" s="107">
        <f t="shared" si="69"/>
        <v>30</v>
      </c>
      <c r="AO215" s="107">
        <f t="shared" si="70"/>
        <v>30</v>
      </c>
      <c r="AP215" s="107">
        <f t="shared" si="71"/>
        <v>33</v>
      </c>
      <c r="AQ215" s="107">
        <f t="shared" si="72"/>
        <v>23</v>
      </c>
      <c r="AR215" s="107">
        <f t="shared" si="73"/>
        <v>13</v>
      </c>
      <c r="AS215" s="107">
        <f t="shared" si="74"/>
        <v>19</v>
      </c>
      <c r="AT215" s="107">
        <f t="shared" si="75"/>
        <v>40</v>
      </c>
      <c r="AU215" s="105">
        <f t="shared" si="76"/>
        <v>332</v>
      </c>
      <c r="AV215" s="86">
        <v>34776.659999999996</v>
      </c>
      <c r="AW215" s="87">
        <f t="shared" si="77"/>
        <v>21501.15</v>
      </c>
      <c r="AX215" s="87">
        <f t="shared" si="78"/>
        <v>-13275.509999999995</v>
      </c>
    </row>
    <row r="216" spans="1:50" ht="15.75" thickBot="1" x14ac:dyDescent="0.3">
      <c r="A216" s="179" t="s">
        <v>114</v>
      </c>
      <c r="B216" s="180" t="s">
        <v>259</v>
      </c>
      <c r="C216" s="181" t="s">
        <v>235</v>
      </c>
      <c r="D216" s="176" t="str">
        <f t="shared" si="62"/>
        <v>1528015815-Amerigroup-STAR Kids-MRSA West</v>
      </c>
      <c r="E216" s="169" t="s">
        <v>200</v>
      </c>
      <c r="F216" s="169" t="s">
        <v>236</v>
      </c>
      <c r="G216" s="169" t="s">
        <v>202</v>
      </c>
      <c r="H216" s="85" t="s">
        <v>469</v>
      </c>
      <c r="I216" s="95" t="s">
        <v>510</v>
      </c>
      <c r="J216" s="116" t="s">
        <v>195</v>
      </c>
      <c r="K216" s="117" t="s">
        <v>195</v>
      </c>
      <c r="L216" s="117" t="s">
        <v>195</v>
      </c>
      <c r="M216" s="117" t="s">
        <v>195</v>
      </c>
      <c r="N216" s="117" t="s">
        <v>195</v>
      </c>
      <c r="O216" s="117" t="s">
        <v>195</v>
      </c>
      <c r="P216" s="117" t="s">
        <v>195</v>
      </c>
      <c r="Q216" s="117" t="s">
        <v>195</v>
      </c>
      <c r="R216" s="117" t="s">
        <v>195</v>
      </c>
      <c r="S216" s="117" t="s">
        <v>195</v>
      </c>
      <c r="T216" s="117" t="s">
        <v>195</v>
      </c>
      <c r="U216" s="118" t="s">
        <v>195</v>
      </c>
      <c r="V216" s="106">
        <v>6</v>
      </c>
      <c r="W216" s="106">
        <v>3</v>
      </c>
      <c r="X216" s="106">
        <v>1</v>
      </c>
      <c r="Y216" s="106">
        <v>2</v>
      </c>
      <c r="Z216" s="106">
        <v>4</v>
      </c>
      <c r="AA216" s="106">
        <v>0</v>
      </c>
      <c r="AB216" s="106">
        <v>2</v>
      </c>
      <c r="AC216" s="106">
        <v>1</v>
      </c>
      <c r="AD216" s="106">
        <v>0</v>
      </c>
      <c r="AE216" s="106">
        <v>2</v>
      </c>
      <c r="AF216" s="106">
        <v>0</v>
      </c>
      <c r="AG216" s="182">
        <v>5</v>
      </c>
      <c r="AH216" s="119">
        <f t="shared" si="63"/>
        <v>26</v>
      </c>
      <c r="AI216" s="106">
        <f t="shared" si="64"/>
        <v>6</v>
      </c>
      <c r="AJ216" s="107">
        <f t="shared" si="65"/>
        <v>3</v>
      </c>
      <c r="AK216" s="107">
        <f t="shared" si="66"/>
        <v>1</v>
      </c>
      <c r="AL216" s="107">
        <f t="shared" si="67"/>
        <v>2</v>
      </c>
      <c r="AM216" s="107">
        <f t="shared" si="68"/>
        <v>4</v>
      </c>
      <c r="AN216" s="107">
        <f t="shared" si="69"/>
        <v>0</v>
      </c>
      <c r="AO216" s="107">
        <f t="shared" si="70"/>
        <v>2</v>
      </c>
      <c r="AP216" s="107">
        <f t="shared" si="71"/>
        <v>1</v>
      </c>
      <c r="AQ216" s="107">
        <f t="shared" si="72"/>
        <v>0</v>
      </c>
      <c r="AR216" s="107">
        <f t="shared" si="73"/>
        <v>2</v>
      </c>
      <c r="AS216" s="107">
        <f t="shared" si="74"/>
        <v>0</v>
      </c>
      <c r="AT216" s="107">
        <f t="shared" si="75"/>
        <v>5</v>
      </c>
      <c r="AU216" s="105">
        <f t="shared" si="76"/>
        <v>26</v>
      </c>
      <c r="AV216" s="86">
        <v>3190.4500000000007</v>
      </c>
      <c r="AW216" s="87">
        <f t="shared" si="77"/>
        <v>1683.83</v>
      </c>
      <c r="AX216" s="87">
        <f t="shared" si="78"/>
        <v>-1506.6200000000008</v>
      </c>
    </row>
    <row r="217" spans="1:50" ht="15.75" thickBot="1" x14ac:dyDescent="0.3">
      <c r="A217" s="179" t="s">
        <v>114</v>
      </c>
      <c r="B217" s="180" t="s">
        <v>259</v>
      </c>
      <c r="C217" s="181" t="s">
        <v>232</v>
      </c>
      <c r="D217" s="176" t="str">
        <f t="shared" si="62"/>
        <v>1528015815-Amerigroup-STAR+PLUS-MRSA West</v>
      </c>
      <c r="E217" s="169" t="s">
        <v>200</v>
      </c>
      <c r="F217" s="169" t="s">
        <v>233</v>
      </c>
      <c r="G217" s="169" t="s">
        <v>202</v>
      </c>
      <c r="H217" s="85" t="s">
        <v>469</v>
      </c>
      <c r="I217" s="95" t="s">
        <v>510</v>
      </c>
      <c r="J217" s="116" t="s">
        <v>195</v>
      </c>
      <c r="K217" s="117" t="s">
        <v>195</v>
      </c>
      <c r="L217" s="117" t="s">
        <v>195</v>
      </c>
      <c r="M217" s="117" t="s">
        <v>195</v>
      </c>
      <c r="N217" s="117" t="s">
        <v>195</v>
      </c>
      <c r="O217" s="117" t="s">
        <v>195</v>
      </c>
      <c r="P217" s="117" t="s">
        <v>195</v>
      </c>
      <c r="Q217" s="117" t="s">
        <v>195</v>
      </c>
      <c r="R217" s="117" t="s">
        <v>195</v>
      </c>
      <c r="S217" s="117" t="s">
        <v>195</v>
      </c>
      <c r="T217" s="117" t="s">
        <v>195</v>
      </c>
      <c r="U217" s="118" t="s">
        <v>195</v>
      </c>
      <c r="V217" s="106">
        <v>19</v>
      </c>
      <c r="W217" s="106">
        <v>13</v>
      </c>
      <c r="X217" s="106">
        <v>9</v>
      </c>
      <c r="Y217" s="106">
        <v>9</v>
      </c>
      <c r="Z217" s="106">
        <v>21</v>
      </c>
      <c r="AA217" s="106">
        <v>26</v>
      </c>
      <c r="AB217" s="106">
        <v>22</v>
      </c>
      <c r="AC217" s="106">
        <v>12</v>
      </c>
      <c r="AD217" s="106">
        <v>19</v>
      </c>
      <c r="AE217" s="106">
        <v>14</v>
      </c>
      <c r="AF217" s="106">
        <v>25</v>
      </c>
      <c r="AG217" s="182">
        <v>14</v>
      </c>
      <c r="AH217" s="119">
        <f t="shared" si="63"/>
        <v>203</v>
      </c>
      <c r="AI217" s="106">
        <f t="shared" si="64"/>
        <v>19</v>
      </c>
      <c r="AJ217" s="107">
        <f t="shared" si="65"/>
        <v>13</v>
      </c>
      <c r="AK217" s="107">
        <f t="shared" si="66"/>
        <v>9</v>
      </c>
      <c r="AL217" s="107">
        <f t="shared" si="67"/>
        <v>9</v>
      </c>
      <c r="AM217" s="107">
        <f t="shared" si="68"/>
        <v>21</v>
      </c>
      <c r="AN217" s="107">
        <f t="shared" si="69"/>
        <v>26</v>
      </c>
      <c r="AO217" s="107">
        <f t="shared" si="70"/>
        <v>22</v>
      </c>
      <c r="AP217" s="107">
        <f t="shared" si="71"/>
        <v>12</v>
      </c>
      <c r="AQ217" s="107">
        <f t="shared" si="72"/>
        <v>19</v>
      </c>
      <c r="AR217" s="107">
        <f t="shared" si="73"/>
        <v>14</v>
      </c>
      <c r="AS217" s="107">
        <f t="shared" si="74"/>
        <v>25</v>
      </c>
      <c r="AT217" s="107">
        <f t="shared" si="75"/>
        <v>14</v>
      </c>
      <c r="AU217" s="105">
        <f t="shared" si="76"/>
        <v>203</v>
      </c>
      <c r="AV217" s="86">
        <v>9440.4900000000016</v>
      </c>
      <c r="AW217" s="87">
        <f t="shared" si="77"/>
        <v>13146.79</v>
      </c>
      <c r="AX217" s="87">
        <f t="shared" si="78"/>
        <v>3706.2999999999993</v>
      </c>
    </row>
    <row r="218" spans="1:50" ht="15.75" thickBot="1" x14ac:dyDescent="0.3">
      <c r="A218" s="179" t="s">
        <v>114</v>
      </c>
      <c r="B218" s="180" t="s">
        <v>259</v>
      </c>
      <c r="C218" s="181" t="s">
        <v>199</v>
      </c>
      <c r="D218" s="176" t="str">
        <f t="shared" si="62"/>
        <v>1528015815-Amerigroup-STAR-MRSA West</v>
      </c>
      <c r="E218" s="169" t="s">
        <v>200</v>
      </c>
      <c r="F218" s="169" t="s">
        <v>201</v>
      </c>
      <c r="G218" s="169" t="s">
        <v>202</v>
      </c>
      <c r="H218" s="85" t="s">
        <v>469</v>
      </c>
      <c r="I218" s="95" t="s">
        <v>510</v>
      </c>
      <c r="J218" s="116" t="s">
        <v>195</v>
      </c>
      <c r="K218" s="117" t="s">
        <v>195</v>
      </c>
      <c r="L218" s="117" t="s">
        <v>195</v>
      </c>
      <c r="M218" s="117" t="s">
        <v>195</v>
      </c>
      <c r="N218" s="117" t="s">
        <v>195</v>
      </c>
      <c r="O218" s="117" t="s">
        <v>195</v>
      </c>
      <c r="P218" s="117" t="s">
        <v>195</v>
      </c>
      <c r="Q218" s="117" t="s">
        <v>195</v>
      </c>
      <c r="R218" s="117" t="s">
        <v>195</v>
      </c>
      <c r="S218" s="117" t="s">
        <v>195</v>
      </c>
      <c r="T218" s="117" t="s">
        <v>195</v>
      </c>
      <c r="U218" s="118" t="s">
        <v>195</v>
      </c>
      <c r="V218" s="106">
        <v>84</v>
      </c>
      <c r="W218" s="106">
        <v>67</v>
      </c>
      <c r="X218" s="106">
        <v>76</v>
      </c>
      <c r="Y218" s="106">
        <v>82</v>
      </c>
      <c r="Z218" s="106">
        <v>33</v>
      </c>
      <c r="AA218" s="106">
        <v>28</v>
      </c>
      <c r="AB218" s="106">
        <v>42</v>
      </c>
      <c r="AC218" s="106">
        <v>27</v>
      </c>
      <c r="AD218" s="106">
        <v>46</v>
      </c>
      <c r="AE218" s="106">
        <v>32</v>
      </c>
      <c r="AF218" s="106">
        <v>31</v>
      </c>
      <c r="AG218" s="182">
        <v>64</v>
      </c>
      <c r="AH218" s="119">
        <f t="shared" si="63"/>
        <v>612</v>
      </c>
      <c r="AI218" s="106">
        <f t="shared" si="64"/>
        <v>84</v>
      </c>
      <c r="AJ218" s="107">
        <f t="shared" si="65"/>
        <v>67</v>
      </c>
      <c r="AK218" s="107">
        <f t="shared" si="66"/>
        <v>76</v>
      </c>
      <c r="AL218" s="107">
        <f t="shared" si="67"/>
        <v>82</v>
      </c>
      <c r="AM218" s="107">
        <f t="shared" si="68"/>
        <v>33</v>
      </c>
      <c r="AN218" s="107">
        <f t="shared" si="69"/>
        <v>28</v>
      </c>
      <c r="AO218" s="107">
        <f t="shared" si="70"/>
        <v>42</v>
      </c>
      <c r="AP218" s="107">
        <f t="shared" si="71"/>
        <v>27</v>
      </c>
      <c r="AQ218" s="107">
        <f t="shared" si="72"/>
        <v>46</v>
      </c>
      <c r="AR218" s="107">
        <f t="shared" si="73"/>
        <v>32</v>
      </c>
      <c r="AS218" s="107">
        <f t="shared" si="74"/>
        <v>31</v>
      </c>
      <c r="AT218" s="107">
        <f t="shared" si="75"/>
        <v>64</v>
      </c>
      <c r="AU218" s="105">
        <f t="shared" si="76"/>
        <v>612</v>
      </c>
      <c r="AV218" s="86">
        <v>70039.599999999977</v>
      </c>
      <c r="AW218" s="87">
        <f t="shared" si="77"/>
        <v>39634.660000000003</v>
      </c>
      <c r="AX218" s="87">
        <f t="shared" si="78"/>
        <v>-30404.939999999973</v>
      </c>
    </row>
    <row r="219" spans="1:50" ht="15.75" thickBot="1" x14ac:dyDescent="0.3">
      <c r="A219" s="179" t="s">
        <v>114</v>
      </c>
      <c r="B219" s="180" t="s">
        <v>259</v>
      </c>
      <c r="C219" s="181" t="s">
        <v>239</v>
      </c>
      <c r="D219" s="176" t="str">
        <f t="shared" si="62"/>
        <v>1528015815-FIRSTCARE-STAR-MRSA West</v>
      </c>
      <c r="E219" s="169" t="s">
        <v>240</v>
      </c>
      <c r="F219" s="169" t="s">
        <v>201</v>
      </c>
      <c r="G219" s="169" t="s">
        <v>202</v>
      </c>
      <c r="H219" s="85" t="s">
        <v>469</v>
      </c>
      <c r="I219" s="95" t="s">
        <v>510</v>
      </c>
      <c r="J219" s="116" t="s">
        <v>195</v>
      </c>
      <c r="K219" s="117" t="s">
        <v>195</v>
      </c>
      <c r="L219" s="117" t="s">
        <v>195</v>
      </c>
      <c r="M219" s="117" t="s">
        <v>195</v>
      </c>
      <c r="N219" s="117" t="s">
        <v>195</v>
      </c>
      <c r="O219" s="117" t="s">
        <v>195</v>
      </c>
      <c r="P219" s="117" t="s">
        <v>195</v>
      </c>
      <c r="Q219" s="117" t="s">
        <v>195</v>
      </c>
      <c r="R219" s="117" t="s">
        <v>195</v>
      </c>
      <c r="S219" s="117" t="s">
        <v>195</v>
      </c>
      <c r="T219" s="117" t="s">
        <v>195</v>
      </c>
      <c r="U219" s="118" t="s">
        <v>195</v>
      </c>
      <c r="V219" s="106">
        <v>226</v>
      </c>
      <c r="W219" s="106">
        <v>222</v>
      </c>
      <c r="X219" s="106">
        <v>243</v>
      </c>
      <c r="Y219" s="106">
        <v>213</v>
      </c>
      <c r="Z219" s="106">
        <v>191</v>
      </c>
      <c r="AA219" s="106">
        <v>215</v>
      </c>
      <c r="AB219" s="106">
        <v>169</v>
      </c>
      <c r="AC219" s="106">
        <v>66</v>
      </c>
      <c r="AD219" s="106">
        <v>111</v>
      </c>
      <c r="AE219" s="106">
        <v>108</v>
      </c>
      <c r="AF219" s="106">
        <v>107</v>
      </c>
      <c r="AG219" s="182">
        <v>194</v>
      </c>
      <c r="AH219" s="119">
        <f t="shared" si="63"/>
        <v>2065</v>
      </c>
      <c r="AI219" s="106">
        <f t="shared" si="64"/>
        <v>226</v>
      </c>
      <c r="AJ219" s="107">
        <f t="shared" si="65"/>
        <v>222</v>
      </c>
      <c r="AK219" s="107">
        <f t="shared" si="66"/>
        <v>243</v>
      </c>
      <c r="AL219" s="107">
        <f t="shared" si="67"/>
        <v>213</v>
      </c>
      <c r="AM219" s="107">
        <f t="shared" si="68"/>
        <v>191</v>
      </c>
      <c r="AN219" s="107">
        <f t="shared" si="69"/>
        <v>215</v>
      </c>
      <c r="AO219" s="107">
        <f t="shared" si="70"/>
        <v>169</v>
      </c>
      <c r="AP219" s="107">
        <f t="shared" si="71"/>
        <v>66</v>
      </c>
      <c r="AQ219" s="107">
        <f t="shared" si="72"/>
        <v>111</v>
      </c>
      <c r="AR219" s="107">
        <f t="shared" si="73"/>
        <v>108</v>
      </c>
      <c r="AS219" s="107">
        <f t="shared" si="74"/>
        <v>107</v>
      </c>
      <c r="AT219" s="107">
        <f t="shared" si="75"/>
        <v>194</v>
      </c>
      <c r="AU219" s="105">
        <f t="shared" si="76"/>
        <v>2065</v>
      </c>
      <c r="AV219" s="86">
        <v>87486.770000000033</v>
      </c>
      <c r="AW219" s="87">
        <f t="shared" si="77"/>
        <v>133734.59</v>
      </c>
      <c r="AX219" s="87">
        <f t="shared" si="78"/>
        <v>46247.819999999963</v>
      </c>
    </row>
    <row r="220" spans="1:50" ht="15.75" thickBot="1" x14ac:dyDescent="0.3">
      <c r="A220" s="179" t="s">
        <v>115</v>
      </c>
      <c r="B220" s="180" t="s">
        <v>309</v>
      </c>
      <c r="C220" s="181" t="s">
        <v>434</v>
      </c>
      <c r="D220" s="176" t="str">
        <f t="shared" si="62"/>
        <v>1528030285-Amerigroup-STAR+PLUS-Jefferson</v>
      </c>
      <c r="E220" s="169" t="s">
        <v>200</v>
      </c>
      <c r="F220" s="169" t="s">
        <v>233</v>
      </c>
      <c r="G220" s="169" t="s">
        <v>249</v>
      </c>
      <c r="H220" s="85" t="s">
        <v>469</v>
      </c>
      <c r="I220" s="95" t="s">
        <v>510</v>
      </c>
      <c r="J220" s="116" t="s">
        <v>195</v>
      </c>
      <c r="K220" s="117" t="s">
        <v>195</v>
      </c>
      <c r="L220" s="117" t="s">
        <v>195</v>
      </c>
      <c r="M220" s="117" t="s">
        <v>195</v>
      </c>
      <c r="N220" s="117" t="s">
        <v>195</v>
      </c>
      <c r="O220" s="117" t="s">
        <v>195</v>
      </c>
      <c r="P220" s="117" t="s">
        <v>195</v>
      </c>
      <c r="Q220" s="117" t="s">
        <v>195</v>
      </c>
      <c r="R220" s="117" t="s">
        <v>195</v>
      </c>
      <c r="S220" s="117" t="s">
        <v>195</v>
      </c>
      <c r="T220" s="117" t="s">
        <v>195</v>
      </c>
      <c r="U220" s="118" t="s">
        <v>195</v>
      </c>
      <c r="V220" s="106">
        <v>1</v>
      </c>
      <c r="W220" s="106">
        <v>0</v>
      </c>
      <c r="X220" s="106">
        <v>0</v>
      </c>
      <c r="Y220" s="106">
        <v>1</v>
      </c>
      <c r="Z220" s="106">
        <v>3</v>
      </c>
      <c r="AA220" s="106">
        <v>0</v>
      </c>
      <c r="AB220" s="106">
        <v>0</v>
      </c>
      <c r="AC220" s="106">
        <v>0</v>
      </c>
      <c r="AD220" s="106">
        <v>4</v>
      </c>
      <c r="AE220" s="106">
        <v>1</v>
      </c>
      <c r="AF220" s="106">
        <v>1</v>
      </c>
      <c r="AG220" s="182">
        <v>1</v>
      </c>
      <c r="AH220" s="119">
        <f t="shared" si="63"/>
        <v>12</v>
      </c>
      <c r="AI220" s="106">
        <f t="shared" si="64"/>
        <v>1</v>
      </c>
      <c r="AJ220" s="107">
        <f t="shared" si="65"/>
        <v>0</v>
      </c>
      <c r="AK220" s="107">
        <f t="shared" si="66"/>
        <v>0</v>
      </c>
      <c r="AL220" s="107">
        <f t="shared" si="67"/>
        <v>1</v>
      </c>
      <c r="AM220" s="107">
        <f t="shared" si="68"/>
        <v>3</v>
      </c>
      <c r="AN220" s="107">
        <f t="shared" si="69"/>
        <v>0</v>
      </c>
      <c r="AO220" s="107">
        <f t="shared" si="70"/>
        <v>0</v>
      </c>
      <c r="AP220" s="107">
        <f t="shared" si="71"/>
        <v>0</v>
      </c>
      <c r="AQ220" s="107">
        <f t="shared" si="72"/>
        <v>4</v>
      </c>
      <c r="AR220" s="107">
        <f t="shared" si="73"/>
        <v>1</v>
      </c>
      <c r="AS220" s="107">
        <f t="shared" si="74"/>
        <v>1</v>
      </c>
      <c r="AT220" s="107">
        <f t="shared" si="75"/>
        <v>1</v>
      </c>
      <c r="AU220" s="105">
        <f t="shared" si="76"/>
        <v>12</v>
      </c>
      <c r="AV220" s="86">
        <v>9079.159999999998</v>
      </c>
      <c r="AW220" s="87">
        <f t="shared" si="77"/>
        <v>777.15</v>
      </c>
      <c r="AX220" s="87">
        <f t="shared" si="78"/>
        <v>-8302.0099999999984</v>
      </c>
    </row>
    <row r="221" spans="1:50" ht="15.75" thickBot="1" x14ac:dyDescent="0.3">
      <c r="A221" s="179" t="s">
        <v>115</v>
      </c>
      <c r="B221" s="180" t="s">
        <v>309</v>
      </c>
      <c r="C221" s="181" t="s">
        <v>248</v>
      </c>
      <c r="D221" s="176" t="str">
        <f t="shared" si="62"/>
        <v>1528030285-Amerigroup-STAR-Jefferson</v>
      </c>
      <c r="E221" s="169" t="s">
        <v>200</v>
      </c>
      <c r="F221" s="169" t="s">
        <v>201</v>
      </c>
      <c r="G221" s="169" t="s">
        <v>249</v>
      </c>
      <c r="H221" s="85" t="s">
        <v>469</v>
      </c>
      <c r="I221" s="95" t="s">
        <v>510</v>
      </c>
      <c r="J221" s="116" t="s">
        <v>195</v>
      </c>
      <c r="K221" s="117" t="s">
        <v>195</v>
      </c>
      <c r="L221" s="117" t="s">
        <v>195</v>
      </c>
      <c r="M221" s="117" t="s">
        <v>195</v>
      </c>
      <c r="N221" s="117" t="s">
        <v>195</v>
      </c>
      <c r="O221" s="117" t="s">
        <v>195</v>
      </c>
      <c r="P221" s="117" t="s">
        <v>195</v>
      </c>
      <c r="Q221" s="117" t="s">
        <v>195</v>
      </c>
      <c r="R221" s="117" t="s">
        <v>195</v>
      </c>
      <c r="S221" s="117" t="s">
        <v>195</v>
      </c>
      <c r="T221" s="117" t="s">
        <v>195</v>
      </c>
      <c r="U221" s="118" t="s">
        <v>195</v>
      </c>
      <c r="V221" s="106">
        <v>4</v>
      </c>
      <c r="W221" s="106">
        <v>5</v>
      </c>
      <c r="X221" s="106">
        <v>4</v>
      </c>
      <c r="Y221" s="106">
        <v>6</v>
      </c>
      <c r="Z221" s="106">
        <v>4</v>
      </c>
      <c r="AA221" s="106">
        <v>5</v>
      </c>
      <c r="AB221" s="106">
        <v>9</v>
      </c>
      <c r="AC221" s="106">
        <v>6</v>
      </c>
      <c r="AD221" s="106">
        <v>7</v>
      </c>
      <c r="AE221" s="106">
        <v>8</v>
      </c>
      <c r="AF221" s="106">
        <v>6</v>
      </c>
      <c r="AG221" s="182">
        <v>4</v>
      </c>
      <c r="AH221" s="119">
        <f t="shared" si="63"/>
        <v>68</v>
      </c>
      <c r="AI221" s="106">
        <f t="shared" si="64"/>
        <v>4</v>
      </c>
      <c r="AJ221" s="107">
        <f t="shared" si="65"/>
        <v>5</v>
      </c>
      <c r="AK221" s="107">
        <f t="shared" si="66"/>
        <v>4</v>
      </c>
      <c r="AL221" s="107">
        <f t="shared" si="67"/>
        <v>6</v>
      </c>
      <c r="AM221" s="107">
        <f t="shared" si="68"/>
        <v>4</v>
      </c>
      <c r="AN221" s="107">
        <f t="shared" si="69"/>
        <v>5</v>
      </c>
      <c r="AO221" s="107">
        <f t="shared" si="70"/>
        <v>9</v>
      </c>
      <c r="AP221" s="107">
        <f t="shared" si="71"/>
        <v>6</v>
      </c>
      <c r="AQ221" s="107">
        <f t="shared" si="72"/>
        <v>7</v>
      </c>
      <c r="AR221" s="107">
        <f t="shared" si="73"/>
        <v>8</v>
      </c>
      <c r="AS221" s="107">
        <f t="shared" si="74"/>
        <v>6</v>
      </c>
      <c r="AT221" s="107">
        <f t="shared" si="75"/>
        <v>4</v>
      </c>
      <c r="AU221" s="105">
        <f t="shared" si="76"/>
        <v>68</v>
      </c>
      <c r="AV221" s="86">
        <v>10107.369999999994</v>
      </c>
      <c r="AW221" s="87">
        <f t="shared" si="77"/>
        <v>4403.8500000000004</v>
      </c>
      <c r="AX221" s="87">
        <f t="shared" si="78"/>
        <v>-5703.5199999999932</v>
      </c>
    </row>
    <row r="222" spans="1:50" ht="15.75" thickBot="1" x14ac:dyDescent="0.3">
      <c r="A222" s="179" t="s">
        <v>116</v>
      </c>
      <c r="B222" s="180" t="s">
        <v>241</v>
      </c>
      <c r="C222" s="181" t="s">
        <v>235</v>
      </c>
      <c r="D222" s="176" t="str">
        <f t="shared" si="62"/>
        <v>1528557410-Amerigroup-STAR Kids-MRSA West</v>
      </c>
      <c r="E222" s="169" t="s">
        <v>200</v>
      </c>
      <c r="F222" s="169" t="s">
        <v>236</v>
      </c>
      <c r="G222" s="169" t="s">
        <v>202</v>
      </c>
      <c r="H222" s="85" t="s">
        <v>469</v>
      </c>
      <c r="I222" s="95" t="s">
        <v>510</v>
      </c>
      <c r="J222" s="116" t="s">
        <v>195</v>
      </c>
      <c r="K222" s="117" t="s">
        <v>195</v>
      </c>
      <c r="L222" s="117" t="s">
        <v>195</v>
      </c>
      <c r="M222" s="117" t="s">
        <v>195</v>
      </c>
      <c r="N222" s="117" t="s">
        <v>195</v>
      </c>
      <c r="O222" s="117" t="s">
        <v>195</v>
      </c>
      <c r="P222" s="117" t="s">
        <v>195</v>
      </c>
      <c r="Q222" s="117" t="s">
        <v>195</v>
      </c>
      <c r="R222" s="117" t="s">
        <v>195</v>
      </c>
      <c r="S222" s="117" t="s">
        <v>195</v>
      </c>
      <c r="T222" s="117" t="s">
        <v>195</v>
      </c>
      <c r="U222" s="118" t="s">
        <v>195</v>
      </c>
      <c r="V222" s="106">
        <v>0</v>
      </c>
      <c r="W222" s="106">
        <v>1</v>
      </c>
      <c r="X222" s="106">
        <v>0</v>
      </c>
      <c r="Y222" s="106">
        <v>2</v>
      </c>
      <c r="Z222" s="106">
        <v>1</v>
      </c>
      <c r="AA222" s="106">
        <v>2</v>
      </c>
      <c r="AB222" s="106">
        <v>0</v>
      </c>
      <c r="AC222" s="106">
        <v>2</v>
      </c>
      <c r="AD222" s="106">
        <v>0</v>
      </c>
      <c r="AE222" s="106">
        <v>0</v>
      </c>
      <c r="AF222" s="106">
        <v>0</v>
      </c>
      <c r="AG222" s="182">
        <v>0</v>
      </c>
      <c r="AH222" s="119">
        <f t="shared" si="63"/>
        <v>8</v>
      </c>
      <c r="AI222" s="106">
        <f t="shared" si="64"/>
        <v>0</v>
      </c>
      <c r="AJ222" s="107">
        <f t="shared" si="65"/>
        <v>1</v>
      </c>
      <c r="AK222" s="107">
        <f t="shared" si="66"/>
        <v>0</v>
      </c>
      <c r="AL222" s="107">
        <f t="shared" si="67"/>
        <v>2</v>
      </c>
      <c r="AM222" s="107">
        <f t="shared" si="68"/>
        <v>1</v>
      </c>
      <c r="AN222" s="107">
        <f t="shared" si="69"/>
        <v>2</v>
      </c>
      <c r="AO222" s="107">
        <f t="shared" si="70"/>
        <v>0</v>
      </c>
      <c r="AP222" s="107">
        <f t="shared" si="71"/>
        <v>2</v>
      </c>
      <c r="AQ222" s="107">
        <f t="shared" si="72"/>
        <v>0</v>
      </c>
      <c r="AR222" s="107">
        <f t="shared" si="73"/>
        <v>0</v>
      </c>
      <c r="AS222" s="107">
        <f t="shared" si="74"/>
        <v>0</v>
      </c>
      <c r="AT222" s="107">
        <f t="shared" si="75"/>
        <v>0</v>
      </c>
      <c r="AU222" s="105">
        <f t="shared" si="76"/>
        <v>8</v>
      </c>
      <c r="AV222" s="86">
        <v>188.6400000000001</v>
      </c>
      <c r="AW222" s="87">
        <f t="shared" si="77"/>
        <v>518.1</v>
      </c>
      <c r="AX222" s="87">
        <f t="shared" si="78"/>
        <v>329.45999999999992</v>
      </c>
    </row>
    <row r="223" spans="1:50" ht="15.75" thickBot="1" x14ac:dyDescent="0.3">
      <c r="A223" s="179" t="s">
        <v>116</v>
      </c>
      <c r="B223" s="180" t="s">
        <v>241</v>
      </c>
      <c r="C223" s="181" t="s">
        <v>232</v>
      </c>
      <c r="D223" s="176" t="str">
        <f t="shared" si="62"/>
        <v>1528557410-Amerigroup-STAR+PLUS-MRSA West</v>
      </c>
      <c r="E223" s="169" t="s">
        <v>200</v>
      </c>
      <c r="F223" s="169" t="s">
        <v>233</v>
      </c>
      <c r="G223" s="169" t="s">
        <v>202</v>
      </c>
      <c r="H223" s="85" t="s">
        <v>469</v>
      </c>
      <c r="I223" s="95" t="s">
        <v>510</v>
      </c>
      <c r="J223" s="116" t="s">
        <v>195</v>
      </c>
      <c r="K223" s="117" t="s">
        <v>195</v>
      </c>
      <c r="L223" s="117" t="s">
        <v>195</v>
      </c>
      <c r="M223" s="117" t="s">
        <v>195</v>
      </c>
      <c r="N223" s="117" t="s">
        <v>195</v>
      </c>
      <c r="O223" s="117" t="s">
        <v>195</v>
      </c>
      <c r="P223" s="117" t="s">
        <v>195</v>
      </c>
      <c r="Q223" s="117" t="s">
        <v>195</v>
      </c>
      <c r="R223" s="117" t="s">
        <v>195</v>
      </c>
      <c r="S223" s="117" t="s">
        <v>195</v>
      </c>
      <c r="T223" s="117" t="s">
        <v>195</v>
      </c>
      <c r="U223" s="118" t="s">
        <v>195</v>
      </c>
      <c r="V223" s="106">
        <v>0</v>
      </c>
      <c r="W223" s="106">
        <v>2</v>
      </c>
      <c r="X223" s="106">
        <v>1</v>
      </c>
      <c r="Y223" s="106">
        <v>3</v>
      </c>
      <c r="Z223" s="106">
        <v>0</v>
      </c>
      <c r="AA223" s="106">
        <v>1</v>
      </c>
      <c r="AB223" s="106">
        <v>1</v>
      </c>
      <c r="AC223" s="106">
        <v>4</v>
      </c>
      <c r="AD223" s="106">
        <v>1</v>
      </c>
      <c r="AE223" s="106">
        <v>5</v>
      </c>
      <c r="AF223" s="106">
        <v>0</v>
      </c>
      <c r="AG223" s="182">
        <v>6</v>
      </c>
      <c r="AH223" s="119">
        <f t="shared" si="63"/>
        <v>24</v>
      </c>
      <c r="AI223" s="106">
        <f t="shared" si="64"/>
        <v>0</v>
      </c>
      <c r="AJ223" s="107">
        <f t="shared" si="65"/>
        <v>2</v>
      </c>
      <c r="AK223" s="107">
        <f t="shared" si="66"/>
        <v>1</v>
      </c>
      <c r="AL223" s="107">
        <f t="shared" si="67"/>
        <v>3</v>
      </c>
      <c r="AM223" s="107">
        <f t="shared" si="68"/>
        <v>0</v>
      </c>
      <c r="AN223" s="107">
        <f t="shared" si="69"/>
        <v>1</v>
      </c>
      <c r="AO223" s="107">
        <f t="shared" si="70"/>
        <v>1</v>
      </c>
      <c r="AP223" s="107">
        <f t="shared" si="71"/>
        <v>4</v>
      </c>
      <c r="AQ223" s="107">
        <f t="shared" si="72"/>
        <v>1</v>
      </c>
      <c r="AR223" s="107">
        <f t="shared" si="73"/>
        <v>5</v>
      </c>
      <c r="AS223" s="107">
        <f t="shared" si="74"/>
        <v>0</v>
      </c>
      <c r="AT223" s="107">
        <f t="shared" si="75"/>
        <v>6</v>
      </c>
      <c r="AU223" s="105">
        <f t="shared" si="76"/>
        <v>24</v>
      </c>
      <c r="AV223" s="86">
        <v>657.60000000000048</v>
      </c>
      <c r="AW223" s="87">
        <f t="shared" si="77"/>
        <v>1554.3</v>
      </c>
      <c r="AX223" s="87">
        <f t="shared" si="78"/>
        <v>896.69999999999948</v>
      </c>
    </row>
    <row r="224" spans="1:50" ht="15.75" thickBot="1" x14ac:dyDescent="0.3">
      <c r="A224" s="179" t="s">
        <v>116</v>
      </c>
      <c r="B224" s="180" t="s">
        <v>241</v>
      </c>
      <c r="C224" s="181" t="s">
        <v>199</v>
      </c>
      <c r="D224" s="176" t="str">
        <f t="shared" si="62"/>
        <v>1528557410-Amerigroup-STAR-MRSA West</v>
      </c>
      <c r="E224" s="169" t="s">
        <v>200</v>
      </c>
      <c r="F224" s="169" t="s">
        <v>201</v>
      </c>
      <c r="G224" s="169" t="s">
        <v>202</v>
      </c>
      <c r="H224" s="85" t="s">
        <v>469</v>
      </c>
      <c r="I224" s="95" t="s">
        <v>510</v>
      </c>
      <c r="J224" s="116" t="s">
        <v>195</v>
      </c>
      <c r="K224" s="117" t="s">
        <v>195</v>
      </c>
      <c r="L224" s="117" t="s">
        <v>195</v>
      </c>
      <c r="M224" s="117" t="s">
        <v>195</v>
      </c>
      <c r="N224" s="117" t="s">
        <v>195</v>
      </c>
      <c r="O224" s="117" t="s">
        <v>195</v>
      </c>
      <c r="P224" s="117" t="s">
        <v>195</v>
      </c>
      <c r="Q224" s="117" t="s">
        <v>195</v>
      </c>
      <c r="R224" s="117" t="s">
        <v>195</v>
      </c>
      <c r="S224" s="117" t="s">
        <v>195</v>
      </c>
      <c r="T224" s="117" t="s">
        <v>195</v>
      </c>
      <c r="U224" s="118" t="s">
        <v>195</v>
      </c>
      <c r="V224" s="106">
        <v>22</v>
      </c>
      <c r="W224" s="106">
        <v>28</v>
      </c>
      <c r="X224" s="106">
        <v>29</v>
      </c>
      <c r="Y224" s="106">
        <v>30</v>
      </c>
      <c r="Z224" s="106">
        <v>19</v>
      </c>
      <c r="AA224" s="106">
        <v>19</v>
      </c>
      <c r="AB224" s="106">
        <v>14</v>
      </c>
      <c r="AC224" s="106">
        <v>12</v>
      </c>
      <c r="AD224" s="106">
        <v>17</v>
      </c>
      <c r="AE224" s="106">
        <v>17</v>
      </c>
      <c r="AF224" s="106">
        <v>12</v>
      </c>
      <c r="AG224" s="182">
        <v>24</v>
      </c>
      <c r="AH224" s="119">
        <f t="shared" si="63"/>
        <v>243</v>
      </c>
      <c r="AI224" s="106">
        <f t="shared" si="64"/>
        <v>22</v>
      </c>
      <c r="AJ224" s="107">
        <f t="shared" si="65"/>
        <v>28</v>
      </c>
      <c r="AK224" s="107">
        <f t="shared" si="66"/>
        <v>29</v>
      </c>
      <c r="AL224" s="107">
        <f t="shared" si="67"/>
        <v>30</v>
      </c>
      <c r="AM224" s="107">
        <f t="shared" si="68"/>
        <v>19</v>
      </c>
      <c r="AN224" s="107">
        <f t="shared" si="69"/>
        <v>19</v>
      </c>
      <c r="AO224" s="107">
        <f t="shared" si="70"/>
        <v>14</v>
      </c>
      <c r="AP224" s="107">
        <f t="shared" si="71"/>
        <v>12</v>
      </c>
      <c r="AQ224" s="107">
        <f t="shared" si="72"/>
        <v>17</v>
      </c>
      <c r="AR224" s="107">
        <f t="shared" si="73"/>
        <v>17</v>
      </c>
      <c r="AS224" s="107">
        <f t="shared" si="74"/>
        <v>12</v>
      </c>
      <c r="AT224" s="107">
        <f t="shared" si="75"/>
        <v>24</v>
      </c>
      <c r="AU224" s="105">
        <f t="shared" si="76"/>
        <v>243</v>
      </c>
      <c r="AV224" s="86">
        <v>5246.6200000000026</v>
      </c>
      <c r="AW224" s="87">
        <f t="shared" si="77"/>
        <v>15737.29</v>
      </c>
      <c r="AX224" s="87">
        <f t="shared" si="78"/>
        <v>10490.669999999998</v>
      </c>
    </row>
    <row r="225" spans="1:50" ht="15.75" thickBot="1" x14ac:dyDescent="0.3">
      <c r="A225" s="179" t="s">
        <v>116</v>
      </c>
      <c r="B225" s="180" t="s">
        <v>241</v>
      </c>
      <c r="C225" s="181" t="s">
        <v>239</v>
      </c>
      <c r="D225" s="176" t="str">
        <f t="shared" si="62"/>
        <v>1528557410-FIRSTCARE-STAR-MRSA West</v>
      </c>
      <c r="E225" s="169" t="s">
        <v>240</v>
      </c>
      <c r="F225" s="169" t="s">
        <v>201</v>
      </c>
      <c r="G225" s="169" t="s">
        <v>202</v>
      </c>
      <c r="H225" s="85" t="s">
        <v>469</v>
      </c>
      <c r="I225" s="95" t="s">
        <v>510</v>
      </c>
      <c r="J225" s="116" t="s">
        <v>195</v>
      </c>
      <c r="K225" s="117" t="s">
        <v>195</v>
      </c>
      <c r="L225" s="117" t="s">
        <v>195</v>
      </c>
      <c r="M225" s="117" t="s">
        <v>195</v>
      </c>
      <c r="N225" s="117" t="s">
        <v>195</v>
      </c>
      <c r="O225" s="117" t="s">
        <v>195</v>
      </c>
      <c r="P225" s="117" t="s">
        <v>195</v>
      </c>
      <c r="Q225" s="117" t="s">
        <v>195</v>
      </c>
      <c r="R225" s="117" t="s">
        <v>195</v>
      </c>
      <c r="S225" s="117" t="s">
        <v>195</v>
      </c>
      <c r="T225" s="117" t="s">
        <v>195</v>
      </c>
      <c r="U225" s="118" t="s">
        <v>195</v>
      </c>
      <c r="V225" s="106">
        <v>40</v>
      </c>
      <c r="W225" s="106">
        <v>35</v>
      </c>
      <c r="X225" s="106">
        <v>36</v>
      </c>
      <c r="Y225" s="106">
        <v>44</v>
      </c>
      <c r="Z225" s="106">
        <v>48</v>
      </c>
      <c r="AA225" s="106">
        <v>43</v>
      </c>
      <c r="AB225" s="106">
        <v>45</v>
      </c>
      <c r="AC225" s="106">
        <v>30</v>
      </c>
      <c r="AD225" s="106">
        <v>30</v>
      </c>
      <c r="AE225" s="106">
        <v>31</v>
      </c>
      <c r="AF225" s="106">
        <v>21</v>
      </c>
      <c r="AG225" s="182">
        <v>40</v>
      </c>
      <c r="AH225" s="119">
        <f t="shared" si="63"/>
        <v>443</v>
      </c>
      <c r="AI225" s="106">
        <f t="shared" si="64"/>
        <v>40</v>
      </c>
      <c r="AJ225" s="107">
        <f t="shared" si="65"/>
        <v>35</v>
      </c>
      <c r="AK225" s="107">
        <f t="shared" si="66"/>
        <v>36</v>
      </c>
      <c r="AL225" s="107">
        <f t="shared" si="67"/>
        <v>44</v>
      </c>
      <c r="AM225" s="107">
        <f t="shared" si="68"/>
        <v>48</v>
      </c>
      <c r="AN225" s="107">
        <f t="shared" si="69"/>
        <v>43</v>
      </c>
      <c r="AO225" s="107">
        <f t="shared" si="70"/>
        <v>45</v>
      </c>
      <c r="AP225" s="107">
        <f t="shared" si="71"/>
        <v>30</v>
      </c>
      <c r="AQ225" s="107">
        <f t="shared" si="72"/>
        <v>30</v>
      </c>
      <c r="AR225" s="107">
        <f t="shared" si="73"/>
        <v>31</v>
      </c>
      <c r="AS225" s="107">
        <f t="shared" si="74"/>
        <v>21</v>
      </c>
      <c r="AT225" s="107">
        <f t="shared" si="75"/>
        <v>40</v>
      </c>
      <c r="AU225" s="105">
        <f t="shared" si="76"/>
        <v>443</v>
      </c>
      <c r="AV225" s="86">
        <v>0</v>
      </c>
      <c r="AW225" s="87">
        <f t="shared" si="77"/>
        <v>28689.79</v>
      </c>
      <c r="AX225" s="87">
        <f t="shared" si="78"/>
        <v>28689.79</v>
      </c>
    </row>
    <row r="226" spans="1:50" ht="15.75" thickBot="1" x14ac:dyDescent="0.3">
      <c r="A226" s="179" t="s">
        <v>117</v>
      </c>
      <c r="B226" s="180" t="s">
        <v>203</v>
      </c>
      <c r="C226" s="181" t="s">
        <v>235</v>
      </c>
      <c r="D226" s="176" t="str">
        <f t="shared" si="62"/>
        <v>1538123617-Amerigroup-STAR Kids-MRSA West</v>
      </c>
      <c r="E226" s="169" t="s">
        <v>200</v>
      </c>
      <c r="F226" s="169" t="s">
        <v>236</v>
      </c>
      <c r="G226" s="169" t="s">
        <v>202</v>
      </c>
      <c r="H226" s="85" t="s">
        <v>469</v>
      </c>
      <c r="I226" s="95" t="s">
        <v>510</v>
      </c>
      <c r="J226" s="116" t="s">
        <v>195</v>
      </c>
      <c r="K226" s="117" t="s">
        <v>195</v>
      </c>
      <c r="L226" s="117" t="s">
        <v>195</v>
      </c>
      <c r="M226" s="117" t="s">
        <v>195</v>
      </c>
      <c r="N226" s="117" t="s">
        <v>195</v>
      </c>
      <c r="O226" s="117" t="s">
        <v>195</v>
      </c>
      <c r="P226" s="117" t="s">
        <v>195</v>
      </c>
      <c r="Q226" s="117" t="s">
        <v>195</v>
      </c>
      <c r="R226" s="117" t="s">
        <v>195</v>
      </c>
      <c r="S226" s="117" t="s">
        <v>195</v>
      </c>
      <c r="T226" s="117" t="s">
        <v>195</v>
      </c>
      <c r="U226" s="118" t="s">
        <v>195</v>
      </c>
      <c r="V226" s="106">
        <v>11</v>
      </c>
      <c r="W226" s="106">
        <v>5</v>
      </c>
      <c r="X226" s="106">
        <v>8</v>
      </c>
      <c r="Y226" s="106">
        <v>9</v>
      </c>
      <c r="Z226" s="106">
        <v>2</v>
      </c>
      <c r="AA226" s="106">
        <v>5</v>
      </c>
      <c r="AB226" s="106">
        <v>8</v>
      </c>
      <c r="AC226" s="106">
        <v>6</v>
      </c>
      <c r="AD226" s="106">
        <v>3</v>
      </c>
      <c r="AE226" s="106">
        <v>6</v>
      </c>
      <c r="AF226" s="106">
        <v>2</v>
      </c>
      <c r="AG226" s="182">
        <v>6</v>
      </c>
      <c r="AH226" s="119">
        <f t="shared" si="63"/>
        <v>71</v>
      </c>
      <c r="AI226" s="106">
        <f t="shared" si="64"/>
        <v>11</v>
      </c>
      <c r="AJ226" s="107">
        <f t="shared" si="65"/>
        <v>5</v>
      </c>
      <c r="AK226" s="107">
        <f t="shared" si="66"/>
        <v>8</v>
      </c>
      <c r="AL226" s="107">
        <f t="shared" si="67"/>
        <v>9</v>
      </c>
      <c r="AM226" s="107">
        <f t="shared" si="68"/>
        <v>2</v>
      </c>
      <c r="AN226" s="107">
        <f t="shared" si="69"/>
        <v>5</v>
      </c>
      <c r="AO226" s="107">
        <f t="shared" si="70"/>
        <v>8</v>
      </c>
      <c r="AP226" s="107">
        <f t="shared" si="71"/>
        <v>6</v>
      </c>
      <c r="AQ226" s="107">
        <f t="shared" si="72"/>
        <v>3</v>
      </c>
      <c r="AR226" s="107">
        <f t="shared" si="73"/>
        <v>6</v>
      </c>
      <c r="AS226" s="107">
        <f t="shared" si="74"/>
        <v>2</v>
      </c>
      <c r="AT226" s="107">
        <f t="shared" si="75"/>
        <v>6</v>
      </c>
      <c r="AU226" s="105">
        <f t="shared" si="76"/>
        <v>71</v>
      </c>
      <c r="AV226" s="86">
        <v>703.23999999999978</v>
      </c>
      <c r="AW226" s="87">
        <f t="shared" si="77"/>
        <v>4598.1400000000003</v>
      </c>
      <c r="AX226" s="87">
        <f t="shared" si="78"/>
        <v>3894.9000000000005</v>
      </c>
    </row>
    <row r="227" spans="1:50" ht="15.75" thickBot="1" x14ac:dyDescent="0.3">
      <c r="A227" s="179" t="s">
        <v>117</v>
      </c>
      <c r="B227" s="180" t="s">
        <v>203</v>
      </c>
      <c r="C227" s="181" t="s">
        <v>232</v>
      </c>
      <c r="D227" s="176" t="str">
        <f t="shared" si="62"/>
        <v>1538123617-Amerigroup-STAR+PLUS-MRSA West</v>
      </c>
      <c r="E227" s="169" t="s">
        <v>200</v>
      </c>
      <c r="F227" s="169" t="s">
        <v>233</v>
      </c>
      <c r="G227" s="169" t="s">
        <v>202</v>
      </c>
      <c r="H227" s="85" t="s">
        <v>469</v>
      </c>
      <c r="I227" s="95" t="s">
        <v>510</v>
      </c>
      <c r="J227" s="116" t="s">
        <v>195</v>
      </c>
      <c r="K227" s="117" t="s">
        <v>195</v>
      </c>
      <c r="L227" s="117" t="s">
        <v>195</v>
      </c>
      <c r="M227" s="117" t="s">
        <v>195</v>
      </c>
      <c r="N227" s="117" t="s">
        <v>195</v>
      </c>
      <c r="O227" s="117" t="s">
        <v>195</v>
      </c>
      <c r="P227" s="117" t="s">
        <v>195</v>
      </c>
      <c r="Q227" s="117" t="s">
        <v>195</v>
      </c>
      <c r="R227" s="117" t="s">
        <v>195</v>
      </c>
      <c r="S227" s="117" t="s">
        <v>195</v>
      </c>
      <c r="T227" s="117" t="s">
        <v>195</v>
      </c>
      <c r="U227" s="118" t="s">
        <v>195</v>
      </c>
      <c r="V227" s="106">
        <v>13</v>
      </c>
      <c r="W227" s="106">
        <v>14</v>
      </c>
      <c r="X227" s="106">
        <v>10</v>
      </c>
      <c r="Y227" s="106">
        <v>15</v>
      </c>
      <c r="Z227" s="106">
        <v>18</v>
      </c>
      <c r="AA227" s="106">
        <v>16</v>
      </c>
      <c r="AB227" s="106">
        <v>12</v>
      </c>
      <c r="AC227" s="106">
        <v>6</v>
      </c>
      <c r="AD227" s="106">
        <v>10</v>
      </c>
      <c r="AE227" s="106">
        <v>6</v>
      </c>
      <c r="AF227" s="106">
        <v>17</v>
      </c>
      <c r="AG227" s="182">
        <v>13</v>
      </c>
      <c r="AH227" s="119">
        <f t="shared" si="63"/>
        <v>150</v>
      </c>
      <c r="AI227" s="106">
        <f t="shared" si="64"/>
        <v>13</v>
      </c>
      <c r="AJ227" s="107">
        <f t="shared" si="65"/>
        <v>14</v>
      </c>
      <c r="AK227" s="107">
        <f t="shared" si="66"/>
        <v>10</v>
      </c>
      <c r="AL227" s="107">
        <f t="shared" si="67"/>
        <v>15</v>
      </c>
      <c r="AM227" s="107">
        <f t="shared" si="68"/>
        <v>18</v>
      </c>
      <c r="AN227" s="107">
        <f t="shared" si="69"/>
        <v>16</v>
      </c>
      <c r="AO227" s="107">
        <f t="shared" si="70"/>
        <v>12</v>
      </c>
      <c r="AP227" s="107">
        <f t="shared" si="71"/>
        <v>6</v>
      </c>
      <c r="AQ227" s="107">
        <f t="shared" si="72"/>
        <v>10</v>
      </c>
      <c r="AR227" s="107">
        <f t="shared" si="73"/>
        <v>6</v>
      </c>
      <c r="AS227" s="107">
        <f t="shared" si="74"/>
        <v>17</v>
      </c>
      <c r="AT227" s="107">
        <f t="shared" si="75"/>
        <v>13</v>
      </c>
      <c r="AU227" s="105">
        <f t="shared" si="76"/>
        <v>150</v>
      </c>
      <c r="AV227" s="86">
        <v>2163.3600000000015</v>
      </c>
      <c r="AW227" s="87">
        <f t="shared" si="77"/>
        <v>9714.3799999999992</v>
      </c>
      <c r="AX227" s="87">
        <f t="shared" si="78"/>
        <v>7551.0199999999977</v>
      </c>
    </row>
    <row r="228" spans="1:50" ht="15.75" thickBot="1" x14ac:dyDescent="0.3">
      <c r="A228" s="179" t="s">
        <v>117</v>
      </c>
      <c r="B228" s="180" t="s">
        <v>203</v>
      </c>
      <c r="C228" s="181" t="s">
        <v>199</v>
      </c>
      <c r="D228" s="176" t="str">
        <f t="shared" si="62"/>
        <v>1538123617-Amerigroup-STAR-MRSA West</v>
      </c>
      <c r="E228" s="169" t="s">
        <v>200</v>
      </c>
      <c r="F228" s="169" t="s">
        <v>201</v>
      </c>
      <c r="G228" s="169" t="s">
        <v>202</v>
      </c>
      <c r="H228" s="85" t="s">
        <v>469</v>
      </c>
      <c r="I228" s="95" t="s">
        <v>510</v>
      </c>
      <c r="J228" s="116" t="s">
        <v>195</v>
      </c>
      <c r="K228" s="117" t="s">
        <v>195</v>
      </c>
      <c r="L228" s="117" t="s">
        <v>195</v>
      </c>
      <c r="M228" s="117" t="s">
        <v>195</v>
      </c>
      <c r="N228" s="117" t="s">
        <v>195</v>
      </c>
      <c r="O228" s="117" t="s">
        <v>195</v>
      </c>
      <c r="P228" s="117" t="s">
        <v>195</v>
      </c>
      <c r="Q228" s="117" t="s">
        <v>195</v>
      </c>
      <c r="R228" s="117" t="s">
        <v>195</v>
      </c>
      <c r="S228" s="117" t="s">
        <v>195</v>
      </c>
      <c r="T228" s="117" t="s">
        <v>195</v>
      </c>
      <c r="U228" s="118" t="s">
        <v>195</v>
      </c>
      <c r="V228" s="106">
        <v>32</v>
      </c>
      <c r="W228" s="106">
        <v>21</v>
      </c>
      <c r="X228" s="106">
        <v>40</v>
      </c>
      <c r="Y228" s="106">
        <v>29</v>
      </c>
      <c r="Z228" s="106">
        <v>35</v>
      </c>
      <c r="AA228" s="106">
        <v>35</v>
      </c>
      <c r="AB228" s="106">
        <v>35</v>
      </c>
      <c r="AC228" s="106">
        <v>37</v>
      </c>
      <c r="AD228" s="106">
        <v>29</v>
      </c>
      <c r="AE228" s="106">
        <v>23</v>
      </c>
      <c r="AF228" s="106">
        <v>17</v>
      </c>
      <c r="AG228" s="182">
        <v>41</v>
      </c>
      <c r="AH228" s="119">
        <f t="shared" si="63"/>
        <v>374</v>
      </c>
      <c r="AI228" s="106">
        <f t="shared" si="64"/>
        <v>32</v>
      </c>
      <c r="AJ228" s="107">
        <f t="shared" si="65"/>
        <v>21</v>
      </c>
      <c r="AK228" s="107">
        <f t="shared" si="66"/>
        <v>40</v>
      </c>
      <c r="AL228" s="107">
        <f t="shared" si="67"/>
        <v>29</v>
      </c>
      <c r="AM228" s="107">
        <f t="shared" si="68"/>
        <v>35</v>
      </c>
      <c r="AN228" s="107">
        <f t="shared" si="69"/>
        <v>35</v>
      </c>
      <c r="AO228" s="107">
        <f t="shared" si="70"/>
        <v>35</v>
      </c>
      <c r="AP228" s="107">
        <f t="shared" si="71"/>
        <v>37</v>
      </c>
      <c r="AQ228" s="107">
        <f t="shared" si="72"/>
        <v>29</v>
      </c>
      <c r="AR228" s="107">
        <f t="shared" si="73"/>
        <v>23</v>
      </c>
      <c r="AS228" s="107">
        <f t="shared" si="74"/>
        <v>17</v>
      </c>
      <c r="AT228" s="107">
        <f t="shared" si="75"/>
        <v>41</v>
      </c>
      <c r="AU228" s="105">
        <f t="shared" si="76"/>
        <v>374</v>
      </c>
      <c r="AV228" s="86">
        <v>16518.829999999991</v>
      </c>
      <c r="AW228" s="87">
        <f t="shared" si="77"/>
        <v>24221.18</v>
      </c>
      <c r="AX228" s="87">
        <f t="shared" si="78"/>
        <v>7702.3500000000095</v>
      </c>
    </row>
    <row r="229" spans="1:50" ht="15.75" thickBot="1" x14ac:dyDescent="0.3">
      <c r="A229" s="179" t="s">
        <v>117</v>
      </c>
      <c r="B229" s="180" t="s">
        <v>203</v>
      </c>
      <c r="C229" s="181" t="s">
        <v>239</v>
      </c>
      <c r="D229" s="176" t="str">
        <f t="shared" si="62"/>
        <v>1538123617-FIRSTCARE-STAR-MRSA West</v>
      </c>
      <c r="E229" s="169" t="s">
        <v>240</v>
      </c>
      <c r="F229" s="169" t="s">
        <v>201</v>
      </c>
      <c r="G229" s="169" t="s">
        <v>202</v>
      </c>
      <c r="H229" s="85" t="s">
        <v>469</v>
      </c>
      <c r="I229" s="95" t="s">
        <v>510</v>
      </c>
      <c r="J229" s="116" t="s">
        <v>195</v>
      </c>
      <c r="K229" s="117" t="s">
        <v>195</v>
      </c>
      <c r="L229" s="117" t="s">
        <v>195</v>
      </c>
      <c r="M229" s="117" t="s">
        <v>195</v>
      </c>
      <c r="N229" s="117" t="s">
        <v>195</v>
      </c>
      <c r="O229" s="117" t="s">
        <v>195</v>
      </c>
      <c r="P229" s="117" t="s">
        <v>195</v>
      </c>
      <c r="Q229" s="117" t="s">
        <v>195</v>
      </c>
      <c r="R229" s="117" t="s">
        <v>195</v>
      </c>
      <c r="S229" s="117" t="s">
        <v>195</v>
      </c>
      <c r="T229" s="117" t="s">
        <v>195</v>
      </c>
      <c r="U229" s="118" t="s">
        <v>195</v>
      </c>
      <c r="V229" s="106">
        <v>38</v>
      </c>
      <c r="W229" s="106">
        <v>16</v>
      </c>
      <c r="X229" s="106">
        <v>40</v>
      </c>
      <c r="Y229" s="106">
        <v>38</v>
      </c>
      <c r="Z229" s="106">
        <v>48</v>
      </c>
      <c r="AA229" s="106">
        <v>35</v>
      </c>
      <c r="AB229" s="106">
        <v>44</v>
      </c>
      <c r="AC229" s="106">
        <v>38</v>
      </c>
      <c r="AD229" s="106">
        <v>32</v>
      </c>
      <c r="AE229" s="106">
        <v>11</v>
      </c>
      <c r="AF229" s="106">
        <v>19</v>
      </c>
      <c r="AG229" s="182">
        <v>38</v>
      </c>
      <c r="AH229" s="119">
        <f t="shared" si="63"/>
        <v>397</v>
      </c>
      <c r="AI229" s="106">
        <f t="shared" si="64"/>
        <v>38</v>
      </c>
      <c r="AJ229" s="107">
        <f t="shared" si="65"/>
        <v>16</v>
      </c>
      <c r="AK229" s="107">
        <f t="shared" si="66"/>
        <v>40</v>
      </c>
      <c r="AL229" s="107">
        <f t="shared" si="67"/>
        <v>38</v>
      </c>
      <c r="AM229" s="107">
        <f t="shared" si="68"/>
        <v>48</v>
      </c>
      <c r="AN229" s="107">
        <f t="shared" si="69"/>
        <v>35</v>
      </c>
      <c r="AO229" s="107">
        <f t="shared" si="70"/>
        <v>44</v>
      </c>
      <c r="AP229" s="107">
        <f t="shared" si="71"/>
        <v>38</v>
      </c>
      <c r="AQ229" s="107">
        <f t="shared" si="72"/>
        <v>32</v>
      </c>
      <c r="AR229" s="107">
        <f t="shared" si="73"/>
        <v>11</v>
      </c>
      <c r="AS229" s="107">
        <f t="shared" si="74"/>
        <v>19</v>
      </c>
      <c r="AT229" s="107">
        <f t="shared" si="75"/>
        <v>38</v>
      </c>
      <c r="AU229" s="105">
        <f t="shared" si="76"/>
        <v>397</v>
      </c>
      <c r="AV229" s="86">
        <v>0</v>
      </c>
      <c r="AW229" s="87">
        <f t="shared" si="77"/>
        <v>25710.720000000001</v>
      </c>
      <c r="AX229" s="87">
        <f t="shared" si="78"/>
        <v>25710.720000000001</v>
      </c>
    </row>
    <row r="230" spans="1:50" ht="15.75" thickBot="1" x14ac:dyDescent="0.3">
      <c r="A230" s="179" t="s">
        <v>118</v>
      </c>
      <c r="B230" s="180" t="s">
        <v>358</v>
      </c>
      <c r="C230" s="181" t="s">
        <v>235</v>
      </c>
      <c r="D230" s="176" t="str">
        <f t="shared" si="62"/>
        <v>1538150370-Amerigroup-STAR Kids-MRSA West</v>
      </c>
      <c r="E230" s="169" t="s">
        <v>200</v>
      </c>
      <c r="F230" s="169" t="s">
        <v>236</v>
      </c>
      <c r="G230" s="169" t="s">
        <v>202</v>
      </c>
      <c r="H230" s="85" t="s">
        <v>469</v>
      </c>
      <c r="I230" s="95" t="s">
        <v>510</v>
      </c>
      <c r="J230" s="116" t="s">
        <v>195</v>
      </c>
      <c r="K230" s="117" t="s">
        <v>195</v>
      </c>
      <c r="L230" s="117" t="s">
        <v>195</v>
      </c>
      <c r="M230" s="117" t="s">
        <v>195</v>
      </c>
      <c r="N230" s="117" t="s">
        <v>195</v>
      </c>
      <c r="O230" s="117" t="s">
        <v>195</v>
      </c>
      <c r="P230" s="117" t="s">
        <v>195</v>
      </c>
      <c r="Q230" s="117" t="s">
        <v>195</v>
      </c>
      <c r="R230" s="117" t="s">
        <v>195</v>
      </c>
      <c r="S230" s="117" t="s">
        <v>195</v>
      </c>
      <c r="T230" s="117" t="s">
        <v>195</v>
      </c>
      <c r="U230" s="118" t="s">
        <v>195</v>
      </c>
      <c r="V230" s="106">
        <v>1</v>
      </c>
      <c r="W230" s="106">
        <v>4</v>
      </c>
      <c r="X230" s="106">
        <v>2</v>
      </c>
      <c r="Y230" s="106">
        <v>3</v>
      </c>
      <c r="Z230" s="106">
        <v>2</v>
      </c>
      <c r="AA230" s="106">
        <v>3</v>
      </c>
      <c r="AB230" s="106">
        <v>2</v>
      </c>
      <c r="AC230" s="106">
        <v>1</v>
      </c>
      <c r="AD230" s="106">
        <v>3</v>
      </c>
      <c r="AE230" s="106">
        <v>0</v>
      </c>
      <c r="AF230" s="106">
        <v>0</v>
      </c>
      <c r="AG230" s="182">
        <v>0</v>
      </c>
      <c r="AH230" s="119">
        <f t="shared" si="63"/>
        <v>21</v>
      </c>
      <c r="AI230" s="106">
        <f t="shared" si="64"/>
        <v>1</v>
      </c>
      <c r="AJ230" s="107">
        <f t="shared" si="65"/>
        <v>4</v>
      </c>
      <c r="AK230" s="107">
        <f t="shared" si="66"/>
        <v>2</v>
      </c>
      <c r="AL230" s="107">
        <f t="shared" si="67"/>
        <v>3</v>
      </c>
      <c r="AM230" s="107">
        <f t="shared" si="68"/>
        <v>2</v>
      </c>
      <c r="AN230" s="107">
        <f t="shared" si="69"/>
        <v>3</v>
      </c>
      <c r="AO230" s="107">
        <f t="shared" si="70"/>
        <v>2</v>
      </c>
      <c r="AP230" s="107">
        <f t="shared" si="71"/>
        <v>1</v>
      </c>
      <c r="AQ230" s="107">
        <f t="shared" si="72"/>
        <v>3</v>
      </c>
      <c r="AR230" s="107">
        <f t="shared" si="73"/>
        <v>0</v>
      </c>
      <c r="AS230" s="107">
        <f t="shared" si="74"/>
        <v>0</v>
      </c>
      <c r="AT230" s="107">
        <f t="shared" si="75"/>
        <v>0</v>
      </c>
      <c r="AU230" s="105">
        <f t="shared" si="76"/>
        <v>21</v>
      </c>
      <c r="AV230" s="86">
        <v>400.80000000000013</v>
      </c>
      <c r="AW230" s="87">
        <f t="shared" si="77"/>
        <v>1360.01</v>
      </c>
      <c r="AX230" s="87">
        <f t="shared" si="78"/>
        <v>959.20999999999981</v>
      </c>
    </row>
    <row r="231" spans="1:50" ht="15.75" thickBot="1" x14ac:dyDescent="0.3">
      <c r="A231" s="179" t="s">
        <v>118</v>
      </c>
      <c r="B231" s="180" t="s">
        <v>358</v>
      </c>
      <c r="C231" s="181" t="s">
        <v>232</v>
      </c>
      <c r="D231" s="176" t="str">
        <f t="shared" si="62"/>
        <v>1538150370-Amerigroup-STAR+PLUS-MRSA West</v>
      </c>
      <c r="E231" s="169" t="s">
        <v>200</v>
      </c>
      <c r="F231" s="169" t="s">
        <v>233</v>
      </c>
      <c r="G231" s="169" t="s">
        <v>202</v>
      </c>
      <c r="H231" s="85" t="s">
        <v>469</v>
      </c>
      <c r="I231" s="95" t="s">
        <v>510</v>
      </c>
      <c r="J231" s="116" t="s">
        <v>195</v>
      </c>
      <c r="K231" s="117" t="s">
        <v>195</v>
      </c>
      <c r="L231" s="117" t="s">
        <v>195</v>
      </c>
      <c r="M231" s="117" t="s">
        <v>195</v>
      </c>
      <c r="N231" s="117" t="s">
        <v>195</v>
      </c>
      <c r="O231" s="117" t="s">
        <v>195</v>
      </c>
      <c r="P231" s="117" t="s">
        <v>195</v>
      </c>
      <c r="Q231" s="117" t="s">
        <v>195</v>
      </c>
      <c r="R231" s="117" t="s">
        <v>195</v>
      </c>
      <c r="S231" s="117" t="s">
        <v>195</v>
      </c>
      <c r="T231" s="117" t="s">
        <v>195</v>
      </c>
      <c r="U231" s="118" t="s">
        <v>195</v>
      </c>
      <c r="V231" s="106">
        <v>1</v>
      </c>
      <c r="W231" s="106">
        <v>2</v>
      </c>
      <c r="X231" s="106">
        <v>1</v>
      </c>
      <c r="Y231" s="106">
        <v>3</v>
      </c>
      <c r="Z231" s="106">
        <v>1</v>
      </c>
      <c r="AA231" s="106">
        <v>2</v>
      </c>
      <c r="AB231" s="106">
        <v>1</v>
      </c>
      <c r="AC231" s="106">
        <v>2</v>
      </c>
      <c r="AD231" s="106">
        <v>2</v>
      </c>
      <c r="AE231" s="106">
        <v>1</v>
      </c>
      <c r="AF231" s="106">
        <v>0</v>
      </c>
      <c r="AG231" s="182">
        <v>0</v>
      </c>
      <c r="AH231" s="119">
        <f t="shared" si="63"/>
        <v>16</v>
      </c>
      <c r="AI231" s="106">
        <f t="shared" si="64"/>
        <v>1</v>
      </c>
      <c r="AJ231" s="107">
        <f t="shared" si="65"/>
        <v>2</v>
      </c>
      <c r="AK231" s="107">
        <f t="shared" si="66"/>
        <v>1</v>
      </c>
      <c r="AL231" s="107">
        <f t="shared" si="67"/>
        <v>3</v>
      </c>
      <c r="AM231" s="107">
        <f t="shared" si="68"/>
        <v>1</v>
      </c>
      <c r="AN231" s="107">
        <f t="shared" si="69"/>
        <v>2</v>
      </c>
      <c r="AO231" s="107">
        <f t="shared" si="70"/>
        <v>1</v>
      </c>
      <c r="AP231" s="107">
        <f t="shared" si="71"/>
        <v>2</v>
      </c>
      <c r="AQ231" s="107">
        <f t="shared" si="72"/>
        <v>2</v>
      </c>
      <c r="AR231" s="107">
        <f t="shared" si="73"/>
        <v>1</v>
      </c>
      <c r="AS231" s="107">
        <f t="shared" si="74"/>
        <v>0</v>
      </c>
      <c r="AT231" s="107">
        <f t="shared" si="75"/>
        <v>0</v>
      </c>
      <c r="AU231" s="105">
        <f t="shared" si="76"/>
        <v>16</v>
      </c>
      <c r="AV231" s="86">
        <v>1280.0200000000009</v>
      </c>
      <c r="AW231" s="87">
        <f t="shared" si="77"/>
        <v>1036.2</v>
      </c>
      <c r="AX231" s="87">
        <f t="shared" si="78"/>
        <v>-243.82000000000085</v>
      </c>
    </row>
    <row r="232" spans="1:50" ht="15.75" thickBot="1" x14ac:dyDescent="0.3">
      <c r="A232" s="179" t="s">
        <v>118</v>
      </c>
      <c r="B232" s="180" t="s">
        <v>358</v>
      </c>
      <c r="C232" s="181" t="s">
        <v>199</v>
      </c>
      <c r="D232" s="176" t="str">
        <f t="shared" si="62"/>
        <v>1538150370-Amerigroup-STAR-MRSA West</v>
      </c>
      <c r="E232" s="169" t="s">
        <v>200</v>
      </c>
      <c r="F232" s="169" t="s">
        <v>201</v>
      </c>
      <c r="G232" s="169" t="s">
        <v>202</v>
      </c>
      <c r="H232" s="85" t="s">
        <v>469</v>
      </c>
      <c r="I232" s="95" t="s">
        <v>510</v>
      </c>
      <c r="J232" s="116" t="s">
        <v>195</v>
      </c>
      <c r="K232" s="117" t="s">
        <v>195</v>
      </c>
      <c r="L232" s="117" t="s">
        <v>195</v>
      </c>
      <c r="M232" s="117" t="s">
        <v>195</v>
      </c>
      <c r="N232" s="117" t="s">
        <v>195</v>
      </c>
      <c r="O232" s="117" t="s">
        <v>195</v>
      </c>
      <c r="P232" s="117" t="s">
        <v>195</v>
      </c>
      <c r="Q232" s="117" t="s">
        <v>195</v>
      </c>
      <c r="R232" s="117" t="s">
        <v>195</v>
      </c>
      <c r="S232" s="117" t="s">
        <v>195</v>
      </c>
      <c r="T232" s="117" t="s">
        <v>195</v>
      </c>
      <c r="U232" s="118" t="s">
        <v>195</v>
      </c>
      <c r="V232" s="106">
        <v>20</v>
      </c>
      <c r="W232" s="106">
        <v>21</v>
      </c>
      <c r="X232" s="106">
        <v>13</v>
      </c>
      <c r="Y232" s="106">
        <v>24</v>
      </c>
      <c r="Z232" s="106">
        <v>16</v>
      </c>
      <c r="AA232" s="106">
        <v>12</v>
      </c>
      <c r="AB232" s="106">
        <v>9</v>
      </c>
      <c r="AC232" s="106">
        <v>10</v>
      </c>
      <c r="AD232" s="106">
        <v>13</v>
      </c>
      <c r="AE232" s="106">
        <v>10</v>
      </c>
      <c r="AF232" s="106">
        <v>0</v>
      </c>
      <c r="AG232" s="182">
        <v>0</v>
      </c>
      <c r="AH232" s="119">
        <f t="shared" si="63"/>
        <v>148</v>
      </c>
      <c r="AI232" s="106">
        <f t="shared" si="64"/>
        <v>20</v>
      </c>
      <c r="AJ232" s="107">
        <f t="shared" si="65"/>
        <v>21</v>
      </c>
      <c r="AK232" s="107">
        <f t="shared" si="66"/>
        <v>13</v>
      </c>
      <c r="AL232" s="107">
        <f t="shared" si="67"/>
        <v>24</v>
      </c>
      <c r="AM232" s="107">
        <f t="shared" si="68"/>
        <v>16</v>
      </c>
      <c r="AN232" s="107">
        <f t="shared" si="69"/>
        <v>12</v>
      </c>
      <c r="AO232" s="107">
        <f t="shared" si="70"/>
        <v>9</v>
      </c>
      <c r="AP232" s="107">
        <f t="shared" si="71"/>
        <v>10</v>
      </c>
      <c r="AQ232" s="107">
        <f t="shared" si="72"/>
        <v>13</v>
      </c>
      <c r="AR232" s="107">
        <f t="shared" si="73"/>
        <v>10</v>
      </c>
      <c r="AS232" s="107">
        <f t="shared" si="74"/>
        <v>0</v>
      </c>
      <c r="AT232" s="107">
        <f t="shared" si="75"/>
        <v>0</v>
      </c>
      <c r="AU232" s="105">
        <f t="shared" si="76"/>
        <v>148</v>
      </c>
      <c r="AV232" s="86">
        <v>9904.2100000000028</v>
      </c>
      <c r="AW232" s="87">
        <f t="shared" si="77"/>
        <v>9584.85</v>
      </c>
      <c r="AX232" s="87">
        <f t="shared" si="78"/>
        <v>-319.3600000000024</v>
      </c>
    </row>
    <row r="233" spans="1:50" ht="15.75" thickBot="1" x14ac:dyDescent="0.3">
      <c r="A233" s="179" t="s">
        <v>118</v>
      </c>
      <c r="B233" s="180" t="s">
        <v>358</v>
      </c>
      <c r="C233" s="181" t="s">
        <v>239</v>
      </c>
      <c r="D233" s="176" t="str">
        <f t="shared" si="62"/>
        <v>1538150370-FIRSTCARE-STAR-MRSA West</v>
      </c>
      <c r="E233" s="169" t="s">
        <v>240</v>
      </c>
      <c r="F233" s="169" t="s">
        <v>201</v>
      </c>
      <c r="G233" s="169" t="s">
        <v>202</v>
      </c>
      <c r="H233" s="85" t="s">
        <v>469</v>
      </c>
      <c r="I233" s="95" t="s">
        <v>510</v>
      </c>
      <c r="J233" s="116" t="s">
        <v>195</v>
      </c>
      <c r="K233" s="117" t="s">
        <v>195</v>
      </c>
      <c r="L233" s="117" t="s">
        <v>195</v>
      </c>
      <c r="M233" s="117" t="s">
        <v>195</v>
      </c>
      <c r="N233" s="117" t="s">
        <v>195</v>
      </c>
      <c r="O233" s="117" t="s">
        <v>195</v>
      </c>
      <c r="P233" s="117" t="s">
        <v>195</v>
      </c>
      <c r="Q233" s="117" t="s">
        <v>195</v>
      </c>
      <c r="R233" s="117" t="s">
        <v>195</v>
      </c>
      <c r="S233" s="117" t="s">
        <v>195</v>
      </c>
      <c r="T233" s="117" t="s">
        <v>195</v>
      </c>
      <c r="U233" s="118" t="s">
        <v>195</v>
      </c>
      <c r="V233" s="106">
        <v>31</v>
      </c>
      <c r="W233" s="106">
        <v>33</v>
      </c>
      <c r="X233" s="106">
        <v>56</v>
      </c>
      <c r="Y233" s="106">
        <v>36</v>
      </c>
      <c r="Z233" s="106">
        <v>30</v>
      </c>
      <c r="AA233" s="106">
        <v>28</v>
      </c>
      <c r="AB233" s="106">
        <v>35</v>
      </c>
      <c r="AC233" s="106">
        <v>9</v>
      </c>
      <c r="AD233" s="106">
        <v>18</v>
      </c>
      <c r="AE233" s="106">
        <v>7</v>
      </c>
      <c r="AF233" s="106">
        <v>5</v>
      </c>
      <c r="AG233" s="182">
        <v>0</v>
      </c>
      <c r="AH233" s="119">
        <f t="shared" si="63"/>
        <v>288</v>
      </c>
      <c r="AI233" s="106">
        <f t="shared" si="64"/>
        <v>31</v>
      </c>
      <c r="AJ233" s="107">
        <f t="shared" si="65"/>
        <v>33</v>
      </c>
      <c r="AK233" s="107">
        <f t="shared" si="66"/>
        <v>56</v>
      </c>
      <c r="AL233" s="107">
        <f t="shared" si="67"/>
        <v>36</v>
      </c>
      <c r="AM233" s="107">
        <f t="shared" si="68"/>
        <v>30</v>
      </c>
      <c r="AN233" s="107">
        <f t="shared" si="69"/>
        <v>28</v>
      </c>
      <c r="AO233" s="107">
        <f t="shared" si="70"/>
        <v>35</v>
      </c>
      <c r="AP233" s="107">
        <f t="shared" si="71"/>
        <v>9</v>
      </c>
      <c r="AQ233" s="107">
        <f t="shared" si="72"/>
        <v>18</v>
      </c>
      <c r="AR233" s="107">
        <f t="shared" si="73"/>
        <v>7</v>
      </c>
      <c r="AS233" s="107">
        <f t="shared" si="74"/>
        <v>5</v>
      </c>
      <c r="AT233" s="107">
        <f t="shared" si="75"/>
        <v>0</v>
      </c>
      <c r="AU233" s="105">
        <f t="shared" si="76"/>
        <v>288</v>
      </c>
      <c r="AV233" s="86">
        <v>12439.83</v>
      </c>
      <c r="AW233" s="87">
        <f t="shared" si="77"/>
        <v>18651.599999999999</v>
      </c>
      <c r="AX233" s="87">
        <f t="shared" si="78"/>
        <v>6211.7699999999986</v>
      </c>
    </row>
    <row r="234" spans="1:50" ht="15.75" thickBot="1" x14ac:dyDescent="0.3">
      <c r="A234" s="179" t="s">
        <v>119</v>
      </c>
      <c r="B234" s="180" t="s">
        <v>218</v>
      </c>
      <c r="C234" s="181" t="s">
        <v>235</v>
      </c>
      <c r="D234" s="176" t="str">
        <f t="shared" si="62"/>
        <v>1538486790-Amerigroup-STAR Kids-MRSA West</v>
      </c>
      <c r="E234" s="169" t="s">
        <v>200</v>
      </c>
      <c r="F234" s="169" t="s">
        <v>236</v>
      </c>
      <c r="G234" s="169" t="s">
        <v>202</v>
      </c>
      <c r="H234" s="85" t="s">
        <v>468</v>
      </c>
      <c r="I234" s="95" t="s">
        <v>510</v>
      </c>
      <c r="J234" s="116" t="s">
        <v>195</v>
      </c>
      <c r="K234" s="117" t="s">
        <v>195</v>
      </c>
      <c r="L234" s="117" t="s">
        <v>195</v>
      </c>
      <c r="M234" s="117" t="s">
        <v>195</v>
      </c>
      <c r="N234" s="117" t="s">
        <v>195</v>
      </c>
      <c r="O234" s="117" t="s">
        <v>195</v>
      </c>
      <c r="P234" s="117" t="s">
        <v>195</v>
      </c>
      <c r="Q234" s="117" t="s">
        <v>195</v>
      </c>
      <c r="R234" s="117" t="s">
        <v>195</v>
      </c>
      <c r="S234" s="117" t="s">
        <v>195</v>
      </c>
      <c r="T234" s="117" t="s">
        <v>195</v>
      </c>
      <c r="U234" s="118" t="s">
        <v>195</v>
      </c>
      <c r="V234" s="106">
        <v>0</v>
      </c>
      <c r="W234" s="106">
        <v>0</v>
      </c>
      <c r="X234" s="106">
        <v>0</v>
      </c>
      <c r="Y234" s="106">
        <v>0</v>
      </c>
      <c r="Z234" s="106">
        <v>0</v>
      </c>
      <c r="AA234" s="106">
        <v>0</v>
      </c>
      <c r="AB234" s="106">
        <v>0</v>
      </c>
      <c r="AC234" s="106">
        <v>0</v>
      </c>
      <c r="AD234" s="106">
        <v>0</v>
      </c>
      <c r="AE234" s="106">
        <v>0</v>
      </c>
      <c r="AF234" s="106">
        <v>0</v>
      </c>
      <c r="AG234" s="182">
        <v>0</v>
      </c>
      <c r="AH234" s="119">
        <f t="shared" si="63"/>
        <v>0</v>
      </c>
      <c r="AI234" s="106">
        <f t="shared" si="64"/>
        <v>0</v>
      </c>
      <c r="AJ234" s="107">
        <f t="shared" si="65"/>
        <v>0</v>
      </c>
      <c r="AK234" s="107">
        <f t="shared" si="66"/>
        <v>0</v>
      </c>
      <c r="AL234" s="107">
        <f t="shared" si="67"/>
        <v>0</v>
      </c>
      <c r="AM234" s="107">
        <f t="shared" si="68"/>
        <v>0</v>
      </c>
      <c r="AN234" s="107">
        <f t="shared" si="69"/>
        <v>0</v>
      </c>
      <c r="AO234" s="107">
        <f t="shared" si="70"/>
        <v>0</v>
      </c>
      <c r="AP234" s="107">
        <f t="shared" si="71"/>
        <v>0</v>
      </c>
      <c r="AQ234" s="107">
        <f t="shared" si="72"/>
        <v>0</v>
      </c>
      <c r="AR234" s="107">
        <f t="shared" si="73"/>
        <v>0</v>
      </c>
      <c r="AS234" s="107">
        <f t="shared" si="74"/>
        <v>0</v>
      </c>
      <c r="AT234" s="107">
        <f t="shared" si="75"/>
        <v>0</v>
      </c>
      <c r="AU234" s="105">
        <f t="shared" si="76"/>
        <v>0</v>
      </c>
      <c r="AV234" s="86">
        <v>1068.6599999999999</v>
      </c>
      <c r="AW234" s="87">
        <f t="shared" si="77"/>
        <v>0</v>
      </c>
      <c r="AX234" s="87">
        <f t="shared" si="78"/>
        <v>-1068.6599999999999</v>
      </c>
    </row>
    <row r="235" spans="1:50" ht="15.75" thickBot="1" x14ac:dyDescent="0.3">
      <c r="A235" s="179" t="s">
        <v>119</v>
      </c>
      <c r="B235" s="180" t="s">
        <v>218</v>
      </c>
      <c r="C235" s="181" t="s">
        <v>232</v>
      </c>
      <c r="D235" s="176" t="str">
        <f t="shared" si="62"/>
        <v>1538486790-Amerigroup-STAR+PLUS-MRSA West</v>
      </c>
      <c r="E235" s="169" t="s">
        <v>200</v>
      </c>
      <c r="F235" s="169" t="s">
        <v>233</v>
      </c>
      <c r="G235" s="169" t="s">
        <v>202</v>
      </c>
      <c r="H235" s="85" t="s">
        <v>468</v>
      </c>
      <c r="I235" s="95" t="s">
        <v>510</v>
      </c>
      <c r="J235" s="116" t="s">
        <v>195</v>
      </c>
      <c r="K235" s="117" t="s">
        <v>195</v>
      </c>
      <c r="L235" s="117" t="s">
        <v>195</v>
      </c>
      <c r="M235" s="117" t="s">
        <v>195</v>
      </c>
      <c r="N235" s="117" t="s">
        <v>195</v>
      </c>
      <c r="O235" s="117" t="s">
        <v>195</v>
      </c>
      <c r="P235" s="117" t="s">
        <v>195</v>
      </c>
      <c r="Q235" s="117" t="s">
        <v>195</v>
      </c>
      <c r="R235" s="117" t="s">
        <v>195</v>
      </c>
      <c r="S235" s="117" t="s">
        <v>195</v>
      </c>
      <c r="T235" s="117" t="s">
        <v>195</v>
      </c>
      <c r="U235" s="118" t="s">
        <v>195</v>
      </c>
      <c r="V235" s="106">
        <v>1</v>
      </c>
      <c r="W235" s="106">
        <v>1</v>
      </c>
      <c r="X235" s="106">
        <v>1</v>
      </c>
      <c r="Y235" s="106">
        <v>0</v>
      </c>
      <c r="Z235" s="106">
        <v>2</v>
      </c>
      <c r="AA235" s="106">
        <v>3</v>
      </c>
      <c r="AB235" s="106">
        <v>3</v>
      </c>
      <c r="AC235" s="106">
        <v>0</v>
      </c>
      <c r="AD235" s="106">
        <v>2</v>
      </c>
      <c r="AE235" s="106">
        <v>0</v>
      </c>
      <c r="AF235" s="106">
        <v>1</v>
      </c>
      <c r="AG235" s="182">
        <v>1</v>
      </c>
      <c r="AH235" s="119">
        <f t="shared" si="63"/>
        <v>15</v>
      </c>
      <c r="AI235" s="106">
        <f t="shared" si="64"/>
        <v>1</v>
      </c>
      <c r="AJ235" s="107">
        <f t="shared" si="65"/>
        <v>1</v>
      </c>
      <c r="AK235" s="107">
        <f t="shared" si="66"/>
        <v>1</v>
      </c>
      <c r="AL235" s="107">
        <f t="shared" si="67"/>
        <v>0</v>
      </c>
      <c r="AM235" s="107">
        <f t="shared" si="68"/>
        <v>2</v>
      </c>
      <c r="AN235" s="107">
        <f t="shared" si="69"/>
        <v>3</v>
      </c>
      <c r="AO235" s="107">
        <f t="shared" si="70"/>
        <v>3</v>
      </c>
      <c r="AP235" s="107">
        <f t="shared" si="71"/>
        <v>0</v>
      </c>
      <c r="AQ235" s="107">
        <f t="shared" si="72"/>
        <v>2</v>
      </c>
      <c r="AR235" s="107">
        <f t="shared" si="73"/>
        <v>0</v>
      </c>
      <c r="AS235" s="107">
        <f t="shared" si="74"/>
        <v>1</v>
      </c>
      <c r="AT235" s="107">
        <f t="shared" si="75"/>
        <v>1</v>
      </c>
      <c r="AU235" s="105">
        <f t="shared" si="76"/>
        <v>15</v>
      </c>
      <c r="AV235" s="86">
        <v>3298.3899999999971</v>
      </c>
      <c r="AW235" s="87">
        <f t="shared" si="77"/>
        <v>1632.49</v>
      </c>
      <c r="AX235" s="87">
        <f t="shared" si="78"/>
        <v>-1665.8999999999971</v>
      </c>
    </row>
    <row r="236" spans="1:50" ht="15.75" thickBot="1" x14ac:dyDescent="0.3">
      <c r="A236" s="179" t="s">
        <v>119</v>
      </c>
      <c r="B236" s="180" t="s">
        <v>218</v>
      </c>
      <c r="C236" s="181" t="s">
        <v>199</v>
      </c>
      <c r="D236" s="176" t="str">
        <f t="shared" si="62"/>
        <v>1538486790-Amerigroup-STAR-MRSA West</v>
      </c>
      <c r="E236" s="169" t="s">
        <v>200</v>
      </c>
      <c r="F236" s="169" t="s">
        <v>201</v>
      </c>
      <c r="G236" s="169" t="s">
        <v>202</v>
      </c>
      <c r="H236" s="85" t="s">
        <v>468</v>
      </c>
      <c r="I236" s="95" t="s">
        <v>510</v>
      </c>
      <c r="J236" s="116" t="s">
        <v>195</v>
      </c>
      <c r="K236" s="117" t="s">
        <v>195</v>
      </c>
      <c r="L236" s="117" t="s">
        <v>195</v>
      </c>
      <c r="M236" s="117" t="s">
        <v>195</v>
      </c>
      <c r="N236" s="117" t="s">
        <v>195</v>
      </c>
      <c r="O236" s="117" t="s">
        <v>195</v>
      </c>
      <c r="P236" s="117" t="s">
        <v>195</v>
      </c>
      <c r="Q236" s="117" t="s">
        <v>195</v>
      </c>
      <c r="R236" s="117" t="s">
        <v>195</v>
      </c>
      <c r="S236" s="117" t="s">
        <v>195</v>
      </c>
      <c r="T236" s="117" t="s">
        <v>195</v>
      </c>
      <c r="U236" s="118" t="s">
        <v>195</v>
      </c>
      <c r="V236" s="106">
        <v>11</v>
      </c>
      <c r="W236" s="106">
        <v>13</v>
      </c>
      <c r="X236" s="106">
        <v>6</v>
      </c>
      <c r="Y236" s="106">
        <v>11</v>
      </c>
      <c r="Z236" s="106">
        <v>10</v>
      </c>
      <c r="AA236" s="106">
        <v>7</v>
      </c>
      <c r="AB236" s="106">
        <v>7</v>
      </c>
      <c r="AC236" s="106">
        <v>8</v>
      </c>
      <c r="AD236" s="106">
        <v>18</v>
      </c>
      <c r="AE236" s="106">
        <v>3</v>
      </c>
      <c r="AF236" s="106">
        <v>8</v>
      </c>
      <c r="AG236" s="182">
        <v>10</v>
      </c>
      <c r="AH236" s="119">
        <f t="shared" si="63"/>
        <v>112</v>
      </c>
      <c r="AI236" s="106">
        <f t="shared" si="64"/>
        <v>11</v>
      </c>
      <c r="AJ236" s="107">
        <f t="shared" si="65"/>
        <v>13</v>
      </c>
      <c r="AK236" s="107">
        <f t="shared" si="66"/>
        <v>6</v>
      </c>
      <c r="AL236" s="107">
        <f t="shared" si="67"/>
        <v>11</v>
      </c>
      <c r="AM236" s="107">
        <f t="shared" si="68"/>
        <v>10</v>
      </c>
      <c r="AN236" s="107">
        <f t="shared" si="69"/>
        <v>7</v>
      </c>
      <c r="AO236" s="107">
        <f t="shared" si="70"/>
        <v>7</v>
      </c>
      <c r="AP236" s="107">
        <f t="shared" si="71"/>
        <v>8</v>
      </c>
      <c r="AQ236" s="107">
        <f t="shared" si="72"/>
        <v>18</v>
      </c>
      <c r="AR236" s="107">
        <f t="shared" si="73"/>
        <v>3</v>
      </c>
      <c r="AS236" s="107">
        <f t="shared" si="74"/>
        <v>8</v>
      </c>
      <c r="AT236" s="107">
        <f t="shared" si="75"/>
        <v>10</v>
      </c>
      <c r="AU236" s="105">
        <f t="shared" si="76"/>
        <v>112</v>
      </c>
      <c r="AV236" s="86">
        <v>24727.270000000004</v>
      </c>
      <c r="AW236" s="87">
        <f t="shared" si="77"/>
        <v>12189.26</v>
      </c>
      <c r="AX236" s="87">
        <f t="shared" si="78"/>
        <v>-12538.010000000004</v>
      </c>
    </row>
    <row r="237" spans="1:50" ht="15.75" thickBot="1" x14ac:dyDescent="0.3">
      <c r="A237" s="179" t="s">
        <v>119</v>
      </c>
      <c r="B237" s="180" t="s">
        <v>218</v>
      </c>
      <c r="C237" s="181" t="s">
        <v>239</v>
      </c>
      <c r="D237" s="176" t="str">
        <f t="shared" si="62"/>
        <v>1538486790-FIRSTCARE-STAR-MRSA West</v>
      </c>
      <c r="E237" s="169" t="s">
        <v>240</v>
      </c>
      <c r="F237" s="169" t="s">
        <v>201</v>
      </c>
      <c r="G237" s="169" t="s">
        <v>202</v>
      </c>
      <c r="H237" s="85" t="s">
        <v>468</v>
      </c>
      <c r="I237" s="95" t="s">
        <v>510</v>
      </c>
      <c r="J237" s="116" t="s">
        <v>195</v>
      </c>
      <c r="K237" s="117" t="s">
        <v>195</v>
      </c>
      <c r="L237" s="117" t="s">
        <v>195</v>
      </c>
      <c r="M237" s="117" t="s">
        <v>195</v>
      </c>
      <c r="N237" s="117" t="s">
        <v>195</v>
      </c>
      <c r="O237" s="117" t="s">
        <v>195</v>
      </c>
      <c r="P237" s="117" t="s">
        <v>195</v>
      </c>
      <c r="Q237" s="117" t="s">
        <v>195</v>
      </c>
      <c r="R237" s="117" t="s">
        <v>195</v>
      </c>
      <c r="S237" s="117" t="s">
        <v>195</v>
      </c>
      <c r="T237" s="117" t="s">
        <v>195</v>
      </c>
      <c r="U237" s="118" t="s">
        <v>195</v>
      </c>
      <c r="V237" s="106">
        <v>7</v>
      </c>
      <c r="W237" s="106">
        <v>5</v>
      </c>
      <c r="X237" s="106">
        <v>3</v>
      </c>
      <c r="Y237" s="106">
        <v>5</v>
      </c>
      <c r="Z237" s="106">
        <v>9</v>
      </c>
      <c r="AA237" s="106">
        <v>4</v>
      </c>
      <c r="AB237" s="106">
        <v>1</v>
      </c>
      <c r="AC237" s="106">
        <v>9</v>
      </c>
      <c r="AD237" s="106">
        <v>4</v>
      </c>
      <c r="AE237" s="106">
        <v>3</v>
      </c>
      <c r="AF237" s="106">
        <v>3</v>
      </c>
      <c r="AG237" s="182">
        <v>4</v>
      </c>
      <c r="AH237" s="119">
        <f t="shared" si="63"/>
        <v>57</v>
      </c>
      <c r="AI237" s="106">
        <f t="shared" si="64"/>
        <v>7</v>
      </c>
      <c r="AJ237" s="107">
        <f t="shared" si="65"/>
        <v>5</v>
      </c>
      <c r="AK237" s="107">
        <f t="shared" si="66"/>
        <v>3</v>
      </c>
      <c r="AL237" s="107">
        <f t="shared" si="67"/>
        <v>5</v>
      </c>
      <c r="AM237" s="107">
        <f t="shared" si="68"/>
        <v>9</v>
      </c>
      <c r="AN237" s="107">
        <f t="shared" si="69"/>
        <v>4</v>
      </c>
      <c r="AO237" s="107">
        <f t="shared" si="70"/>
        <v>1</v>
      </c>
      <c r="AP237" s="107">
        <f t="shared" si="71"/>
        <v>9</v>
      </c>
      <c r="AQ237" s="107">
        <f t="shared" si="72"/>
        <v>4</v>
      </c>
      <c r="AR237" s="107">
        <f t="shared" si="73"/>
        <v>3</v>
      </c>
      <c r="AS237" s="107">
        <f t="shared" si="74"/>
        <v>3</v>
      </c>
      <c r="AT237" s="107">
        <f t="shared" si="75"/>
        <v>4</v>
      </c>
      <c r="AU237" s="105">
        <f t="shared" si="76"/>
        <v>57</v>
      </c>
      <c r="AV237" s="86">
        <v>30934.699999999997</v>
      </c>
      <c r="AW237" s="87">
        <f t="shared" si="77"/>
        <v>6203.46</v>
      </c>
      <c r="AX237" s="87">
        <f t="shared" si="78"/>
        <v>-24731.239999999998</v>
      </c>
    </row>
    <row r="238" spans="1:50" ht="15.75" thickBot="1" x14ac:dyDescent="0.3">
      <c r="A238" s="179" t="s">
        <v>120</v>
      </c>
      <c r="B238" s="180" t="s">
        <v>357</v>
      </c>
      <c r="C238" s="181" t="s">
        <v>235</v>
      </c>
      <c r="D238" s="176" t="str">
        <f t="shared" si="62"/>
        <v>1558313171-Amerigroup-STAR Kids-MRSA West</v>
      </c>
      <c r="E238" s="169" t="s">
        <v>200</v>
      </c>
      <c r="F238" s="169" t="s">
        <v>236</v>
      </c>
      <c r="G238" s="169" t="s">
        <v>202</v>
      </c>
      <c r="H238" s="85" t="s">
        <v>469</v>
      </c>
      <c r="I238" s="95" t="s">
        <v>510</v>
      </c>
      <c r="J238" s="116" t="s">
        <v>195</v>
      </c>
      <c r="K238" s="117" t="s">
        <v>195</v>
      </c>
      <c r="L238" s="117" t="s">
        <v>195</v>
      </c>
      <c r="M238" s="117" t="s">
        <v>195</v>
      </c>
      <c r="N238" s="117" t="s">
        <v>195</v>
      </c>
      <c r="O238" s="117" t="s">
        <v>195</v>
      </c>
      <c r="P238" s="117" t="s">
        <v>195</v>
      </c>
      <c r="Q238" s="117" t="s">
        <v>195</v>
      </c>
      <c r="R238" s="117" t="s">
        <v>195</v>
      </c>
      <c r="S238" s="117" t="s">
        <v>195</v>
      </c>
      <c r="T238" s="117" t="s">
        <v>195</v>
      </c>
      <c r="U238" s="118" t="s">
        <v>195</v>
      </c>
      <c r="V238" s="106">
        <v>4</v>
      </c>
      <c r="W238" s="106">
        <v>2</v>
      </c>
      <c r="X238" s="106">
        <v>4</v>
      </c>
      <c r="Y238" s="106">
        <v>2</v>
      </c>
      <c r="Z238" s="106">
        <v>2</v>
      </c>
      <c r="AA238" s="106">
        <v>1</v>
      </c>
      <c r="AB238" s="106">
        <v>1</v>
      </c>
      <c r="AC238" s="106">
        <v>3</v>
      </c>
      <c r="AD238" s="106">
        <v>3</v>
      </c>
      <c r="AE238" s="106">
        <v>0</v>
      </c>
      <c r="AF238" s="106">
        <v>3</v>
      </c>
      <c r="AG238" s="182">
        <v>1</v>
      </c>
      <c r="AH238" s="119">
        <f t="shared" si="63"/>
        <v>26</v>
      </c>
      <c r="AI238" s="106">
        <f t="shared" si="64"/>
        <v>4</v>
      </c>
      <c r="AJ238" s="107">
        <f t="shared" si="65"/>
        <v>2</v>
      </c>
      <c r="AK238" s="107">
        <f t="shared" si="66"/>
        <v>4</v>
      </c>
      <c r="AL238" s="107">
        <f t="shared" si="67"/>
        <v>2</v>
      </c>
      <c r="AM238" s="107">
        <f t="shared" si="68"/>
        <v>2</v>
      </c>
      <c r="AN238" s="107">
        <f t="shared" si="69"/>
        <v>1</v>
      </c>
      <c r="AO238" s="107">
        <f t="shared" si="70"/>
        <v>1</v>
      </c>
      <c r="AP238" s="107">
        <f t="shared" si="71"/>
        <v>3</v>
      </c>
      <c r="AQ238" s="107">
        <f t="shared" si="72"/>
        <v>3</v>
      </c>
      <c r="AR238" s="107">
        <f t="shared" si="73"/>
        <v>0</v>
      </c>
      <c r="AS238" s="107">
        <f t="shared" si="74"/>
        <v>3</v>
      </c>
      <c r="AT238" s="107">
        <f t="shared" si="75"/>
        <v>1</v>
      </c>
      <c r="AU238" s="105">
        <f t="shared" si="76"/>
        <v>26</v>
      </c>
      <c r="AV238" s="86">
        <v>2406.6400000000003</v>
      </c>
      <c r="AW238" s="87">
        <f t="shared" si="77"/>
        <v>1683.83</v>
      </c>
      <c r="AX238" s="87">
        <f t="shared" si="78"/>
        <v>-722.8100000000004</v>
      </c>
    </row>
    <row r="239" spans="1:50" ht="15.75" thickBot="1" x14ac:dyDescent="0.3">
      <c r="A239" s="179" t="s">
        <v>120</v>
      </c>
      <c r="B239" s="180" t="s">
        <v>357</v>
      </c>
      <c r="C239" s="181" t="s">
        <v>232</v>
      </c>
      <c r="D239" s="176" t="str">
        <f t="shared" si="62"/>
        <v>1558313171-Amerigroup-STAR+PLUS-MRSA West</v>
      </c>
      <c r="E239" s="169" t="s">
        <v>200</v>
      </c>
      <c r="F239" s="169" t="s">
        <v>233</v>
      </c>
      <c r="G239" s="169" t="s">
        <v>202</v>
      </c>
      <c r="H239" s="85" t="s">
        <v>469</v>
      </c>
      <c r="I239" s="95" t="s">
        <v>510</v>
      </c>
      <c r="J239" s="116" t="s">
        <v>195</v>
      </c>
      <c r="K239" s="117" t="s">
        <v>195</v>
      </c>
      <c r="L239" s="117" t="s">
        <v>195</v>
      </c>
      <c r="M239" s="117" t="s">
        <v>195</v>
      </c>
      <c r="N239" s="117" t="s">
        <v>195</v>
      </c>
      <c r="O239" s="117" t="s">
        <v>195</v>
      </c>
      <c r="P239" s="117" t="s">
        <v>195</v>
      </c>
      <c r="Q239" s="117" t="s">
        <v>195</v>
      </c>
      <c r="R239" s="117" t="s">
        <v>195</v>
      </c>
      <c r="S239" s="117" t="s">
        <v>195</v>
      </c>
      <c r="T239" s="117" t="s">
        <v>195</v>
      </c>
      <c r="U239" s="118" t="s">
        <v>195</v>
      </c>
      <c r="V239" s="106">
        <v>1</v>
      </c>
      <c r="W239" s="106">
        <v>1</v>
      </c>
      <c r="X239" s="106">
        <v>0</v>
      </c>
      <c r="Y239" s="106">
        <v>0</v>
      </c>
      <c r="Z239" s="106">
        <v>3</v>
      </c>
      <c r="AA239" s="106">
        <v>4</v>
      </c>
      <c r="AB239" s="106">
        <v>8</v>
      </c>
      <c r="AC239" s="106">
        <v>2</v>
      </c>
      <c r="AD239" s="106">
        <v>0</v>
      </c>
      <c r="AE239" s="106">
        <v>2</v>
      </c>
      <c r="AF239" s="106">
        <v>0</v>
      </c>
      <c r="AG239" s="182">
        <v>5</v>
      </c>
      <c r="AH239" s="119">
        <f t="shared" si="63"/>
        <v>26</v>
      </c>
      <c r="AI239" s="106">
        <f t="shared" si="64"/>
        <v>1</v>
      </c>
      <c r="AJ239" s="107">
        <f t="shared" si="65"/>
        <v>1</v>
      </c>
      <c r="AK239" s="107">
        <f t="shared" si="66"/>
        <v>0</v>
      </c>
      <c r="AL239" s="107">
        <f t="shared" si="67"/>
        <v>0</v>
      </c>
      <c r="AM239" s="107">
        <f t="shared" si="68"/>
        <v>3</v>
      </c>
      <c r="AN239" s="107">
        <f t="shared" si="69"/>
        <v>4</v>
      </c>
      <c r="AO239" s="107">
        <f t="shared" si="70"/>
        <v>8</v>
      </c>
      <c r="AP239" s="107">
        <f t="shared" si="71"/>
        <v>2</v>
      </c>
      <c r="AQ239" s="107">
        <f t="shared" si="72"/>
        <v>0</v>
      </c>
      <c r="AR239" s="107">
        <f t="shared" si="73"/>
        <v>2</v>
      </c>
      <c r="AS239" s="107">
        <f t="shared" si="74"/>
        <v>0</v>
      </c>
      <c r="AT239" s="107">
        <f t="shared" si="75"/>
        <v>5</v>
      </c>
      <c r="AU239" s="105">
        <f t="shared" si="76"/>
        <v>26</v>
      </c>
      <c r="AV239" s="86">
        <v>7173.8999999999969</v>
      </c>
      <c r="AW239" s="87">
        <f t="shared" si="77"/>
        <v>1683.83</v>
      </c>
      <c r="AX239" s="87">
        <f t="shared" si="78"/>
        <v>-5490.069999999997</v>
      </c>
    </row>
    <row r="240" spans="1:50" ht="15.75" thickBot="1" x14ac:dyDescent="0.3">
      <c r="A240" s="179" t="s">
        <v>120</v>
      </c>
      <c r="B240" s="180" t="s">
        <v>357</v>
      </c>
      <c r="C240" s="181" t="s">
        <v>199</v>
      </c>
      <c r="D240" s="176" t="str">
        <f t="shared" si="62"/>
        <v>1558313171-Amerigroup-STAR-MRSA West</v>
      </c>
      <c r="E240" s="169" t="s">
        <v>200</v>
      </c>
      <c r="F240" s="169" t="s">
        <v>201</v>
      </c>
      <c r="G240" s="169" t="s">
        <v>202</v>
      </c>
      <c r="H240" s="85" t="s">
        <v>469</v>
      </c>
      <c r="I240" s="95" t="s">
        <v>510</v>
      </c>
      <c r="J240" s="116" t="s">
        <v>195</v>
      </c>
      <c r="K240" s="117" t="s">
        <v>195</v>
      </c>
      <c r="L240" s="117" t="s">
        <v>195</v>
      </c>
      <c r="M240" s="117" t="s">
        <v>195</v>
      </c>
      <c r="N240" s="117" t="s">
        <v>195</v>
      </c>
      <c r="O240" s="117" t="s">
        <v>195</v>
      </c>
      <c r="P240" s="117" t="s">
        <v>195</v>
      </c>
      <c r="Q240" s="117" t="s">
        <v>195</v>
      </c>
      <c r="R240" s="117" t="s">
        <v>195</v>
      </c>
      <c r="S240" s="117" t="s">
        <v>195</v>
      </c>
      <c r="T240" s="117" t="s">
        <v>195</v>
      </c>
      <c r="U240" s="118" t="s">
        <v>195</v>
      </c>
      <c r="V240" s="106">
        <v>39</v>
      </c>
      <c r="W240" s="106">
        <v>36</v>
      </c>
      <c r="X240" s="106">
        <v>42</v>
      </c>
      <c r="Y240" s="106">
        <v>30</v>
      </c>
      <c r="Z240" s="106">
        <v>37</v>
      </c>
      <c r="AA240" s="106">
        <v>30</v>
      </c>
      <c r="AB240" s="106">
        <v>23</v>
      </c>
      <c r="AC240" s="106">
        <v>35</v>
      </c>
      <c r="AD240" s="106">
        <v>22</v>
      </c>
      <c r="AE240" s="106">
        <v>23</v>
      </c>
      <c r="AF240" s="106">
        <v>23</v>
      </c>
      <c r="AG240" s="182">
        <v>20</v>
      </c>
      <c r="AH240" s="119">
        <f t="shared" si="63"/>
        <v>360</v>
      </c>
      <c r="AI240" s="106">
        <f t="shared" si="64"/>
        <v>39</v>
      </c>
      <c r="AJ240" s="107">
        <f t="shared" si="65"/>
        <v>36</v>
      </c>
      <c r="AK240" s="107">
        <f t="shared" si="66"/>
        <v>42</v>
      </c>
      <c r="AL240" s="107">
        <f t="shared" si="67"/>
        <v>30</v>
      </c>
      <c r="AM240" s="107">
        <f t="shared" si="68"/>
        <v>37</v>
      </c>
      <c r="AN240" s="107">
        <f t="shared" si="69"/>
        <v>30</v>
      </c>
      <c r="AO240" s="107">
        <f t="shared" si="70"/>
        <v>23</v>
      </c>
      <c r="AP240" s="107">
        <f t="shared" si="71"/>
        <v>35</v>
      </c>
      <c r="AQ240" s="107">
        <f t="shared" si="72"/>
        <v>22</v>
      </c>
      <c r="AR240" s="107">
        <f t="shared" si="73"/>
        <v>23</v>
      </c>
      <c r="AS240" s="107">
        <f t="shared" si="74"/>
        <v>23</v>
      </c>
      <c r="AT240" s="107">
        <f t="shared" si="75"/>
        <v>20</v>
      </c>
      <c r="AU240" s="105">
        <f t="shared" si="76"/>
        <v>360</v>
      </c>
      <c r="AV240" s="86">
        <v>53368.479999999967</v>
      </c>
      <c r="AW240" s="87">
        <f t="shared" si="77"/>
        <v>23314.5</v>
      </c>
      <c r="AX240" s="87">
        <f t="shared" si="78"/>
        <v>-30053.979999999967</v>
      </c>
    </row>
    <row r="241" spans="1:50" ht="15.75" thickBot="1" x14ac:dyDescent="0.3">
      <c r="A241" s="179" t="s">
        <v>120</v>
      </c>
      <c r="B241" s="180" t="s">
        <v>357</v>
      </c>
      <c r="C241" s="181" t="s">
        <v>239</v>
      </c>
      <c r="D241" s="176" t="str">
        <f t="shared" si="62"/>
        <v>1558313171-FIRSTCARE-STAR-MRSA West</v>
      </c>
      <c r="E241" s="169" t="s">
        <v>240</v>
      </c>
      <c r="F241" s="169" t="s">
        <v>201</v>
      </c>
      <c r="G241" s="169" t="s">
        <v>202</v>
      </c>
      <c r="H241" s="85" t="s">
        <v>469</v>
      </c>
      <c r="I241" s="95" t="s">
        <v>510</v>
      </c>
      <c r="J241" s="116" t="s">
        <v>195</v>
      </c>
      <c r="K241" s="117" t="s">
        <v>195</v>
      </c>
      <c r="L241" s="117" t="s">
        <v>195</v>
      </c>
      <c r="M241" s="117" t="s">
        <v>195</v>
      </c>
      <c r="N241" s="117" t="s">
        <v>195</v>
      </c>
      <c r="O241" s="117" t="s">
        <v>195</v>
      </c>
      <c r="P241" s="117" t="s">
        <v>195</v>
      </c>
      <c r="Q241" s="117" t="s">
        <v>195</v>
      </c>
      <c r="R241" s="117" t="s">
        <v>195</v>
      </c>
      <c r="S241" s="117" t="s">
        <v>195</v>
      </c>
      <c r="T241" s="117" t="s">
        <v>195</v>
      </c>
      <c r="U241" s="118" t="s">
        <v>195</v>
      </c>
      <c r="V241" s="106">
        <v>87</v>
      </c>
      <c r="W241" s="106">
        <v>60</v>
      </c>
      <c r="X241" s="106">
        <v>101</v>
      </c>
      <c r="Y241" s="106">
        <v>109</v>
      </c>
      <c r="Z241" s="106">
        <v>79</v>
      </c>
      <c r="AA241" s="106">
        <v>97</v>
      </c>
      <c r="AB241" s="106">
        <v>86</v>
      </c>
      <c r="AC241" s="106">
        <v>98</v>
      </c>
      <c r="AD241" s="106">
        <v>60</v>
      </c>
      <c r="AE241" s="106">
        <v>36</v>
      </c>
      <c r="AF241" s="106">
        <v>29</v>
      </c>
      <c r="AG241" s="182">
        <v>64</v>
      </c>
      <c r="AH241" s="119">
        <f t="shared" si="63"/>
        <v>906</v>
      </c>
      <c r="AI241" s="106">
        <f t="shared" si="64"/>
        <v>87</v>
      </c>
      <c r="AJ241" s="107">
        <f t="shared" si="65"/>
        <v>60</v>
      </c>
      <c r="AK241" s="107">
        <f t="shared" si="66"/>
        <v>101</v>
      </c>
      <c r="AL241" s="107">
        <f t="shared" si="67"/>
        <v>109</v>
      </c>
      <c r="AM241" s="107">
        <f t="shared" si="68"/>
        <v>79</v>
      </c>
      <c r="AN241" s="107">
        <f t="shared" si="69"/>
        <v>97</v>
      </c>
      <c r="AO241" s="107">
        <f t="shared" si="70"/>
        <v>86</v>
      </c>
      <c r="AP241" s="107">
        <f t="shared" si="71"/>
        <v>98</v>
      </c>
      <c r="AQ241" s="107">
        <f t="shared" si="72"/>
        <v>60</v>
      </c>
      <c r="AR241" s="107">
        <f t="shared" si="73"/>
        <v>36</v>
      </c>
      <c r="AS241" s="107">
        <f t="shared" si="74"/>
        <v>29</v>
      </c>
      <c r="AT241" s="107">
        <f t="shared" si="75"/>
        <v>64</v>
      </c>
      <c r="AU241" s="105">
        <f t="shared" si="76"/>
        <v>906</v>
      </c>
      <c r="AV241" s="86">
        <v>66744.71000000005</v>
      </c>
      <c r="AW241" s="87">
        <f t="shared" si="77"/>
        <v>58674.84</v>
      </c>
      <c r="AX241" s="87">
        <f t="shared" si="78"/>
        <v>-8069.8700000000536</v>
      </c>
    </row>
    <row r="242" spans="1:50" ht="15.75" thickBot="1" x14ac:dyDescent="0.3">
      <c r="A242" s="179" t="s">
        <v>121</v>
      </c>
      <c r="B242" s="180" t="s">
        <v>297</v>
      </c>
      <c r="C242" s="181" t="s">
        <v>413</v>
      </c>
      <c r="D242" s="176" t="str">
        <f t="shared" si="62"/>
        <v>1558474999-Amerigroup-STAR-MRSA Central</v>
      </c>
      <c r="E242" s="169" t="s">
        <v>200</v>
      </c>
      <c r="F242" s="169" t="s">
        <v>201</v>
      </c>
      <c r="G242" s="169" t="s">
        <v>212</v>
      </c>
      <c r="H242" s="85" t="s">
        <v>469</v>
      </c>
      <c r="I242" s="95" t="s">
        <v>510</v>
      </c>
      <c r="J242" s="116" t="s">
        <v>195</v>
      </c>
      <c r="K242" s="117" t="s">
        <v>195</v>
      </c>
      <c r="L242" s="117" t="s">
        <v>195</v>
      </c>
      <c r="M242" s="117" t="s">
        <v>195</v>
      </c>
      <c r="N242" s="117" t="s">
        <v>195</v>
      </c>
      <c r="O242" s="117" t="s">
        <v>195</v>
      </c>
      <c r="P242" s="117" t="s">
        <v>195</v>
      </c>
      <c r="Q242" s="117" t="s">
        <v>195</v>
      </c>
      <c r="R242" s="117" t="s">
        <v>195</v>
      </c>
      <c r="S242" s="117" t="s">
        <v>195</v>
      </c>
      <c r="T242" s="117" t="s">
        <v>195</v>
      </c>
      <c r="U242" s="118" t="s">
        <v>195</v>
      </c>
      <c r="V242" s="106">
        <v>60</v>
      </c>
      <c r="W242" s="106">
        <v>85</v>
      </c>
      <c r="X242" s="106">
        <v>73</v>
      </c>
      <c r="Y242" s="106">
        <v>51</v>
      </c>
      <c r="Z242" s="106">
        <v>68</v>
      </c>
      <c r="AA242" s="106">
        <v>50</v>
      </c>
      <c r="AB242" s="106">
        <v>49</v>
      </c>
      <c r="AC242" s="106">
        <v>46</v>
      </c>
      <c r="AD242" s="106">
        <v>68</v>
      </c>
      <c r="AE242" s="106">
        <v>63</v>
      </c>
      <c r="AF242" s="106">
        <v>63</v>
      </c>
      <c r="AG242" s="182">
        <v>85</v>
      </c>
      <c r="AH242" s="119">
        <f t="shared" si="63"/>
        <v>761</v>
      </c>
      <c r="AI242" s="106">
        <f t="shared" si="64"/>
        <v>60</v>
      </c>
      <c r="AJ242" s="107">
        <f t="shared" si="65"/>
        <v>85</v>
      </c>
      <c r="AK242" s="107">
        <f t="shared" si="66"/>
        <v>73</v>
      </c>
      <c r="AL242" s="107">
        <f t="shared" si="67"/>
        <v>51</v>
      </c>
      <c r="AM242" s="107">
        <f t="shared" si="68"/>
        <v>68</v>
      </c>
      <c r="AN242" s="107">
        <f t="shared" si="69"/>
        <v>50</v>
      </c>
      <c r="AO242" s="107">
        <f t="shared" si="70"/>
        <v>49</v>
      </c>
      <c r="AP242" s="107">
        <f t="shared" si="71"/>
        <v>46</v>
      </c>
      <c r="AQ242" s="107">
        <f t="shared" si="72"/>
        <v>68</v>
      </c>
      <c r="AR242" s="107">
        <f t="shared" si="73"/>
        <v>63</v>
      </c>
      <c r="AS242" s="107">
        <f t="shared" si="74"/>
        <v>63</v>
      </c>
      <c r="AT242" s="107">
        <f t="shared" si="75"/>
        <v>85</v>
      </c>
      <c r="AU242" s="105">
        <f t="shared" si="76"/>
        <v>761</v>
      </c>
      <c r="AV242" s="86">
        <v>64672.790000000008</v>
      </c>
      <c r="AW242" s="87">
        <f t="shared" si="77"/>
        <v>49284.27</v>
      </c>
      <c r="AX242" s="87">
        <f t="shared" si="78"/>
        <v>-15388.520000000011</v>
      </c>
    </row>
    <row r="243" spans="1:50" ht="15.75" thickBot="1" x14ac:dyDescent="0.3">
      <c r="A243" s="179" t="s">
        <v>122</v>
      </c>
      <c r="B243" s="180" t="s">
        <v>244</v>
      </c>
      <c r="C243" s="181" t="s">
        <v>235</v>
      </c>
      <c r="D243" s="176" t="str">
        <f t="shared" si="62"/>
        <v>1578729653-Amerigroup-STAR Kids-MRSA West</v>
      </c>
      <c r="E243" s="169" t="s">
        <v>200</v>
      </c>
      <c r="F243" s="169" t="s">
        <v>236</v>
      </c>
      <c r="G243" s="169" t="s">
        <v>202</v>
      </c>
      <c r="H243" s="85" t="s">
        <v>469</v>
      </c>
      <c r="I243" s="95" t="s">
        <v>510</v>
      </c>
      <c r="J243" s="116" t="s">
        <v>195</v>
      </c>
      <c r="K243" s="117" t="s">
        <v>195</v>
      </c>
      <c r="L243" s="117" t="s">
        <v>195</v>
      </c>
      <c r="M243" s="117" t="s">
        <v>195</v>
      </c>
      <c r="N243" s="117" t="s">
        <v>195</v>
      </c>
      <c r="O243" s="117" t="s">
        <v>195</v>
      </c>
      <c r="P243" s="117" t="s">
        <v>195</v>
      </c>
      <c r="Q243" s="117" t="s">
        <v>195</v>
      </c>
      <c r="R243" s="117" t="s">
        <v>195</v>
      </c>
      <c r="S243" s="117" t="s">
        <v>195</v>
      </c>
      <c r="T243" s="117" t="s">
        <v>195</v>
      </c>
      <c r="U243" s="118" t="s">
        <v>195</v>
      </c>
      <c r="V243" s="106">
        <v>4</v>
      </c>
      <c r="W243" s="106">
        <v>1</v>
      </c>
      <c r="X243" s="106">
        <v>0</v>
      </c>
      <c r="Y243" s="106">
        <v>0</v>
      </c>
      <c r="Z243" s="106">
        <v>2</v>
      </c>
      <c r="AA243" s="106">
        <v>0</v>
      </c>
      <c r="AB243" s="106">
        <v>0</v>
      </c>
      <c r="AC243" s="106">
        <v>0</v>
      </c>
      <c r="AD243" s="106">
        <v>1</v>
      </c>
      <c r="AE243" s="106">
        <v>0</v>
      </c>
      <c r="AF243" s="106">
        <v>0</v>
      </c>
      <c r="AG243" s="182">
        <v>1</v>
      </c>
      <c r="AH243" s="119">
        <f t="shared" si="63"/>
        <v>9</v>
      </c>
      <c r="AI243" s="106">
        <f t="shared" si="64"/>
        <v>4</v>
      </c>
      <c r="AJ243" s="107">
        <f t="shared" si="65"/>
        <v>1</v>
      </c>
      <c r="AK243" s="107">
        <f t="shared" si="66"/>
        <v>0</v>
      </c>
      <c r="AL243" s="107">
        <f t="shared" si="67"/>
        <v>0</v>
      </c>
      <c r="AM243" s="107">
        <f t="shared" si="68"/>
        <v>2</v>
      </c>
      <c r="AN243" s="107">
        <f t="shared" si="69"/>
        <v>0</v>
      </c>
      <c r="AO243" s="107">
        <f t="shared" si="70"/>
        <v>0</v>
      </c>
      <c r="AP243" s="107">
        <f t="shared" si="71"/>
        <v>0</v>
      </c>
      <c r="AQ243" s="107">
        <f t="shared" si="72"/>
        <v>1</v>
      </c>
      <c r="AR243" s="107">
        <f t="shared" si="73"/>
        <v>0</v>
      </c>
      <c r="AS243" s="107">
        <f t="shared" si="74"/>
        <v>0</v>
      </c>
      <c r="AT243" s="107">
        <f t="shared" si="75"/>
        <v>1</v>
      </c>
      <c r="AU243" s="105">
        <f t="shared" si="76"/>
        <v>9</v>
      </c>
      <c r="AV243" s="86">
        <v>675.79999999999984</v>
      </c>
      <c r="AW243" s="87">
        <f t="shared" si="77"/>
        <v>582.86</v>
      </c>
      <c r="AX243" s="87">
        <f t="shared" si="78"/>
        <v>-92.939999999999827</v>
      </c>
    </row>
    <row r="244" spans="1:50" ht="15.75" thickBot="1" x14ac:dyDescent="0.3">
      <c r="A244" s="179" t="s">
        <v>122</v>
      </c>
      <c r="B244" s="180" t="s">
        <v>244</v>
      </c>
      <c r="C244" s="181" t="s">
        <v>232</v>
      </c>
      <c r="D244" s="176" t="str">
        <f t="shared" si="62"/>
        <v>1578729653-Amerigroup-STAR+PLUS-MRSA West</v>
      </c>
      <c r="E244" s="169" t="s">
        <v>200</v>
      </c>
      <c r="F244" s="169" t="s">
        <v>233</v>
      </c>
      <c r="G244" s="169" t="s">
        <v>202</v>
      </c>
      <c r="H244" s="85" t="s">
        <v>469</v>
      </c>
      <c r="I244" s="95" t="s">
        <v>510</v>
      </c>
      <c r="J244" s="116" t="s">
        <v>195</v>
      </c>
      <c r="K244" s="117" t="s">
        <v>195</v>
      </c>
      <c r="L244" s="117" t="s">
        <v>195</v>
      </c>
      <c r="M244" s="117" t="s">
        <v>195</v>
      </c>
      <c r="N244" s="117" t="s">
        <v>195</v>
      </c>
      <c r="O244" s="117" t="s">
        <v>195</v>
      </c>
      <c r="P244" s="117" t="s">
        <v>195</v>
      </c>
      <c r="Q244" s="117" t="s">
        <v>195</v>
      </c>
      <c r="R244" s="117" t="s">
        <v>195</v>
      </c>
      <c r="S244" s="117" t="s">
        <v>195</v>
      </c>
      <c r="T244" s="117" t="s">
        <v>195</v>
      </c>
      <c r="U244" s="118" t="s">
        <v>195</v>
      </c>
      <c r="V244" s="106">
        <v>5</v>
      </c>
      <c r="W244" s="106">
        <v>4</v>
      </c>
      <c r="X244" s="106">
        <v>1</v>
      </c>
      <c r="Y244" s="106">
        <v>1</v>
      </c>
      <c r="Z244" s="106">
        <v>0</v>
      </c>
      <c r="AA244" s="106">
        <v>2</v>
      </c>
      <c r="AB244" s="106">
        <v>0</v>
      </c>
      <c r="AC244" s="106">
        <v>4</v>
      </c>
      <c r="AD244" s="106">
        <v>2</v>
      </c>
      <c r="AE244" s="106">
        <v>4</v>
      </c>
      <c r="AF244" s="106">
        <v>5</v>
      </c>
      <c r="AG244" s="182">
        <v>4</v>
      </c>
      <c r="AH244" s="119">
        <f t="shared" si="63"/>
        <v>32</v>
      </c>
      <c r="AI244" s="106">
        <f t="shared" si="64"/>
        <v>5</v>
      </c>
      <c r="AJ244" s="107">
        <f t="shared" si="65"/>
        <v>4</v>
      </c>
      <c r="AK244" s="107">
        <f t="shared" si="66"/>
        <v>1</v>
      </c>
      <c r="AL244" s="107">
        <f t="shared" si="67"/>
        <v>1</v>
      </c>
      <c r="AM244" s="107">
        <f t="shared" si="68"/>
        <v>0</v>
      </c>
      <c r="AN244" s="107">
        <f t="shared" si="69"/>
        <v>2</v>
      </c>
      <c r="AO244" s="107">
        <f t="shared" si="70"/>
        <v>0</v>
      </c>
      <c r="AP244" s="107">
        <f t="shared" si="71"/>
        <v>4</v>
      </c>
      <c r="AQ244" s="107">
        <f t="shared" si="72"/>
        <v>2</v>
      </c>
      <c r="AR244" s="107">
        <f t="shared" si="73"/>
        <v>4</v>
      </c>
      <c r="AS244" s="107">
        <f t="shared" si="74"/>
        <v>5</v>
      </c>
      <c r="AT244" s="107">
        <f t="shared" si="75"/>
        <v>4</v>
      </c>
      <c r="AU244" s="105">
        <f t="shared" si="76"/>
        <v>32</v>
      </c>
      <c r="AV244" s="86">
        <v>2066.5800000000013</v>
      </c>
      <c r="AW244" s="87">
        <f t="shared" si="77"/>
        <v>2072.4</v>
      </c>
      <c r="AX244" s="87">
        <f t="shared" si="78"/>
        <v>5.8199999999987995</v>
      </c>
    </row>
    <row r="245" spans="1:50" ht="15.75" thickBot="1" x14ac:dyDescent="0.3">
      <c r="A245" s="179" t="s">
        <v>122</v>
      </c>
      <c r="B245" s="180" t="s">
        <v>244</v>
      </c>
      <c r="C245" s="181" t="s">
        <v>199</v>
      </c>
      <c r="D245" s="176" t="str">
        <f t="shared" si="62"/>
        <v>1578729653-Amerigroup-STAR-MRSA West</v>
      </c>
      <c r="E245" s="169" t="s">
        <v>200</v>
      </c>
      <c r="F245" s="169" t="s">
        <v>201</v>
      </c>
      <c r="G245" s="169" t="s">
        <v>202</v>
      </c>
      <c r="H245" s="85" t="s">
        <v>469</v>
      </c>
      <c r="I245" s="95" t="s">
        <v>510</v>
      </c>
      <c r="J245" s="116" t="s">
        <v>195</v>
      </c>
      <c r="K245" s="117" t="s">
        <v>195</v>
      </c>
      <c r="L245" s="117" t="s">
        <v>195</v>
      </c>
      <c r="M245" s="117" t="s">
        <v>195</v>
      </c>
      <c r="N245" s="117" t="s">
        <v>195</v>
      </c>
      <c r="O245" s="117" t="s">
        <v>195</v>
      </c>
      <c r="P245" s="117" t="s">
        <v>195</v>
      </c>
      <c r="Q245" s="117" t="s">
        <v>195</v>
      </c>
      <c r="R245" s="117" t="s">
        <v>195</v>
      </c>
      <c r="S245" s="117" t="s">
        <v>195</v>
      </c>
      <c r="T245" s="117" t="s">
        <v>195</v>
      </c>
      <c r="U245" s="118" t="s">
        <v>195</v>
      </c>
      <c r="V245" s="106">
        <v>15</v>
      </c>
      <c r="W245" s="106">
        <v>12</v>
      </c>
      <c r="X245" s="106">
        <v>13</v>
      </c>
      <c r="Y245" s="106">
        <v>9</v>
      </c>
      <c r="Z245" s="106">
        <v>15</v>
      </c>
      <c r="AA245" s="106">
        <v>10</v>
      </c>
      <c r="AB245" s="106">
        <v>6</v>
      </c>
      <c r="AC245" s="106">
        <v>6</v>
      </c>
      <c r="AD245" s="106">
        <v>7</v>
      </c>
      <c r="AE245" s="106">
        <v>9</v>
      </c>
      <c r="AF245" s="106">
        <v>6</v>
      </c>
      <c r="AG245" s="182">
        <v>21</v>
      </c>
      <c r="AH245" s="119">
        <f t="shared" si="63"/>
        <v>129</v>
      </c>
      <c r="AI245" s="106">
        <f t="shared" si="64"/>
        <v>15</v>
      </c>
      <c r="AJ245" s="107">
        <f t="shared" si="65"/>
        <v>12</v>
      </c>
      <c r="AK245" s="107">
        <f t="shared" si="66"/>
        <v>13</v>
      </c>
      <c r="AL245" s="107">
        <f t="shared" si="67"/>
        <v>9</v>
      </c>
      <c r="AM245" s="107">
        <f t="shared" si="68"/>
        <v>15</v>
      </c>
      <c r="AN245" s="107">
        <f t="shared" si="69"/>
        <v>10</v>
      </c>
      <c r="AO245" s="107">
        <f t="shared" si="70"/>
        <v>6</v>
      </c>
      <c r="AP245" s="107">
        <f t="shared" si="71"/>
        <v>6</v>
      </c>
      <c r="AQ245" s="107">
        <f t="shared" si="72"/>
        <v>7</v>
      </c>
      <c r="AR245" s="107">
        <f t="shared" si="73"/>
        <v>9</v>
      </c>
      <c r="AS245" s="107">
        <f t="shared" si="74"/>
        <v>6</v>
      </c>
      <c r="AT245" s="107">
        <f t="shared" si="75"/>
        <v>21</v>
      </c>
      <c r="AU245" s="105">
        <f t="shared" si="76"/>
        <v>129</v>
      </c>
      <c r="AV245" s="86">
        <v>15711.319999999989</v>
      </c>
      <c r="AW245" s="87">
        <f t="shared" si="77"/>
        <v>8354.36</v>
      </c>
      <c r="AX245" s="87">
        <f t="shared" si="78"/>
        <v>-7356.9599999999882</v>
      </c>
    </row>
    <row r="246" spans="1:50" ht="15.75" thickBot="1" x14ac:dyDescent="0.3">
      <c r="A246" s="179" t="s">
        <v>122</v>
      </c>
      <c r="B246" s="180" t="s">
        <v>244</v>
      </c>
      <c r="C246" s="181" t="s">
        <v>239</v>
      </c>
      <c r="D246" s="176" t="str">
        <f t="shared" si="62"/>
        <v>1578729653-FIRSTCARE-STAR-MRSA West</v>
      </c>
      <c r="E246" s="169" t="s">
        <v>240</v>
      </c>
      <c r="F246" s="169" t="s">
        <v>201</v>
      </c>
      <c r="G246" s="169" t="s">
        <v>202</v>
      </c>
      <c r="H246" s="85" t="s">
        <v>469</v>
      </c>
      <c r="I246" s="95" t="s">
        <v>510</v>
      </c>
      <c r="J246" s="116" t="s">
        <v>195</v>
      </c>
      <c r="K246" s="117" t="s">
        <v>195</v>
      </c>
      <c r="L246" s="117" t="s">
        <v>195</v>
      </c>
      <c r="M246" s="117" t="s">
        <v>195</v>
      </c>
      <c r="N246" s="117" t="s">
        <v>195</v>
      </c>
      <c r="O246" s="117" t="s">
        <v>195</v>
      </c>
      <c r="P246" s="117" t="s">
        <v>195</v>
      </c>
      <c r="Q246" s="117" t="s">
        <v>195</v>
      </c>
      <c r="R246" s="117" t="s">
        <v>195</v>
      </c>
      <c r="S246" s="117" t="s">
        <v>195</v>
      </c>
      <c r="T246" s="117" t="s">
        <v>195</v>
      </c>
      <c r="U246" s="118" t="s">
        <v>195</v>
      </c>
      <c r="V246" s="106">
        <v>10</v>
      </c>
      <c r="W246" s="106">
        <v>2</v>
      </c>
      <c r="X246" s="106">
        <v>13</v>
      </c>
      <c r="Y246" s="106">
        <v>7</v>
      </c>
      <c r="Z246" s="106">
        <v>15</v>
      </c>
      <c r="AA246" s="106">
        <v>2</v>
      </c>
      <c r="AB246" s="106">
        <v>6</v>
      </c>
      <c r="AC246" s="106">
        <v>1</v>
      </c>
      <c r="AD246" s="106">
        <v>7</v>
      </c>
      <c r="AE246" s="106">
        <v>3</v>
      </c>
      <c r="AF246" s="106">
        <v>1</v>
      </c>
      <c r="AG246" s="182">
        <v>2</v>
      </c>
      <c r="AH246" s="119">
        <f t="shared" si="63"/>
        <v>69</v>
      </c>
      <c r="AI246" s="106">
        <f t="shared" si="64"/>
        <v>10</v>
      </c>
      <c r="AJ246" s="107">
        <f t="shared" si="65"/>
        <v>2</v>
      </c>
      <c r="AK246" s="107">
        <f t="shared" si="66"/>
        <v>13</v>
      </c>
      <c r="AL246" s="107">
        <f t="shared" si="67"/>
        <v>7</v>
      </c>
      <c r="AM246" s="107">
        <f t="shared" si="68"/>
        <v>15</v>
      </c>
      <c r="AN246" s="107">
        <f t="shared" si="69"/>
        <v>2</v>
      </c>
      <c r="AO246" s="107">
        <f t="shared" si="70"/>
        <v>6</v>
      </c>
      <c r="AP246" s="107">
        <f t="shared" si="71"/>
        <v>1</v>
      </c>
      <c r="AQ246" s="107">
        <f t="shared" si="72"/>
        <v>7</v>
      </c>
      <c r="AR246" s="107">
        <f t="shared" si="73"/>
        <v>3</v>
      </c>
      <c r="AS246" s="107">
        <f t="shared" si="74"/>
        <v>1</v>
      </c>
      <c r="AT246" s="107">
        <f t="shared" si="75"/>
        <v>2</v>
      </c>
      <c r="AU246" s="105">
        <f t="shared" si="76"/>
        <v>69</v>
      </c>
      <c r="AV246" s="86">
        <v>19655.869999999995</v>
      </c>
      <c r="AW246" s="87">
        <f t="shared" si="77"/>
        <v>4468.6099999999997</v>
      </c>
      <c r="AX246" s="87">
        <f t="shared" si="78"/>
        <v>-15187.259999999995</v>
      </c>
    </row>
    <row r="247" spans="1:50" ht="15.75" thickBot="1" x14ac:dyDescent="0.3">
      <c r="A247" s="179" t="s">
        <v>123</v>
      </c>
      <c r="B247" s="180" t="s">
        <v>411</v>
      </c>
      <c r="C247" s="181" t="s">
        <v>235</v>
      </c>
      <c r="D247" s="176" t="str">
        <f t="shared" si="62"/>
        <v>1588672448-Amerigroup-STAR Kids-MRSA West</v>
      </c>
      <c r="E247" s="169" t="s">
        <v>200</v>
      </c>
      <c r="F247" s="169" t="s">
        <v>236</v>
      </c>
      <c r="G247" s="169" t="s">
        <v>202</v>
      </c>
      <c r="H247" s="85" t="s">
        <v>469</v>
      </c>
      <c r="I247" s="95" t="s">
        <v>510</v>
      </c>
      <c r="J247" s="116" t="s">
        <v>195</v>
      </c>
      <c r="K247" s="117" t="s">
        <v>195</v>
      </c>
      <c r="L247" s="117" t="s">
        <v>195</v>
      </c>
      <c r="M247" s="117" t="s">
        <v>195</v>
      </c>
      <c r="N247" s="117" t="s">
        <v>195</v>
      </c>
      <c r="O247" s="117" t="s">
        <v>195</v>
      </c>
      <c r="P247" s="117" t="s">
        <v>195</v>
      </c>
      <c r="Q247" s="117" t="s">
        <v>195</v>
      </c>
      <c r="R247" s="117" t="s">
        <v>195</v>
      </c>
      <c r="S247" s="117" t="s">
        <v>195</v>
      </c>
      <c r="T247" s="117" t="s">
        <v>195</v>
      </c>
      <c r="U247" s="118" t="s">
        <v>195</v>
      </c>
      <c r="V247" s="106">
        <v>1</v>
      </c>
      <c r="W247" s="106">
        <v>1</v>
      </c>
      <c r="X247" s="106">
        <v>4</v>
      </c>
      <c r="Y247" s="106">
        <v>6</v>
      </c>
      <c r="Z247" s="106">
        <v>4</v>
      </c>
      <c r="AA247" s="106">
        <v>2</v>
      </c>
      <c r="AB247" s="106">
        <v>1</v>
      </c>
      <c r="AC247" s="106">
        <v>1</v>
      </c>
      <c r="AD247" s="106">
        <v>1</v>
      </c>
      <c r="AE247" s="106">
        <v>3</v>
      </c>
      <c r="AF247" s="106">
        <v>3</v>
      </c>
      <c r="AG247" s="182">
        <v>2</v>
      </c>
      <c r="AH247" s="119">
        <f t="shared" si="63"/>
        <v>29</v>
      </c>
      <c r="AI247" s="106">
        <f t="shared" si="64"/>
        <v>1</v>
      </c>
      <c r="AJ247" s="107">
        <f t="shared" si="65"/>
        <v>1</v>
      </c>
      <c r="AK247" s="107">
        <f t="shared" si="66"/>
        <v>4</v>
      </c>
      <c r="AL247" s="107">
        <f t="shared" si="67"/>
        <v>6</v>
      </c>
      <c r="AM247" s="107">
        <f t="shared" si="68"/>
        <v>4</v>
      </c>
      <c r="AN247" s="107">
        <f t="shared" si="69"/>
        <v>2</v>
      </c>
      <c r="AO247" s="107">
        <f t="shared" si="70"/>
        <v>1</v>
      </c>
      <c r="AP247" s="107">
        <f t="shared" si="71"/>
        <v>1</v>
      </c>
      <c r="AQ247" s="107">
        <f t="shared" si="72"/>
        <v>1</v>
      </c>
      <c r="AR247" s="107">
        <f t="shared" si="73"/>
        <v>3</v>
      </c>
      <c r="AS247" s="107">
        <f t="shared" si="74"/>
        <v>3</v>
      </c>
      <c r="AT247" s="107">
        <f t="shared" si="75"/>
        <v>2</v>
      </c>
      <c r="AU247" s="105">
        <f t="shared" si="76"/>
        <v>29</v>
      </c>
      <c r="AV247" s="86">
        <v>2532.3999999999996</v>
      </c>
      <c r="AW247" s="87">
        <f>ROUND(IF($H247=$A$2,Final_Comp1_FS,Final_Comp1_HB)*AU247,2)</f>
        <v>1878.11</v>
      </c>
      <c r="AX247" s="87">
        <f t="shared" si="78"/>
        <v>-654.28999999999974</v>
      </c>
    </row>
    <row r="248" spans="1:50" ht="15.75" thickBot="1" x14ac:dyDescent="0.3">
      <c r="A248" s="179" t="s">
        <v>123</v>
      </c>
      <c r="B248" s="180" t="s">
        <v>411</v>
      </c>
      <c r="C248" s="181" t="s">
        <v>232</v>
      </c>
      <c r="D248" s="176" t="str">
        <f t="shared" si="62"/>
        <v>1588672448-Amerigroup-STAR+PLUS-MRSA West</v>
      </c>
      <c r="E248" s="169" t="s">
        <v>200</v>
      </c>
      <c r="F248" s="169" t="s">
        <v>233</v>
      </c>
      <c r="G248" s="169" t="s">
        <v>202</v>
      </c>
      <c r="H248" s="85" t="s">
        <v>469</v>
      </c>
      <c r="I248" s="95" t="s">
        <v>510</v>
      </c>
      <c r="J248" s="116" t="s">
        <v>195</v>
      </c>
      <c r="K248" s="117" t="s">
        <v>195</v>
      </c>
      <c r="L248" s="117" t="s">
        <v>195</v>
      </c>
      <c r="M248" s="117" t="s">
        <v>195</v>
      </c>
      <c r="N248" s="117" t="s">
        <v>195</v>
      </c>
      <c r="O248" s="117" t="s">
        <v>195</v>
      </c>
      <c r="P248" s="117" t="s">
        <v>195</v>
      </c>
      <c r="Q248" s="117" t="s">
        <v>195</v>
      </c>
      <c r="R248" s="117" t="s">
        <v>195</v>
      </c>
      <c r="S248" s="117" t="s">
        <v>195</v>
      </c>
      <c r="T248" s="117" t="s">
        <v>195</v>
      </c>
      <c r="U248" s="118" t="s">
        <v>195</v>
      </c>
      <c r="V248" s="106">
        <v>4</v>
      </c>
      <c r="W248" s="106">
        <v>8</v>
      </c>
      <c r="X248" s="106">
        <v>3</v>
      </c>
      <c r="Y248" s="106">
        <v>8</v>
      </c>
      <c r="Z248" s="106">
        <v>13</v>
      </c>
      <c r="AA248" s="106">
        <v>11</v>
      </c>
      <c r="AB248" s="106">
        <v>16</v>
      </c>
      <c r="AC248" s="106">
        <v>16</v>
      </c>
      <c r="AD248" s="106">
        <v>11</v>
      </c>
      <c r="AE248" s="106">
        <v>14</v>
      </c>
      <c r="AF248" s="106">
        <v>19</v>
      </c>
      <c r="AG248" s="182">
        <v>11</v>
      </c>
      <c r="AH248" s="119">
        <f t="shared" si="63"/>
        <v>134</v>
      </c>
      <c r="AI248" s="106">
        <f t="shared" si="64"/>
        <v>4</v>
      </c>
      <c r="AJ248" s="107">
        <f t="shared" si="65"/>
        <v>8</v>
      </c>
      <c r="AK248" s="107">
        <f t="shared" si="66"/>
        <v>3</v>
      </c>
      <c r="AL248" s="107">
        <f t="shared" si="67"/>
        <v>8</v>
      </c>
      <c r="AM248" s="107">
        <f t="shared" si="68"/>
        <v>13</v>
      </c>
      <c r="AN248" s="107">
        <f t="shared" si="69"/>
        <v>11</v>
      </c>
      <c r="AO248" s="107">
        <f t="shared" si="70"/>
        <v>16</v>
      </c>
      <c r="AP248" s="107">
        <f t="shared" si="71"/>
        <v>16</v>
      </c>
      <c r="AQ248" s="107">
        <f t="shared" si="72"/>
        <v>11</v>
      </c>
      <c r="AR248" s="107">
        <f t="shared" si="73"/>
        <v>14</v>
      </c>
      <c r="AS248" s="107">
        <f t="shared" si="74"/>
        <v>19</v>
      </c>
      <c r="AT248" s="107">
        <f t="shared" si="75"/>
        <v>11</v>
      </c>
      <c r="AU248" s="105">
        <f t="shared" si="76"/>
        <v>134</v>
      </c>
      <c r="AV248" s="86">
        <v>7547.9199999999992</v>
      </c>
      <c r="AW248" s="87">
        <f>ROUND(IF($H248=$A$2,Final_Comp1_FS,Final_Comp1_HB)*AU248,2)</f>
        <v>8678.18</v>
      </c>
      <c r="AX248" s="87">
        <f t="shared" si="78"/>
        <v>1130.2600000000011</v>
      </c>
    </row>
    <row r="249" spans="1:50" ht="15.75" thickBot="1" x14ac:dyDescent="0.3">
      <c r="A249" s="179" t="s">
        <v>123</v>
      </c>
      <c r="B249" s="180" t="s">
        <v>411</v>
      </c>
      <c r="C249" s="181" t="s">
        <v>199</v>
      </c>
      <c r="D249" s="176" t="str">
        <f t="shared" si="62"/>
        <v>1588672448-Amerigroup-STAR-MRSA West</v>
      </c>
      <c r="E249" s="169" t="s">
        <v>200</v>
      </c>
      <c r="F249" s="169" t="s">
        <v>201</v>
      </c>
      <c r="G249" s="169" t="s">
        <v>202</v>
      </c>
      <c r="H249" s="85" t="s">
        <v>469</v>
      </c>
      <c r="I249" s="95" t="s">
        <v>510</v>
      </c>
      <c r="J249" s="116" t="s">
        <v>195</v>
      </c>
      <c r="K249" s="117" t="s">
        <v>195</v>
      </c>
      <c r="L249" s="117" t="s">
        <v>195</v>
      </c>
      <c r="M249" s="117" t="s">
        <v>195</v>
      </c>
      <c r="N249" s="117" t="s">
        <v>195</v>
      </c>
      <c r="O249" s="117" t="s">
        <v>195</v>
      </c>
      <c r="P249" s="117" t="s">
        <v>195</v>
      </c>
      <c r="Q249" s="117" t="s">
        <v>195</v>
      </c>
      <c r="R249" s="117" t="s">
        <v>195</v>
      </c>
      <c r="S249" s="117" t="s">
        <v>195</v>
      </c>
      <c r="T249" s="117" t="s">
        <v>195</v>
      </c>
      <c r="U249" s="118" t="s">
        <v>195</v>
      </c>
      <c r="V249" s="106">
        <v>71</v>
      </c>
      <c r="W249" s="106">
        <v>83</v>
      </c>
      <c r="X249" s="106">
        <v>83</v>
      </c>
      <c r="Y249" s="106">
        <v>54</v>
      </c>
      <c r="Z249" s="106">
        <v>78</v>
      </c>
      <c r="AA249" s="106">
        <v>48</v>
      </c>
      <c r="AB249" s="106">
        <v>55</v>
      </c>
      <c r="AC249" s="106">
        <v>64</v>
      </c>
      <c r="AD249" s="106">
        <v>52</v>
      </c>
      <c r="AE249" s="106">
        <v>34</v>
      </c>
      <c r="AF249" s="106">
        <v>38</v>
      </c>
      <c r="AG249" s="182">
        <v>64</v>
      </c>
      <c r="AH249" s="119">
        <f t="shared" si="63"/>
        <v>724</v>
      </c>
      <c r="AI249" s="106">
        <f t="shared" si="64"/>
        <v>71</v>
      </c>
      <c r="AJ249" s="107">
        <f t="shared" si="65"/>
        <v>83</v>
      </c>
      <c r="AK249" s="107">
        <f t="shared" si="66"/>
        <v>83</v>
      </c>
      <c r="AL249" s="107">
        <f t="shared" si="67"/>
        <v>54</v>
      </c>
      <c r="AM249" s="107">
        <f t="shared" si="68"/>
        <v>78</v>
      </c>
      <c r="AN249" s="107">
        <f t="shared" si="69"/>
        <v>48</v>
      </c>
      <c r="AO249" s="107">
        <f t="shared" si="70"/>
        <v>55</v>
      </c>
      <c r="AP249" s="107">
        <f t="shared" si="71"/>
        <v>64</v>
      </c>
      <c r="AQ249" s="107">
        <f t="shared" si="72"/>
        <v>52</v>
      </c>
      <c r="AR249" s="107">
        <f t="shared" si="73"/>
        <v>34</v>
      </c>
      <c r="AS249" s="107">
        <f t="shared" si="74"/>
        <v>38</v>
      </c>
      <c r="AT249" s="107">
        <f t="shared" si="75"/>
        <v>64</v>
      </c>
      <c r="AU249" s="105">
        <f t="shared" si="76"/>
        <v>724</v>
      </c>
      <c r="AV249" s="86">
        <v>56142.629999999976</v>
      </c>
      <c r="AW249" s="87">
        <f t="shared" si="77"/>
        <v>46888.06</v>
      </c>
      <c r="AX249" s="87">
        <f t="shared" si="78"/>
        <v>-9254.5699999999779</v>
      </c>
    </row>
    <row r="250" spans="1:50" ht="15.75" thickBot="1" x14ac:dyDescent="0.3">
      <c r="A250" s="179" t="s">
        <v>123</v>
      </c>
      <c r="B250" s="180" t="s">
        <v>411</v>
      </c>
      <c r="C250" s="181" t="s">
        <v>239</v>
      </c>
      <c r="D250" s="176" t="str">
        <f t="shared" si="62"/>
        <v>1588672448-FIRSTCARE-STAR-MRSA West</v>
      </c>
      <c r="E250" s="169" t="s">
        <v>240</v>
      </c>
      <c r="F250" s="169" t="s">
        <v>201</v>
      </c>
      <c r="G250" s="169" t="s">
        <v>202</v>
      </c>
      <c r="H250" s="85" t="s">
        <v>469</v>
      </c>
      <c r="I250" s="95" t="s">
        <v>510</v>
      </c>
      <c r="J250" s="116" t="s">
        <v>195</v>
      </c>
      <c r="K250" s="117" t="s">
        <v>195</v>
      </c>
      <c r="L250" s="117" t="s">
        <v>195</v>
      </c>
      <c r="M250" s="117" t="s">
        <v>195</v>
      </c>
      <c r="N250" s="117" t="s">
        <v>195</v>
      </c>
      <c r="O250" s="117" t="s">
        <v>195</v>
      </c>
      <c r="P250" s="117" t="s">
        <v>195</v>
      </c>
      <c r="Q250" s="117" t="s">
        <v>195</v>
      </c>
      <c r="R250" s="117" t="s">
        <v>195</v>
      </c>
      <c r="S250" s="117" t="s">
        <v>195</v>
      </c>
      <c r="T250" s="117" t="s">
        <v>195</v>
      </c>
      <c r="U250" s="118" t="s">
        <v>195</v>
      </c>
      <c r="V250" s="106">
        <v>71</v>
      </c>
      <c r="W250" s="106">
        <v>65</v>
      </c>
      <c r="X250" s="106">
        <v>85</v>
      </c>
      <c r="Y250" s="106">
        <v>63</v>
      </c>
      <c r="Z250" s="106">
        <v>75</v>
      </c>
      <c r="AA250" s="106">
        <v>68</v>
      </c>
      <c r="AB250" s="106">
        <v>60</v>
      </c>
      <c r="AC250" s="106">
        <v>53</v>
      </c>
      <c r="AD250" s="106">
        <v>64</v>
      </c>
      <c r="AE250" s="106">
        <v>59</v>
      </c>
      <c r="AF250" s="106">
        <v>45</v>
      </c>
      <c r="AG250" s="182">
        <v>70</v>
      </c>
      <c r="AH250" s="119">
        <f t="shared" si="63"/>
        <v>778</v>
      </c>
      <c r="AI250" s="106">
        <f t="shared" si="64"/>
        <v>71</v>
      </c>
      <c r="AJ250" s="107">
        <f t="shared" si="65"/>
        <v>65</v>
      </c>
      <c r="AK250" s="107">
        <f t="shared" si="66"/>
        <v>85</v>
      </c>
      <c r="AL250" s="107">
        <f t="shared" si="67"/>
        <v>63</v>
      </c>
      <c r="AM250" s="107">
        <f t="shared" si="68"/>
        <v>75</v>
      </c>
      <c r="AN250" s="107">
        <f t="shared" si="69"/>
        <v>68</v>
      </c>
      <c r="AO250" s="107">
        <f t="shared" si="70"/>
        <v>60</v>
      </c>
      <c r="AP250" s="107">
        <f t="shared" si="71"/>
        <v>53</v>
      </c>
      <c r="AQ250" s="107">
        <f t="shared" si="72"/>
        <v>64</v>
      </c>
      <c r="AR250" s="107">
        <f t="shared" si="73"/>
        <v>59</v>
      </c>
      <c r="AS250" s="107">
        <f t="shared" si="74"/>
        <v>45</v>
      </c>
      <c r="AT250" s="107">
        <f t="shared" si="75"/>
        <v>70</v>
      </c>
      <c r="AU250" s="105">
        <f t="shared" si="76"/>
        <v>778</v>
      </c>
      <c r="AV250" s="86">
        <v>70165.260000000038</v>
      </c>
      <c r="AW250" s="87">
        <f t="shared" si="77"/>
        <v>50385.24</v>
      </c>
      <c r="AX250" s="87">
        <f t="shared" si="78"/>
        <v>-19780.02000000004</v>
      </c>
    </row>
    <row r="251" spans="1:50" ht="15.75" thickBot="1" x14ac:dyDescent="0.3">
      <c r="A251" s="179" t="s">
        <v>124</v>
      </c>
      <c r="B251" s="180" t="s">
        <v>258</v>
      </c>
      <c r="C251" s="181" t="s">
        <v>235</v>
      </c>
      <c r="D251" s="176" t="str">
        <f t="shared" si="62"/>
        <v>1619233368-Amerigroup-STAR Kids-MRSA West</v>
      </c>
      <c r="E251" s="169" t="s">
        <v>200</v>
      </c>
      <c r="F251" s="169" t="s">
        <v>236</v>
      </c>
      <c r="G251" s="169" t="s">
        <v>202</v>
      </c>
      <c r="H251" s="85" t="s">
        <v>469</v>
      </c>
      <c r="I251" s="95" t="s">
        <v>510</v>
      </c>
      <c r="J251" s="116" t="s">
        <v>195</v>
      </c>
      <c r="K251" s="117" t="s">
        <v>195</v>
      </c>
      <c r="L251" s="117" t="s">
        <v>195</v>
      </c>
      <c r="M251" s="117" t="s">
        <v>195</v>
      </c>
      <c r="N251" s="117" t="s">
        <v>195</v>
      </c>
      <c r="O251" s="117" t="s">
        <v>195</v>
      </c>
      <c r="P251" s="117" t="s">
        <v>195</v>
      </c>
      <c r="Q251" s="117" t="s">
        <v>195</v>
      </c>
      <c r="R251" s="117" t="s">
        <v>195</v>
      </c>
      <c r="S251" s="117" t="s">
        <v>195</v>
      </c>
      <c r="T251" s="117" t="s">
        <v>195</v>
      </c>
      <c r="U251" s="118" t="s">
        <v>195</v>
      </c>
      <c r="V251" s="106">
        <v>1</v>
      </c>
      <c r="W251" s="106">
        <v>0</v>
      </c>
      <c r="X251" s="106">
        <v>0</v>
      </c>
      <c r="Y251" s="106">
        <v>0</v>
      </c>
      <c r="Z251" s="106">
        <v>0</v>
      </c>
      <c r="AA251" s="106">
        <v>0</v>
      </c>
      <c r="AB251" s="106">
        <v>0</v>
      </c>
      <c r="AC251" s="106">
        <v>0</v>
      </c>
      <c r="AD251" s="106">
        <v>0</v>
      </c>
      <c r="AE251" s="106">
        <v>0</v>
      </c>
      <c r="AF251" s="106">
        <v>0</v>
      </c>
      <c r="AG251" s="182">
        <v>0</v>
      </c>
      <c r="AH251" s="119">
        <f t="shared" si="63"/>
        <v>1</v>
      </c>
      <c r="AI251" s="106">
        <f t="shared" si="64"/>
        <v>1</v>
      </c>
      <c r="AJ251" s="107">
        <f t="shared" si="65"/>
        <v>0</v>
      </c>
      <c r="AK251" s="107">
        <f t="shared" si="66"/>
        <v>0</v>
      </c>
      <c r="AL251" s="107">
        <f t="shared" si="67"/>
        <v>0</v>
      </c>
      <c r="AM251" s="107">
        <f t="shared" si="68"/>
        <v>0</v>
      </c>
      <c r="AN251" s="107">
        <f t="shared" si="69"/>
        <v>0</v>
      </c>
      <c r="AO251" s="107">
        <f t="shared" si="70"/>
        <v>0</v>
      </c>
      <c r="AP251" s="107">
        <f t="shared" si="71"/>
        <v>0</v>
      </c>
      <c r="AQ251" s="107">
        <f t="shared" si="72"/>
        <v>0</v>
      </c>
      <c r="AR251" s="107">
        <f t="shared" si="73"/>
        <v>0</v>
      </c>
      <c r="AS251" s="107">
        <f t="shared" si="74"/>
        <v>0</v>
      </c>
      <c r="AT251" s="107">
        <f t="shared" si="75"/>
        <v>0</v>
      </c>
      <c r="AU251" s="105">
        <f t="shared" si="76"/>
        <v>1</v>
      </c>
      <c r="AV251" s="86">
        <v>127.64000000000004</v>
      </c>
      <c r="AW251" s="87">
        <f t="shared" si="77"/>
        <v>64.760000000000005</v>
      </c>
      <c r="AX251" s="87">
        <f t="shared" si="78"/>
        <v>-62.880000000000038</v>
      </c>
    </row>
    <row r="252" spans="1:50" ht="15.75" thickBot="1" x14ac:dyDescent="0.3">
      <c r="A252" s="179" t="s">
        <v>124</v>
      </c>
      <c r="B252" s="180" t="s">
        <v>258</v>
      </c>
      <c r="C252" s="181" t="s">
        <v>232</v>
      </c>
      <c r="D252" s="176" t="str">
        <f t="shared" si="62"/>
        <v>1619233368-Amerigroup-STAR+PLUS-MRSA West</v>
      </c>
      <c r="E252" s="169" t="s">
        <v>200</v>
      </c>
      <c r="F252" s="169" t="s">
        <v>233</v>
      </c>
      <c r="G252" s="169" t="s">
        <v>202</v>
      </c>
      <c r="H252" s="85" t="s">
        <v>469</v>
      </c>
      <c r="I252" s="95" t="s">
        <v>510</v>
      </c>
      <c r="J252" s="116" t="s">
        <v>195</v>
      </c>
      <c r="K252" s="117" t="s">
        <v>195</v>
      </c>
      <c r="L252" s="117" t="s">
        <v>195</v>
      </c>
      <c r="M252" s="117" t="s">
        <v>195</v>
      </c>
      <c r="N252" s="117" t="s">
        <v>195</v>
      </c>
      <c r="O252" s="117" t="s">
        <v>195</v>
      </c>
      <c r="P252" s="117" t="s">
        <v>195</v>
      </c>
      <c r="Q252" s="117" t="s">
        <v>195</v>
      </c>
      <c r="R252" s="117" t="s">
        <v>195</v>
      </c>
      <c r="S252" s="117" t="s">
        <v>195</v>
      </c>
      <c r="T252" s="117" t="s">
        <v>195</v>
      </c>
      <c r="U252" s="118" t="s">
        <v>195</v>
      </c>
      <c r="V252" s="106">
        <v>0</v>
      </c>
      <c r="W252" s="106">
        <v>2</v>
      </c>
      <c r="X252" s="106">
        <v>1</v>
      </c>
      <c r="Y252" s="106">
        <v>0</v>
      </c>
      <c r="Z252" s="106">
        <v>1</v>
      </c>
      <c r="AA252" s="106">
        <v>1</v>
      </c>
      <c r="AB252" s="106">
        <v>1</v>
      </c>
      <c r="AC252" s="106">
        <v>0</v>
      </c>
      <c r="AD252" s="106">
        <v>0</v>
      </c>
      <c r="AE252" s="106">
        <v>0</v>
      </c>
      <c r="AF252" s="106">
        <v>0</v>
      </c>
      <c r="AG252" s="182">
        <v>1</v>
      </c>
      <c r="AH252" s="119">
        <f t="shared" si="63"/>
        <v>7</v>
      </c>
      <c r="AI252" s="106">
        <f t="shared" si="64"/>
        <v>0</v>
      </c>
      <c r="AJ252" s="107">
        <f t="shared" si="65"/>
        <v>2</v>
      </c>
      <c r="AK252" s="107">
        <f t="shared" si="66"/>
        <v>1</v>
      </c>
      <c r="AL252" s="107">
        <f t="shared" si="67"/>
        <v>0</v>
      </c>
      <c r="AM252" s="107">
        <f t="shared" si="68"/>
        <v>1</v>
      </c>
      <c r="AN252" s="107">
        <f t="shared" si="69"/>
        <v>1</v>
      </c>
      <c r="AO252" s="107">
        <f t="shared" si="70"/>
        <v>1</v>
      </c>
      <c r="AP252" s="107">
        <f t="shared" si="71"/>
        <v>0</v>
      </c>
      <c r="AQ252" s="107">
        <f t="shared" si="72"/>
        <v>0</v>
      </c>
      <c r="AR252" s="107">
        <f t="shared" si="73"/>
        <v>0</v>
      </c>
      <c r="AS252" s="107">
        <f t="shared" si="74"/>
        <v>0</v>
      </c>
      <c r="AT252" s="107">
        <f t="shared" si="75"/>
        <v>1</v>
      </c>
      <c r="AU252" s="105">
        <f t="shared" si="76"/>
        <v>7</v>
      </c>
      <c r="AV252" s="86">
        <v>386.88000000000005</v>
      </c>
      <c r="AW252" s="87">
        <f t="shared" si="77"/>
        <v>453.34</v>
      </c>
      <c r="AX252" s="87">
        <f t="shared" si="78"/>
        <v>66.459999999999923</v>
      </c>
    </row>
    <row r="253" spans="1:50" ht="15.75" thickBot="1" x14ac:dyDescent="0.3">
      <c r="A253" s="179" t="s">
        <v>124</v>
      </c>
      <c r="B253" s="180" t="s">
        <v>258</v>
      </c>
      <c r="C253" s="181" t="s">
        <v>199</v>
      </c>
      <c r="D253" s="176" t="str">
        <f t="shared" si="62"/>
        <v>1619233368-Amerigroup-STAR-MRSA West</v>
      </c>
      <c r="E253" s="169" t="s">
        <v>200</v>
      </c>
      <c r="F253" s="169" t="s">
        <v>201</v>
      </c>
      <c r="G253" s="169" t="s">
        <v>202</v>
      </c>
      <c r="H253" s="85" t="s">
        <v>469</v>
      </c>
      <c r="I253" s="95" t="s">
        <v>510</v>
      </c>
      <c r="J253" s="116" t="s">
        <v>195</v>
      </c>
      <c r="K253" s="117" t="s">
        <v>195</v>
      </c>
      <c r="L253" s="117" t="s">
        <v>195</v>
      </c>
      <c r="M253" s="117" t="s">
        <v>195</v>
      </c>
      <c r="N253" s="117" t="s">
        <v>195</v>
      </c>
      <c r="O253" s="117" t="s">
        <v>195</v>
      </c>
      <c r="P253" s="117" t="s">
        <v>195</v>
      </c>
      <c r="Q253" s="117" t="s">
        <v>195</v>
      </c>
      <c r="R253" s="117" t="s">
        <v>195</v>
      </c>
      <c r="S253" s="117" t="s">
        <v>195</v>
      </c>
      <c r="T253" s="117" t="s">
        <v>195</v>
      </c>
      <c r="U253" s="118" t="s">
        <v>195</v>
      </c>
      <c r="V253" s="106">
        <v>2</v>
      </c>
      <c r="W253" s="106">
        <v>6</v>
      </c>
      <c r="X253" s="106">
        <v>3</v>
      </c>
      <c r="Y253" s="106">
        <v>4</v>
      </c>
      <c r="Z253" s="106">
        <v>2</v>
      </c>
      <c r="AA253" s="106">
        <v>4</v>
      </c>
      <c r="AB253" s="106">
        <v>1</v>
      </c>
      <c r="AC253" s="106">
        <v>1</v>
      </c>
      <c r="AD253" s="106">
        <v>3</v>
      </c>
      <c r="AE253" s="106">
        <v>2</v>
      </c>
      <c r="AF253" s="106">
        <v>3</v>
      </c>
      <c r="AG253" s="182">
        <v>4</v>
      </c>
      <c r="AH253" s="119">
        <f t="shared" si="63"/>
        <v>35</v>
      </c>
      <c r="AI253" s="106">
        <f t="shared" si="64"/>
        <v>2</v>
      </c>
      <c r="AJ253" s="107">
        <f t="shared" si="65"/>
        <v>6</v>
      </c>
      <c r="AK253" s="107">
        <f t="shared" si="66"/>
        <v>3</v>
      </c>
      <c r="AL253" s="107">
        <f t="shared" si="67"/>
        <v>4</v>
      </c>
      <c r="AM253" s="107">
        <f t="shared" si="68"/>
        <v>2</v>
      </c>
      <c r="AN253" s="107">
        <f t="shared" si="69"/>
        <v>4</v>
      </c>
      <c r="AO253" s="107">
        <f t="shared" si="70"/>
        <v>1</v>
      </c>
      <c r="AP253" s="107">
        <f t="shared" si="71"/>
        <v>1</v>
      </c>
      <c r="AQ253" s="107">
        <f t="shared" si="72"/>
        <v>3</v>
      </c>
      <c r="AR253" s="107">
        <f t="shared" si="73"/>
        <v>2</v>
      </c>
      <c r="AS253" s="107">
        <f t="shared" si="74"/>
        <v>3</v>
      </c>
      <c r="AT253" s="107">
        <f t="shared" si="75"/>
        <v>4</v>
      </c>
      <c r="AU253" s="105">
        <f t="shared" si="76"/>
        <v>35</v>
      </c>
      <c r="AV253" s="86">
        <v>3486.7200000000034</v>
      </c>
      <c r="AW253" s="87">
        <f t="shared" si="77"/>
        <v>2266.69</v>
      </c>
      <c r="AX253" s="87">
        <f t="shared" si="78"/>
        <v>-1220.0300000000034</v>
      </c>
    </row>
    <row r="254" spans="1:50" ht="15.75" thickBot="1" x14ac:dyDescent="0.3">
      <c r="A254" s="179" t="s">
        <v>124</v>
      </c>
      <c r="B254" s="180" t="s">
        <v>258</v>
      </c>
      <c r="C254" s="181" t="s">
        <v>239</v>
      </c>
      <c r="D254" s="176" t="str">
        <f t="shared" si="62"/>
        <v>1619233368-FIRSTCARE-STAR-MRSA West</v>
      </c>
      <c r="E254" s="169" t="s">
        <v>240</v>
      </c>
      <c r="F254" s="169" t="s">
        <v>201</v>
      </c>
      <c r="G254" s="169" t="s">
        <v>202</v>
      </c>
      <c r="H254" s="85" t="s">
        <v>469</v>
      </c>
      <c r="I254" s="95" t="s">
        <v>510</v>
      </c>
      <c r="J254" s="116" t="s">
        <v>195</v>
      </c>
      <c r="K254" s="117" t="s">
        <v>195</v>
      </c>
      <c r="L254" s="117" t="s">
        <v>195</v>
      </c>
      <c r="M254" s="117" t="s">
        <v>195</v>
      </c>
      <c r="N254" s="117" t="s">
        <v>195</v>
      </c>
      <c r="O254" s="117" t="s">
        <v>195</v>
      </c>
      <c r="P254" s="117" t="s">
        <v>195</v>
      </c>
      <c r="Q254" s="117" t="s">
        <v>195</v>
      </c>
      <c r="R254" s="117" t="s">
        <v>195</v>
      </c>
      <c r="S254" s="117" t="s">
        <v>195</v>
      </c>
      <c r="T254" s="117" t="s">
        <v>195</v>
      </c>
      <c r="U254" s="118" t="s">
        <v>195</v>
      </c>
      <c r="V254" s="106">
        <v>4</v>
      </c>
      <c r="W254" s="106">
        <v>4</v>
      </c>
      <c r="X254" s="106">
        <v>4</v>
      </c>
      <c r="Y254" s="106">
        <v>1</v>
      </c>
      <c r="Z254" s="106">
        <v>1</v>
      </c>
      <c r="AA254" s="106">
        <v>0</v>
      </c>
      <c r="AB254" s="106">
        <v>2</v>
      </c>
      <c r="AC254" s="106">
        <v>3</v>
      </c>
      <c r="AD254" s="106">
        <v>1</v>
      </c>
      <c r="AE254" s="106">
        <v>1</v>
      </c>
      <c r="AF254" s="106">
        <v>0</v>
      </c>
      <c r="AG254" s="182">
        <v>0</v>
      </c>
      <c r="AH254" s="119">
        <f t="shared" si="63"/>
        <v>21</v>
      </c>
      <c r="AI254" s="106">
        <f t="shared" si="64"/>
        <v>4</v>
      </c>
      <c r="AJ254" s="107">
        <f t="shared" si="65"/>
        <v>4</v>
      </c>
      <c r="AK254" s="107">
        <f t="shared" si="66"/>
        <v>4</v>
      </c>
      <c r="AL254" s="107">
        <f t="shared" si="67"/>
        <v>1</v>
      </c>
      <c r="AM254" s="107">
        <f t="shared" si="68"/>
        <v>1</v>
      </c>
      <c r="AN254" s="107">
        <f t="shared" si="69"/>
        <v>0</v>
      </c>
      <c r="AO254" s="107">
        <f t="shared" si="70"/>
        <v>2</v>
      </c>
      <c r="AP254" s="107">
        <f t="shared" si="71"/>
        <v>3</v>
      </c>
      <c r="AQ254" s="107">
        <f t="shared" si="72"/>
        <v>1</v>
      </c>
      <c r="AR254" s="107">
        <f t="shared" si="73"/>
        <v>1</v>
      </c>
      <c r="AS254" s="107">
        <f t="shared" si="74"/>
        <v>0</v>
      </c>
      <c r="AT254" s="107">
        <f t="shared" si="75"/>
        <v>0</v>
      </c>
      <c r="AU254" s="105">
        <f t="shared" si="76"/>
        <v>21</v>
      </c>
      <c r="AV254" s="86">
        <v>4401.1600000000017</v>
      </c>
      <c r="AW254" s="87">
        <f t="shared" si="77"/>
        <v>1360.01</v>
      </c>
      <c r="AX254" s="87">
        <f t="shared" si="78"/>
        <v>-3041.1500000000015</v>
      </c>
    </row>
    <row r="255" spans="1:50" ht="15.75" thickBot="1" x14ac:dyDescent="0.3">
      <c r="A255" s="179" t="s">
        <v>125</v>
      </c>
      <c r="B255" s="180" t="s">
        <v>328</v>
      </c>
      <c r="C255" s="181" t="s">
        <v>235</v>
      </c>
      <c r="D255" s="176" t="str">
        <f t="shared" si="62"/>
        <v>1619968054-Amerigroup-STAR Kids-MRSA West</v>
      </c>
      <c r="E255" s="169" t="s">
        <v>200</v>
      </c>
      <c r="F255" s="169" t="s">
        <v>236</v>
      </c>
      <c r="G255" s="169" t="s">
        <v>202</v>
      </c>
      <c r="H255" s="85" t="s">
        <v>469</v>
      </c>
      <c r="I255" s="95" t="s">
        <v>510</v>
      </c>
      <c r="J255" s="116" t="s">
        <v>195</v>
      </c>
      <c r="K255" s="117" t="s">
        <v>195</v>
      </c>
      <c r="L255" s="117" t="s">
        <v>195</v>
      </c>
      <c r="M255" s="117" t="s">
        <v>195</v>
      </c>
      <c r="N255" s="117" t="s">
        <v>195</v>
      </c>
      <c r="O255" s="117" t="s">
        <v>195</v>
      </c>
      <c r="P255" s="117" t="s">
        <v>195</v>
      </c>
      <c r="Q255" s="117" t="s">
        <v>195</v>
      </c>
      <c r="R255" s="117" t="s">
        <v>195</v>
      </c>
      <c r="S255" s="117" t="s">
        <v>195</v>
      </c>
      <c r="T255" s="117" t="s">
        <v>195</v>
      </c>
      <c r="U255" s="118" t="s">
        <v>195</v>
      </c>
      <c r="V255" s="106">
        <v>0</v>
      </c>
      <c r="W255" s="106">
        <v>0</v>
      </c>
      <c r="X255" s="106">
        <v>0</v>
      </c>
      <c r="Y255" s="106">
        <v>0</v>
      </c>
      <c r="Z255" s="106">
        <v>0</v>
      </c>
      <c r="AA255" s="106">
        <v>0</v>
      </c>
      <c r="AB255" s="106">
        <v>0</v>
      </c>
      <c r="AC255" s="106">
        <v>0</v>
      </c>
      <c r="AD255" s="106">
        <v>0</v>
      </c>
      <c r="AE255" s="106">
        <v>0</v>
      </c>
      <c r="AF255" s="106">
        <v>0</v>
      </c>
      <c r="AG255" s="182">
        <v>0</v>
      </c>
      <c r="AH255" s="119">
        <f t="shared" si="63"/>
        <v>0</v>
      </c>
      <c r="AI255" s="106">
        <f t="shared" si="64"/>
        <v>0</v>
      </c>
      <c r="AJ255" s="107">
        <f t="shared" si="65"/>
        <v>0</v>
      </c>
      <c r="AK255" s="107">
        <f t="shared" si="66"/>
        <v>0</v>
      </c>
      <c r="AL255" s="107">
        <f t="shared" si="67"/>
        <v>0</v>
      </c>
      <c r="AM255" s="107">
        <f t="shared" si="68"/>
        <v>0</v>
      </c>
      <c r="AN255" s="107">
        <f t="shared" si="69"/>
        <v>0</v>
      </c>
      <c r="AO255" s="107">
        <f t="shared" si="70"/>
        <v>0</v>
      </c>
      <c r="AP255" s="107">
        <f t="shared" si="71"/>
        <v>0</v>
      </c>
      <c r="AQ255" s="107">
        <f t="shared" si="72"/>
        <v>0</v>
      </c>
      <c r="AR255" s="107">
        <f t="shared" si="73"/>
        <v>0</v>
      </c>
      <c r="AS255" s="107">
        <f t="shared" si="74"/>
        <v>0</v>
      </c>
      <c r="AT255" s="107">
        <f t="shared" si="75"/>
        <v>0</v>
      </c>
      <c r="AU255" s="105">
        <f t="shared" si="76"/>
        <v>0</v>
      </c>
      <c r="AV255" s="86">
        <v>436.0800000000001</v>
      </c>
      <c r="AW255" s="87">
        <f t="shared" si="77"/>
        <v>0</v>
      </c>
      <c r="AX255" s="87">
        <f t="shared" si="78"/>
        <v>-436.0800000000001</v>
      </c>
    </row>
    <row r="256" spans="1:50" ht="15.75" thickBot="1" x14ac:dyDescent="0.3">
      <c r="A256" s="179" t="s">
        <v>125</v>
      </c>
      <c r="B256" s="180" t="s">
        <v>328</v>
      </c>
      <c r="C256" s="181" t="s">
        <v>232</v>
      </c>
      <c r="D256" s="176" t="str">
        <f t="shared" si="62"/>
        <v>1619968054-Amerigroup-STAR+PLUS-MRSA West</v>
      </c>
      <c r="E256" s="169" t="s">
        <v>200</v>
      </c>
      <c r="F256" s="169" t="s">
        <v>233</v>
      </c>
      <c r="G256" s="169" t="s">
        <v>202</v>
      </c>
      <c r="H256" s="85" t="s">
        <v>469</v>
      </c>
      <c r="I256" s="95" t="s">
        <v>510</v>
      </c>
      <c r="J256" s="116" t="s">
        <v>195</v>
      </c>
      <c r="K256" s="117" t="s">
        <v>195</v>
      </c>
      <c r="L256" s="117" t="s">
        <v>195</v>
      </c>
      <c r="M256" s="117" t="s">
        <v>195</v>
      </c>
      <c r="N256" s="117" t="s">
        <v>195</v>
      </c>
      <c r="O256" s="117" t="s">
        <v>195</v>
      </c>
      <c r="P256" s="117" t="s">
        <v>195</v>
      </c>
      <c r="Q256" s="117" t="s">
        <v>195</v>
      </c>
      <c r="R256" s="117" t="s">
        <v>195</v>
      </c>
      <c r="S256" s="117" t="s">
        <v>195</v>
      </c>
      <c r="T256" s="117" t="s">
        <v>195</v>
      </c>
      <c r="U256" s="118" t="s">
        <v>195</v>
      </c>
      <c r="V256" s="106">
        <v>1</v>
      </c>
      <c r="W256" s="106">
        <v>1</v>
      </c>
      <c r="X256" s="106">
        <v>2</v>
      </c>
      <c r="Y256" s="106">
        <v>1</v>
      </c>
      <c r="Z256" s="106">
        <v>2</v>
      </c>
      <c r="AA256" s="106">
        <v>1</v>
      </c>
      <c r="AB256" s="106">
        <v>2</v>
      </c>
      <c r="AC256" s="106">
        <v>0</v>
      </c>
      <c r="AD256" s="106">
        <v>2</v>
      </c>
      <c r="AE256" s="106">
        <v>0</v>
      </c>
      <c r="AF256" s="106">
        <v>2</v>
      </c>
      <c r="AG256" s="182">
        <v>4</v>
      </c>
      <c r="AH256" s="119">
        <f t="shared" si="63"/>
        <v>18</v>
      </c>
      <c r="AI256" s="106">
        <f t="shared" si="64"/>
        <v>1</v>
      </c>
      <c r="AJ256" s="107">
        <f t="shared" si="65"/>
        <v>1</v>
      </c>
      <c r="AK256" s="107">
        <f t="shared" si="66"/>
        <v>2</v>
      </c>
      <c r="AL256" s="107">
        <f t="shared" si="67"/>
        <v>1</v>
      </c>
      <c r="AM256" s="107">
        <f t="shared" si="68"/>
        <v>2</v>
      </c>
      <c r="AN256" s="107">
        <f t="shared" si="69"/>
        <v>1</v>
      </c>
      <c r="AO256" s="107">
        <f t="shared" si="70"/>
        <v>2</v>
      </c>
      <c r="AP256" s="107">
        <f t="shared" si="71"/>
        <v>0</v>
      </c>
      <c r="AQ256" s="107">
        <f t="shared" si="72"/>
        <v>2</v>
      </c>
      <c r="AR256" s="107">
        <f t="shared" si="73"/>
        <v>0</v>
      </c>
      <c r="AS256" s="107">
        <f t="shared" si="74"/>
        <v>2</v>
      </c>
      <c r="AT256" s="107">
        <f t="shared" si="75"/>
        <v>4</v>
      </c>
      <c r="AU256" s="105">
        <f t="shared" si="76"/>
        <v>18</v>
      </c>
      <c r="AV256" s="86">
        <v>1396.0600000000013</v>
      </c>
      <c r="AW256" s="87">
        <f t="shared" si="77"/>
        <v>1165.73</v>
      </c>
      <c r="AX256" s="87">
        <f t="shared" si="78"/>
        <v>-230.33000000000129</v>
      </c>
    </row>
    <row r="257" spans="1:50" ht="15.75" thickBot="1" x14ac:dyDescent="0.3">
      <c r="A257" s="179" t="s">
        <v>125</v>
      </c>
      <c r="B257" s="180" t="s">
        <v>328</v>
      </c>
      <c r="C257" s="181" t="s">
        <v>199</v>
      </c>
      <c r="D257" s="176" t="str">
        <f t="shared" si="62"/>
        <v>1619968054-Amerigroup-STAR-MRSA West</v>
      </c>
      <c r="E257" s="169" t="s">
        <v>200</v>
      </c>
      <c r="F257" s="169" t="s">
        <v>201</v>
      </c>
      <c r="G257" s="169" t="s">
        <v>202</v>
      </c>
      <c r="H257" s="85" t="s">
        <v>469</v>
      </c>
      <c r="I257" s="95" t="s">
        <v>510</v>
      </c>
      <c r="J257" s="116" t="s">
        <v>195</v>
      </c>
      <c r="K257" s="117" t="s">
        <v>195</v>
      </c>
      <c r="L257" s="117" t="s">
        <v>195</v>
      </c>
      <c r="M257" s="117" t="s">
        <v>195</v>
      </c>
      <c r="N257" s="117" t="s">
        <v>195</v>
      </c>
      <c r="O257" s="117" t="s">
        <v>195</v>
      </c>
      <c r="P257" s="117" t="s">
        <v>195</v>
      </c>
      <c r="Q257" s="117" t="s">
        <v>195</v>
      </c>
      <c r="R257" s="117" t="s">
        <v>195</v>
      </c>
      <c r="S257" s="117" t="s">
        <v>195</v>
      </c>
      <c r="T257" s="117" t="s">
        <v>195</v>
      </c>
      <c r="U257" s="118" t="s">
        <v>195</v>
      </c>
      <c r="V257" s="106">
        <v>11</v>
      </c>
      <c r="W257" s="106">
        <v>14</v>
      </c>
      <c r="X257" s="106">
        <v>25</v>
      </c>
      <c r="Y257" s="106">
        <v>18</v>
      </c>
      <c r="Z257" s="106">
        <v>8</v>
      </c>
      <c r="AA257" s="106">
        <v>16</v>
      </c>
      <c r="AB257" s="106">
        <v>10</v>
      </c>
      <c r="AC257" s="106">
        <v>10</v>
      </c>
      <c r="AD257" s="106">
        <v>9</v>
      </c>
      <c r="AE257" s="106">
        <v>11</v>
      </c>
      <c r="AF257" s="106">
        <v>11</v>
      </c>
      <c r="AG257" s="182">
        <v>18</v>
      </c>
      <c r="AH257" s="119">
        <f t="shared" si="63"/>
        <v>161</v>
      </c>
      <c r="AI257" s="106">
        <f t="shared" si="64"/>
        <v>11</v>
      </c>
      <c r="AJ257" s="107">
        <f t="shared" si="65"/>
        <v>14</v>
      </c>
      <c r="AK257" s="107">
        <f t="shared" si="66"/>
        <v>25</v>
      </c>
      <c r="AL257" s="107">
        <f t="shared" si="67"/>
        <v>18</v>
      </c>
      <c r="AM257" s="107">
        <f t="shared" si="68"/>
        <v>8</v>
      </c>
      <c r="AN257" s="107">
        <f t="shared" si="69"/>
        <v>16</v>
      </c>
      <c r="AO257" s="107">
        <f t="shared" si="70"/>
        <v>10</v>
      </c>
      <c r="AP257" s="107">
        <f t="shared" si="71"/>
        <v>10</v>
      </c>
      <c r="AQ257" s="107">
        <f t="shared" si="72"/>
        <v>9</v>
      </c>
      <c r="AR257" s="107">
        <f t="shared" si="73"/>
        <v>11</v>
      </c>
      <c r="AS257" s="107">
        <f t="shared" si="74"/>
        <v>11</v>
      </c>
      <c r="AT257" s="107">
        <f t="shared" si="75"/>
        <v>18</v>
      </c>
      <c r="AU257" s="105">
        <f t="shared" si="76"/>
        <v>161</v>
      </c>
      <c r="AV257" s="86">
        <v>10794.79</v>
      </c>
      <c r="AW257" s="87">
        <f t="shared" si="77"/>
        <v>10426.76</v>
      </c>
      <c r="AX257" s="87">
        <f t="shared" si="78"/>
        <v>-368.03000000000065</v>
      </c>
    </row>
    <row r="258" spans="1:50" ht="15.75" thickBot="1" x14ac:dyDescent="0.3">
      <c r="A258" s="179" t="s">
        <v>125</v>
      </c>
      <c r="B258" s="180" t="s">
        <v>328</v>
      </c>
      <c r="C258" s="181" t="s">
        <v>239</v>
      </c>
      <c r="D258" s="176" t="str">
        <f t="shared" si="62"/>
        <v>1619968054-FIRSTCARE-STAR-MRSA West</v>
      </c>
      <c r="E258" s="169" t="s">
        <v>240</v>
      </c>
      <c r="F258" s="169" t="s">
        <v>201</v>
      </c>
      <c r="G258" s="169" t="s">
        <v>202</v>
      </c>
      <c r="H258" s="85" t="s">
        <v>469</v>
      </c>
      <c r="I258" s="95" t="s">
        <v>510</v>
      </c>
      <c r="J258" s="116" t="s">
        <v>195</v>
      </c>
      <c r="K258" s="117" t="s">
        <v>195</v>
      </c>
      <c r="L258" s="117" t="s">
        <v>195</v>
      </c>
      <c r="M258" s="117" t="s">
        <v>195</v>
      </c>
      <c r="N258" s="117" t="s">
        <v>195</v>
      </c>
      <c r="O258" s="117" t="s">
        <v>195</v>
      </c>
      <c r="P258" s="117" t="s">
        <v>195</v>
      </c>
      <c r="Q258" s="117" t="s">
        <v>195</v>
      </c>
      <c r="R258" s="117" t="s">
        <v>195</v>
      </c>
      <c r="S258" s="117" t="s">
        <v>195</v>
      </c>
      <c r="T258" s="117" t="s">
        <v>195</v>
      </c>
      <c r="U258" s="118" t="s">
        <v>195</v>
      </c>
      <c r="V258" s="106">
        <v>25</v>
      </c>
      <c r="W258" s="106">
        <v>21</v>
      </c>
      <c r="X258" s="106">
        <v>33</v>
      </c>
      <c r="Y258" s="106">
        <v>24</v>
      </c>
      <c r="Z258" s="106">
        <v>11</v>
      </c>
      <c r="AA258" s="106">
        <v>16</v>
      </c>
      <c r="AB258" s="106">
        <v>20</v>
      </c>
      <c r="AC258" s="106">
        <v>19</v>
      </c>
      <c r="AD258" s="106">
        <v>12</v>
      </c>
      <c r="AE258" s="106">
        <v>14</v>
      </c>
      <c r="AF258" s="106">
        <v>10</v>
      </c>
      <c r="AG258" s="182">
        <v>12</v>
      </c>
      <c r="AH258" s="119">
        <f t="shared" si="63"/>
        <v>217</v>
      </c>
      <c r="AI258" s="106">
        <f t="shared" si="64"/>
        <v>25</v>
      </c>
      <c r="AJ258" s="107">
        <f t="shared" si="65"/>
        <v>21</v>
      </c>
      <c r="AK258" s="107">
        <f t="shared" si="66"/>
        <v>33</v>
      </c>
      <c r="AL258" s="107">
        <f t="shared" si="67"/>
        <v>24</v>
      </c>
      <c r="AM258" s="107">
        <f t="shared" si="68"/>
        <v>11</v>
      </c>
      <c r="AN258" s="107">
        <f t="shared" si="69"/>
        <v>16</v>
      </c>
      <c r="AO258" s="107">
        <f t="shared" si="70"/>
        <v>20</v>
      </c>
      <c r="AP258" s="107">
        <f t="shared" si="71"/>
        <v>19</v>
      </c>
      <c r="AQ258" s="107">
        <f t="shared" si="72"/>
        <v>12</v>
      </c>
      <c r="AR258" s="107">
        <f t="shared" si="73"/>
        <v>14</v>
      </c>
      <c r="AS258" s="107">
        <f t="shared" si="74"/>
        <v>10</v>
      </c>
      <c r="AT258" s="107">
        <f t="shared" si="75"/>
        <v>12</v>
      </c>
      <c r="AU258" s="105">
        <f t="shared" si="76"/>
        <v>217</v>
      </c>
      <c r="AV258" s="86">
        <v>13546.249999999995</v>
      </c>
      <c r="AW258" s="87">
        <f t="shared" si="77"/>
        <v>14053.47</v>
      </c>
      <c r="AX258" s="87">
        <f t="shared" si="78"/>
        <v>507.2200000000048</v>
      </c>
    </row>
    <row r="259" spans="1:50" ht="15.75" thickBot="1" x14ac:dyDescent="0.3">
      <c r="A259" s="179" t="s">
        <v>126</v>
      </c>
      <c r="B259" s="180" t="s">
        <v>409</v>
      </c>
      <c r="C259" s="181" t="s">
        <v>413</v>
      </c>
      <c r="D259" s="176" t="str">
        <f t="shared" si="62"/>
        <v>1629215041-Amerigroup-STAR-MRSA Central</v>
      </c>
      <c r="E259" s="169" t="s">
        <v>200</v>
      </c>
      <c r="F259" s="169" t="s">
        <v>201</v>
      </c>
      <c r="G259" s="169" t="s">
        <v>212</v>
      </c>
      <c r="H259" s="85" t="s">
        <v>469</v>
      </c>
      <c r="I259" s="95" t="s">
        <v>510</v>
      </c>
      <c r="J259" s="116" t="s">
        <v>195</v>
      </c>
      <c r="K259" s="117" t="s">
        <v>195</v>
      </c>
      <c r="L259" s="117" t="s">
        <v>195</v>
      </c>
      <c r="M259" s="117" t="s">
        <v>195</v>
      </c>
      <c r="N259" s="117" t="s">
        <v>195</v>
      </c>
      <c r="O259" s="117" t="s">
        <v>195</v>
      </c>
      <c r="P259" s="117" t="s">
        <v>195</v>
      </c>
      <c r="Q259" s="117" t="s">
        <v>195</v>
      </c>
      <c r="R259" s="117" t="s">
        <v>195</v>
      </c>
      <c r="S259" s="117" t="s">
        <v>195</v>
      </c>
      <c r="T259" s="117" t="s">
        <v>195</v>
      </c>
      <c r="U259" s="118" t="s">
        <v>195</v>
      </c>
      <c r="V259" s="106">
        <v>16</v>
      </c>
      <c r="W259" s="106">
        <v>18</v>
      </c>
      <c r="X259" s="106">
        <v>24</v>
      </c>
      <c r="Y259" s="106">
        <v>23</v>
      </c>
      <c r="Z259" s="106">
        <v>25</v>
      </c>
      <c r="AA259" s="106">
        <v>19</v>
      </c>
      <c r="AB259" s="106">
        <v>17</v>
      </c>
      <c r="AC259" s="106">
        <v>29</v>
      </c>
      <c r="AD259" s="106">
        <v>24</v>
      </c>
      <c r="AE259" s="106">
        <v>21</v>
      </c>
      <c r="AF259" s="106">
        <v>9</v>
      </c>
      <c r="AG259" s="182">
        <v>23</v>
      </c>
      <c r="AH259" s="119">
        <f t="shared" si="63"/>
        <v>248</v>
      </c>
      <c r="AI259" s="106">
        <f t="shared" si="64"/>
        <v>16</v>
      </c>
      <c r="AJ259" s="107">
        <f t="shared" si="65"/>
        <v>18</v>
      </c>
      <c r="AK259" s="107">
        <f t="shared" si="66"/>
        <v>24</v>
      </c>
      <c r="AL259" s="107">
        <f t="shared" si="67"/>
        <v>23</v>
      </c>
      <c r="AM259" s="107">
        <f t="shared" si="68"/>
        <v>25</v>
      </c>
      <c r="AN259" s="107">
        <f t="shared" si="69"/>
        <v>19</v>
      </c>
      <c r="AO259" s="107">
        <f t="shared" si="70"/>
        <v>17</v>
      </c>
      <c r="AP259" s="107">
        <f t="shared" si="71"/>
        <v>29</v>
      </c>
      <c r="AQ259" s="107">
        <f t="shared" si="72"/>
        <v>24</v>
      </c>
      <c r="AR259" s="107">
        <f t="shared" si="73"/>
        <v>21</v>
      </c>
      <c r="AS259" s="107">
        <f t="shared" si="74"/>
        <v>9</v>
      </c>
      <c r="AT259" s="107">
        <f t="shared" si="75"/>
        <v>23</v>
      </c>
      <c r="AU259" s="105">
        <f t="shared" si="76"/>
        <v>248</v>
      </c>
      <c r="AV259" s="86">
        <v>5876.5000000000045</v>
      </c>
      <c r="AW259" s="87">
        <f t="shared" si="77"/>
        <v>16061.1</v>
      </c>
      <c r="AX259" s="87">
        <f t="shared" si="78"/>
        <v>10184.599999999995</v>
      </c>
    </row>
    <row r="260" spans="1:50" ht="15.75" thickBot="1" x14ac:dyDescent="0.3">
      <c r="A260" s="179" t="s">
        <v>127</v>
      </c>
      <c r="B260" s="180" t="s">
        <v>404</v>
      </c>
      <c r="C260" s="181" t="s">
        <v>413</v>
      </c>
      <c r="D260" s="176" t="str">
        <f t="shared" si="62"/>
        <v>1639511207-Amerigroup-STAR-MRSA Central</v>
      </c>
      <c r="E260" s="169" t="s">
        <v>200</v>
      </c>
      <c r="F260" s="169" t="s">
        <v>201</v>
      </c>
      <c r="G260" s="169" t="s">
        <v>212</v>
      </c>
      <c r="H260" s="85" t="s">
        <v>469</v>
      </c>
      <c r="I260" s="95" t="s">
        <v>510</v>
      </c>
      <c r="J260" s="116" t="s">
        <v>38</v>
      </c>
      <c r="K260" s="117" t="s">
        <v>38</v>
      </c>
      <c r="L260" s="117" t="s">
        <v>38</v>
      </c>
      <c r="M260" s="117" t="s">
        <v>38</v>
      </c>
      <c r="N260" s="117" t="s">
        <v>38</v>
      </c>
      <c r="O260" s="117" t="s">
        <v>38</v>
      </c>
      <c r="P260" s="117" t="s">
        <v>38</v>
      </c>
      <c r="Q260" s="117" t="s">
        <v>38</v>
      </c>
      <c r="R260" s="117" t="s">
        <v>38</v>
      </c>
      <c r="S260" s="117" t="s">
        <v>38</v>
      </c>
      <c r="T260" s="117" t="s">
        <v>38</v>
      </c>
      <c r="U260" s="118" t="s">
        <v>38</v>
      </c>
      <c r="V260" s="106">
        <v>0</v>
      </c>
      <c r="W260" s="106">
        <v>0</v>
      </c>
      <c r="X260" s="106">
        <v>0</v>
      </c>
      <c r="Y260" s="106">
        <v>0</v>
      </c>
      <c r="Z260" s="106">
        <v>0</v>
      </c>
      <c r="AA260" s="106">
        <v>0</v>
      </c>
      <c r="AB260" s="106">
        <v>0</v>
      </c>
      <c r="AC260" s="106">
        <v>0</v>
      </c>
      <c r="AD260" s="106">
        <v>0</v>
      </c>
      <c r="AE260" s="106">
        <v>0</v>
      </c>
      <c r="AF260" s="106">
        <v>0</v>
      </c>
      <c r="AG260" s="182">
        <v>0</v>
      </c>
      <c r="AH260" s="119">
        <f t="shared" si="63"/>
        <v>0</v>
      </c>
      <c r="AI260" s="106">
        <f t="shared" si="64"/>
        <v>0</v>
      </c>
      <c r="AJ260" s="107">
        <f t="shared" si="65"/>
        <v>0</v>
      </c>
      <c r="AK260" s="107">
        <f t="shared" si="66"/>
        <v>0</v>
      </c>
      <c r="AL260" s="107">
        <f t="shared" si="67"/>
        <v>0</v>
      </c>
      <c r="AM260" s="107">
        <f t="shared" si="68"/>
        <v>0</v>
      </c>
      <c r="AN260" s="107">
        <f t="shared" si="69"/>
        <v>0</v>
      </c>
      <c r="AO260" s="107">
        <f t="shared" si="70"/>
        <v>0</v>
      </c>
      <c r="AP260" s="107">
        <f t="shared" si="71"/>
        <v>0</v>
      </c>
      <c r="AQ260" s="107">
        <f t="shared" si="72"/>
        <v>0</v>
      </c>
      <c r="AR260" s="107">
        <f t="shared" si="73"/>
        <v>0</v>
      </c>
      <c r="AS260" s="107">
        <f t="shared" si="74"/>
        <v>0</v>
      </c>
      <c r="AT260" s="107">
        <f t="shared" si="75"/>
        <v>0</v>
      </c>
      <c r="AU260" s="105">
        <f t="shared" si="76"/>
        <v>0</v>
      </c>
      <c r="AV260" s="86">
        <v>0</v>
      </c>
      <c r="AW260" s="87">
        <f t="shared" si="77"/>
        <v>0</v>
      </c>
      <c r="AX260" s="87">
        <f t="shared" si="78"/>
        <v>0</v>
      </c>
    </row>
    <row r="261" spans="1:50" ht="15.75" thickBot="1" x14ac:dyDescent="0.3">
      <c r="A261" s="179" t="s">
        <v>128</v>
      </c>
      <c r="B261" s="180" t="s">
        <v>300</v>
      </c>
      <c r="C261" s="181" t="s">
        <v>363</v>
      </c>
      <c r="D261" s="176" t="str">
        <f t="shared" si="62"/>
        <v>1639678030-Amerigroup-STAR-MRSA Northeast</v>
      </c>
      <c r="E261" s="169" t="s">
        <v>200</v>
      </c>
      <c r="F261" s="169" t="s">
        <v>201</v>
      </c>
      <c r="G261" s="169" t="s">
        <v>262</v>
      </c>
      <c r="H261" s="85" t="s">
        <v>469</v>
      </c>
      <c r="I261" s="95" t="s">
        <v>510</v>
      </c>
      <c r="J261" s="116" t="s">
        <v>195</v>
      </c>
      <c r="K261" s="117" t="s">
        <v>195</v>
      </c>
      <c r="L261" s="117" t="s">
        <v>195</v>
      </c>
      <c r="M261" s="117" t="s">
        <v>195</v>
      </c>
      <c r="N261" s="117" t="s">
        <v>195</v>
      </c>
      <c r="O261" s="117" t="s">
        <v>195</v>
      </c>
      <c r="P261" s="117" t="s">
        <v>195</v>
      </c>
      <c r="Q261" s="117" t="s">
        <v>195</v>
      </c>
      <c r="R261" s="117" t="s">
        <v>195</v>
      </c>
      <c r="S261" s="117" t="s">
        <v>195</v>
      </c>
      <c r="T261" s="117" t="s">
        <v>195</v>
      </c>
      <c r="U261" s="118" t="s">
        <v>195</v>
      </c>
      <c r="V261" s="106">
        <v>102</v>
      </c>
      <c r="W261" s="106">
        <v>80</v>
      </c>
      <c r="X261" s="106">
        <v>107</v>
      </c>
      <c r="Y261" s="106">
        <v>73</v>
      </c>
      <c r="Z261" s="106">
        <v>107</v>
      </c>
      <c r="AA261" s="106">
        <v>96</v>
      </c>
      <c r="AB261" s="106">
        <v>99</v>
      </c>
      <c r="AC261" s="106">
        <v>74</v>
      </c>
      <c r="AD261" s="106">
        <v>78</v>
      </c>
      <c r="AE261" s="106">
        <v>43</v>
      </c>
      <c r="AF261" s="106">
        <v>64</v>
      </c>
      <c r="AG261" s="182">
        <v>96</v>
      </c>
      <c r="AH261" s="119">
        <f t="shared" si="63"/>
        <v>1019</v>
      </c>
      <c r="AI261" s="106">
        <f t="shared" si="64"/>
        <v>102</v>
      </c>
      <c r="AJ261" s="107">
        <f t="shared" si="65"/>
        <v>80</v>
      </c>
      <c r="AK261" s="107">
        <f t="shared" si="66"/>
        <v>107</v>
      </c>
      <c r="AL261" s="107">
        <f t="shared" si="67"/>
        <v>73</v>
      </c>
      <c r="AM261" s="107">
        <f t="shared" si="68"/>
        <v>107</v>
      </c>
      <c r="AN261" s="107">
        <f t="shared" si="69"/>
        <v>96</v>
      </c>
      <c r="AO261" s="107">
        <f t="shared" si="70"/>
        <v>99</v>
      </c>
      <c r="AP261" s="107">
        <f t="shared" si="71"/>
        <v>74</v>
      </c>
      <c r="AQ261" s="107">
        <f t="shared" si="72"/>
        <v>78</v>
      </c>
      <c r="AR261" s="107">
        <f t="shared" si="73"/>
        <v>43</v>
      </c>
      <c r="AS261" s="107">
        <f t="shared" si="74"/>
        <v>64</v>
      </c>
      <c r="AT261" s="107">
        <f t="shared" si="75"/>
        <v>96</v>
      </c>
      <c r="AU261" s="105">
        <f t="shared" si="76"/>
        <v>1019</v>
      </c>
      <c r="AV261" s="86">
        <v>50128.28</v>
      </c>
      <c r="AW261" s="87">
        <f t="shared" si="77"/>
        <v>65993</v>
      </c>
      <c r="AX261" s="87">
        <f t="shared" si="78"/>
        <v>15864.720000000001</v>
      </c>
    </row>
    <row r="262" spans="1:50" ht="15.75" thickBot="1" x14ac:dyDescent="0.3">
      <c r="A262" s="179" t="s">
        <v>129</v>
      </c>
      <c r="B262" s="180" t="s">
        <v>311</v>
      </c>
      <c r="C262" s="181" t="s">
        <v>452</v>
      </c>
      <c r="D262" s="176" t="str">
        <f t="shared" si="62"/>
        <v>1639697949-Amerigroup-STAR+PLUS-Travis</v>
      </c>
      <c r="E262" s="169" t="s">
        <v>200</v>
      </c>
      <c r="F262" s="169" t="s">
        <v>233</v>
      </c>
      <c r="G262" s="169" t="s">
        <v>225</v>
      </c>
      <c r="H262" s="85" t="s">
        <v>469</v>
      </c>
      <c r="I262" s="95" t="s">
        <v>510</v>
      </c>
      <c r="J262" s="116" t="s">
        <v>195</v>
      </c>
      <c r="K262" s="117" t="s">
        <v>195</v>
      </c>
      <c r="L262" s="117" t="s">
        <v>195</v>
      </c>
      <c r="M262" s="117" t="s">
        <v>195</v>
      </c>
      <c r="N262" s="117" t="s">
        <v>195</v>
      </c>
      <c r="O262" s="117" t="s">
        <v>195</v>
      </c>
      <c r="P262" s="117" t="s">
        <v>195</v>
      </c>
      <c r="Q262" s="117" t="s">
        <v>195</v>
      </c>
      <c r="R262" s="117" t="s">
        <v>195</v>
      </c>
      <c r="S262" s="117" t="s">
        <v>195</v>
      </c>
      <c r="T262" s="117" t="s">
        <v>195</v>
      </c>
      <c r="U262" s="118" t="s">
        <v>195</v>
      </c>
      <c r="V262" s="106">
        <v>10</v>
      </c>
      <c r="W262" s="106">
        <v>5</v>
      </c>
      <c r="X262" s="106">
        <v>7</v>
      </c>
      <c r="Y262" s="106">
        <v>6</v>
      </c>
      <c r="Z262" s="106">
        <v>0</v>
      </c>
      <c r="AA262" s="106">
        <v>2</v>
      </c>
      <c r="AB262" s="106">
        <v>2</v>
      </c>
      <c r="AC262" s="106">
        <v>0</v>
      </c>
      <c r="AD262" s="106">
        <v>0</v>
      </c>
      <c r="AE262" s="106">
        <v>1</v>
      </c>
      <c r="AF262" s="106">
        <v>0</v>
      </c>
      <c r="AG262" s="182">
        <v>2</v>
      </c>
      <c r="AH262" s="119">
        <f t="shared" si="63"/>
        <v>35</v>
      </c>
      <c r="AI262" s="106">
        <f t="shared" si="64"/>
        <v>10</v>
      </c>
      <c r="AJ262" s="107">
        <f t="shared" si="65"/>
        <v>5</v>
      </c>
      <c r="AK262" s="107">
        <f t="shared" si="66"/>
        <v>7</v>
      </c>
      <c r="AL262" s="107">
        <f t="shared" si="67"/>
        <v>6</v>
      </c>
      <c r="AM262" s="107">
        <f t="shared" si="68"/>
        <v>0</v>
      </c>
      <c r="AN262" s="107">
        <f t="shared" si="69"/>
        <v>2</v>
      </c>
      <c r="AO262" s="107">
        <f t="shared" si="70"/>
        <v>2</v>
      </c>
      <c r="AP262" s="107">
        <f t="shared" si="71"/>
        <v>0</v>
      </c>
      <c r="AQ262" s="107">
        <f t="shared" si="72"/>
        <v>0</v>
      </c>
      <c r="AR262" s="107">
        <f t="shared" si="73"/>
        <v>1</v>
      </c>
      <c r="AS262" s="107">
        <f t="shared" si="74"/>
        <v>0</v>
      </c>
      <c r="AT262" s="107">
        <f t="shared" si="75"/>
        <v>2</v>
      </c>
      <c r="AU262" s="105">
        <f t="shared" si="76"/>
        <v>35</v>
      </c>
      <c r="AV262" s="86">
        <v>760.92000000000019</v>
      </c>
      <c r="AW262" s="87">
        <f t="shared" si="77"/>
        <v>2266.69</v>
      </c>
      <c r="AX262" s="87">
        <f t="shared" si="78"/>
        <v>1505.77</v>
      </c>
    </row>
    <row r="263" spans="1:50" ht="15.75" thickBot="1" x14ac:dyDescent="0.3">
      <c r="A263" s="179" t="s">
        <v>130</v>
      </c>
      <c r="B263" s="180" t="s">
        <v>334</v>
      </c>
      <c r="C263" s="181" t="s">
        <v>413</v>
      </c>
      <c r="D263" s="176" t="str">
        <f t="shared" si="62"/>
        <v>1639735335-Amerigroup-STAR-MRSA Central</v>
      </c>
      <c r="E263" s="169" t="s">
        <v>200</v>
      </c>
      <c r="F263" s="169" t="s">
        <v>201</v>
      </c>
      <c r="G263" s="169" t="s">
        <v>212</v>
      </c>
      <c r="H263" s="85" t="s">
        <v>468</v>
      </c>
      <c r="I263" s="95" t="s">
        <v>510</v>
      </c>
      <c r="J263" s="116" t="s">
        <v>195</v>
      </c>
      <c r="K263" s="117" t="s">
        <v>195</v>
      </c>
      <c r="L263" s="117" t="s">
        <v>195</v>
      </c>
      <c r="M263" s="117" t="s">
        <v>195</v>
      </c>
      <c r="N263" s="117" t="s">
        <v>195</v>
      </c>
      <c r="O263" s="117" t="s">
        <v>195</v>
      </c>
      <c r="P263" s="117" t="s">
        <v>195</v>
      </c>
      <c r="Q263" s="117" t="s">
        <v>195</v>
      </c>
      <c r="R263" s="117" t="s">
        <v>195</v>
      </c>
      <c r="S263" s="117" t="s">
        <v>195</v>
      </c>
      <c r="T263" s="117" t="s">
        <v>195</v>
      </c>
      <c r="U263" s="118" t="s">
        <v>195</v>
      </c>
      <c r="V263" s="106">
        <v>56</v>
      </c>
      <c r="W263" s="106">
        <v>76</v>
      </c>
      <c r="X263" s="106">
        <v>81</v>
      </c>
      <c r="Y263" s="106">
        <v>66</v>
      </c>
      <c r="Z263" s="106">
        <v>49</v>
      </c>
      <c r="AA263" s="106">
        <v>48</v>
      </c>
      <c r="AB263" s="106">
        <v>40</v>
      </c>
      <c r="AC263" s="106">
        <v>40</v>
      </c>
      <c r="AD263" s="106">
        <v>29</v>
      </c>
      <c r="AE263" s="106">
        <v>27</v>
      </c>
      <c r="AF263" s="106">
        <v>22</v>
      </c>
      <c r="AG263" s="182">
        <v>35</v>
      </c>
      <c r="AH263" s="119">
        <f t="shared" si="63"/>
        <v>569</v>
      </c>
      <c r="AI263" s="106">
        <f t="shared" si="64"/>
        <v>56</v>
      </c>
      <c r="AJ263" s="107">
        <f t="shared" si="65"/>
        <v>76</v>
      </c>
      <c r="AK263" s="107">
        <f t="shared" si="66"/>
        <v>81</v>
      </c>
      <c r="AL263" s="107">
        <f t="shared" si="67"/>
        <v>66</v>
      </c>
      <c r="AM263" s="107">
        <f t="shared" si="68"/>
        <v>49</v>
      </c>
      <c r="AN263" s="107">
        <f t="shared" si="69"/>
        <v>48</v>
      </c>
      <c r="AO263" s="107">
        <f t="shared" si="70"/>
        <v>40</v>
      </c>
      <c r="AP263" s="107">
        <f t="shared" si="71"/>
        <v>40</v>
      </c>
      <c r="AQ263" s="107">
        <f t="shared" si="72"/>
        <v>29</v>
      </c>
      <c r="AR263" s="107">
        <f t="shared" si="73"/>
        <v>27</v>
      </c>
      <c r="AS263" s="107">
        <f t="shared" si="74"/>
        <v>22</v>
      </c>
      <c r="AT263" s="107">
        <f t="shared" si="75"/>
        <v>35</v>
      </c>
      <c r="AU263" s="105">
        <f t="shared" si="76"/>
        <v>569</v>
      </c>
      <c r="AV263" s="86">
        <v>30805.179999999986</v>
      </c>
      <c r="AW263" s="87">
        <f t="shared" si="77"/>
        <v>61925.81</v>
      </c>
      <c r="AX263" s="87">
        <f t="shared" si="78"/>
        <v>31120.630000000012</v>
      </c>
    </row>
    <row r="264" spans="1:50" ht="15.75" thickBot="1" x14ac:dyDescent="0.3">
      <c r="A264" s="179" t="s">
        <v>131</v>
      </c>
      <c r="B264" s="180" t="s">
        <v>293</v>
      </c>
      <c r="C264" s="181" t="s">
        <v>459</v>
      </c>
      <c r="D264" s="176" t="str">
        <f t="shared" ref="D264:D327" si="79">_xlfn.CONCAT(A264&amp;"-"&amp;E264&amp;"-"&amp;F264&amp;"-"&amp;G264)</f>
        <v>1659360279-Amerigroup-STAR Kids-Lubbock</v>
      </c>
      <c r="E264" s="169" t="s">
        <v>200</v>
      </c>
      <c r="F264" s="169" t="s">
        <v>236</v>
      </c>
      <c r="G264" s="169" t="s">
        <v>279</v>
      </c>
      <c r="H264" s="85" t="s">
        <v>469</v>
      </c>
      <c r="I264" s="95" t="s">
        <v>510</v>
      </c>
      <c r="J264" s="116" t="s">
        <v>195</v>
      </c>
      <c r="K264" s="117" t="s">
        <v>195</v>
      </c>
      <c r="L264" s="117" t="s">
        <v>195</v>
      </c>
      <c r="M264" s="117" t="s">
        <v>195</v>
      </c>
      <c r="N264" s="117" t="s">
        <v>195</v>
      </c>
      <c r="O264" s="117" t="s">
        <v>195</v>
      </c>
      <c r="P264" s="117" t="s">
        <v>195</v>
      </c>
      <c r="Q264" s="117" t="s">
        <v>195</v>
      </c>
      <c r="R264" s="117" t="s">
        <v>195</v>
      </c>
      <c r="S264" s="117" t="s">
        <v>195</v>
      </c>
      <c r="T264" s="117" t="s">
        <v>195</v>
      </c>
      <c r="U264" s="118" t="s">
        <v>195</v>
      </c>
      <c r="V264" s="106">
        <v>2</v>
      </c>
      <c r="W264" s="106">
        <v>1</v>
      </c>
      <c r="X264" s="106">
        <v>4</v>
      </c>
      <c r="Y264" s="106">
        <v>1</v>
      </c>
      <c r="Z264" s="106">
        <v>2</v>
      </c>
      <c r="AA264" s="106">
        <v>3</v>
      </c>
      <c r="AB264" s="106">
        <v>2</v>
      </c>
      <c r="AC264" s="106">
        <v>1</v>
      </c>
      <c r="AD264" s="106">
        <v>2</v>
      </c>
      <c r="AE264" s="106">
        <v>2</v>
      </c>
      <c r="AF264" s="106">
        <v>0</v>
      </c>
      <c r="AG264" s="182">
        <v>5</v>
      </c>
      <c r="AH264" s="119">
        <f t="shared" si="63"/>
        <v>25</v>
      </c>
      <c r="AI264" s="106">
        <f t="shared" si="64"/>
        <v>2</v>
      </c>
      <c r="AJ264" s="107">
        <f t="shared" si="65"/>
        <v>1</v>
      </c>
      <c r="AK264" s="107">
        <f t="shared" si="66"/>
        <v>4</v>
      </c>
      <c r="AL264" s="107">
        <f t="shared" si="67"/>
        <v>1</v>
      </c>
      <c r="AM264" s="107">
        <f t="shared" si="68"/>
        <v>2</v>
      </c>
      <c r="AN264" s="107">
        <f t="shared" si="69"/>
        <v>3</v>
      </c>
      <c r="AO264" s="107">
        <f t="shared" si="70"/>
        <v>2</v>
      </c>
      <c r="AP264" s="107">
        <f t="shared" si="71"/>
        <v>1</v>
      </c>
      <c r="AQ264" s="107">
        <f t="shared" si="72"/>
        <v>2</v>
      </c>
      <c r="AR264" s="107">
        <f t="shared" si="73"/>
        <v>2</v>
      </c>
      <c r="AS264" s="107">
        <f t="shared" si="74"/>
        <v>0</v>
      </c>
      <c r="AT264" s="107">
        <f t="shared" si="75"/>
        <v>5</v>
      </c>
      <c r="AU264" s="105">
        <f t="shared" si="76"/>
        <v>25</v>
      </c>
      <c r="AV264" s="86">
        <v>1779.7699999999998</v>
      </c>
      <c r="AW264" s="87">
        <f t="shared" si="77"/>
        <v>1619.06</v>
      </c>
      <c r="AX264" s="87">
        <f t="shared" si="78"/>
        <v>-160.70999999999981</v>
      </c>
    </row>
    <row r="265" spans="1:50" ht="15.75" thickBot="1" x14ac:dyDescent="0.3">
      <c r="A265" s="179" t="s">
        <v>131</v>
      </c>
      <c r="B265" s="180" t="s">
        <v>293</v>
      </c>
      <c r="C265" s="181" t="s">
        <v>388</v>
      </c>
      <c r="D265" s="176" t="str">
        <f t="shared" si="79"/>
        <v>1659360279-Amerigroup-STAR+PLUS-Lubbock</v>
      </c>
      <c r="E265" s="169" t="s">
        <v>200</v>
      </c>
      <c r="F265" s="169" t="s">
        <v>233</v>
      </c>
      <c r="G265" s="169" t="s">
        <v>279</v>
      </c>
      <c r="H265" s="85" t="s">
        <v>469</v>
      </c>
      <c r="I265" s="95" t="s">
        <v>510</v>
      </c>
      <c r="J265" s="116" t="s">
        <v>195</v>
      </c>
      <c r="K265" s="117" t="s">
        <v>195</v>
      </c>
      <c r="L265" s="117" t="s">
        <v>195</v>
      </c>
      <c r="M265" s="117" t="s">
        <v>195</v>
      </c>
      <c r="N265" s="117" t="s">
        <v>195</v>
      </c>
      <c r="O265" s="117" t="s">
        <v>195</v>
      </c>
      <c r="P265" s="117" t="s">
        <v>195</v>
      </c>
      <c r="Q265" s="117" t="s">
        <v>195</v>
      </c>
      <c r="R265" s="117" t="s">
        <v>195</v>
      </c>
      <c r="S265" s="117" t="s">
        <v>195</v>
      </c>
      <c r="T265" s="117" t="s">
        <v>195</v>
      </c>
      <c r="U265" s="118" t="s">
        <v>195</v>
      </c>
      <c r="V265" s="106">
        <v>14</v>
      </c>
      <c r="W265" s="106">
        <v>13</v>
      </c>
      <c r="X265" s="106">
        <v>17</v>
      </c>
      <c r="Y265" s="106">
        <v>2</v>
      </c>
      <c r="Z265" s="106">
        <v>11</v>
      </c>
      <c r="AA265" s="106">
        <v>9</v>
      </c>
      <c r="AB265" s="106">
        <v>14</v>
      </c>
      <c r="AC265" s="106">
        <v>12</v>
      </c>
      <c r="AD265" s="106">
        <v>14</v>
      </c>
      <c r="AE265" s="106">
        <v>4</v>
      </c>
      <c r="AF265" s="106">
        <v>13</v>
      </c>
      <c r="AG265" s="182">
        <v>9</v>
      </c>
      <c r="AH265" s="119">
        <f t="shared" ref="AH265:AH328" si="80">SUM(V265:AG265)</f>
        <v>132</v>
      </c>
      <c r="AI265" s="106">
        <f t="shared" ref="AI265:AI328" si="81">IF(AND(J265="Y",$I265="0"),V265,0)</f>
        <v>14</v>
      </c>
      <c r="AJ265" s="107">
        <f t="shared" ref="AJ265:AJ328" si="82">IF(AND(K265="Y",$I265="0"),W265,0)</f>
        <v>13</v>
      </c>
      <c r="AK265" s="107">
        <f t="shared" ref="AK265:AK328" si="83">IF(AND(L265="Y",$I265="0"),X265,0)</f>
        <v>17</v>
      </c>
      <c r="AL265" s="107">
        <f t="shared" ref="AL265:AL328" si="84">IF(AND(M265="Y",$I265="0"),Y265,0)</f>
        <v>2</v>
      </c>
      <c r="AM265" s="107">
        <f t="shared" ref="AM265:AM328" si="85">IF(AND(N265="Y",$I265="0"),Z265,0)</f>
        <v>11</v>
      </c>
      <c r="AN265" s="107">
        <f t="shared" ref="AN265:AN328" si="86">IF(AND(O265="Y",$I265="0"),AA265,0)</f>
        <v>9</v>
      </c>
      <c r="AO265" s="107">
        <f t="shared" ref="AO265:AO328" si="87">IF(AND(P265="Y",$I265="0"),AB265,0)</f>
        <v>14</v>
      </c>
      <c r="AP265" s="107">
        <f t="shared" ref="AP265:AP328" si="88">IF(AND(Q265="Y",$I265="0"),AC265,0)</f>
        <v>12</v>
      </c>
      <c r="AQ265" s="107">
        <f t="shared" ref="AQ265:AQ328" si="89">IF(AND(R265="Y",$I265="0"),AD265,0)</f>
        <v>14</v>
      </c>
      <c r="AR265" s="107">
        <f t="shared" ref="AR265:AR328" si="90">IF(AND(S265="Y",$I265="0"),AE265,0)</f>
        <v>4</v>
      </c>
      <c r="AS265" s="107">
        <f t="shared" ref="AS265:AS328" si="91">IF(AND(T265="Y",$I265="0"),AF265,0)</f>
        <v>13</v>
      </c>
      <c r="AT265" s="107">
        <f t="shared" ref="AT265:AT328" si="92">IF(AND(U265="Y",$I265="0"),AG265,0)</f>
        <v>9</v>
      </c>
      <c r="AU265" s="105">
        <f t="shared" ref="AU265:AU328" si="93">SUM(AI265:AT265)</f>
        <v>132</v>
      </c>
      <c r="AV265" s="86">
        <v>5226.3600000000024</v>
      </c>
      <c r="AW265" s="87">
        <f t="shared" ref="AW265:AW328" si="94">ROUND(IF($H265=$A$2,Final_Comp1_FS,Final_Comp1_HB)*AU265,2)</f>
        <v>8548.65</v>
      </c>
      <c r="AX265" s="87">
        <f t="shared" ref="AX265:AX328" si="95">AW265-AV265</f>
        <v>3322.2899999999972</v>
      </c>
    </row>
    <row r="266" spans="1:50" ht="15.75" thickBot="1" x14ac:dyDescent="0.3">
      <c r="A266" s="179" t="s">
        <v>131</v>
      </c>
      <c r="B266" s="180" t="s">
        <v>293</v>
      </c>
      <c r="C266" s="181" t="s">
        <v>291</v>
      </c>
      <c r="D266" s="176" t="str">
        <f t="shared" si="79"/>
        <v>1659360279-Amerigroup-STAR-Lubbock</v>
      </c>
      <c r="E266" s="169" t="s">
        <v>200</v>
      </c>
      <c r="F266" s="169" t="s">
        <v>201</v>
      </c>
      <c r="G266" s="169" t="s">
        <v>279</v>
      </c>
      <c r="H266" s="85" t="s">
        <v>469</v>
      </c>
      <c r="I266" s="95" t="s">
        <v>510</v>
      </c>
      <c r="J266" s="116" t="s">
        <v>195</v>
      </c>
      <c r="K266" s="117" t="s">
        <v>195</v>
      </c>
      <c r="L266" s="117" t="s">
        <v>195</v>
      </c>
      <c r="M266" s="117" t="s">
        <v>195</v>
      </c>
      <c r="N266" s="117" t="s">
        <v>195</v>
      </c>
      <c r="O266" s="117" t="s">
        <v>195</v>
      </c>
      <c r="P266" s="117" t="s">
        <v>195</v>
      </c>
      <c r="Q266" s="117" t="s">
        <v>195</v>
      </c>
      <c r="R266" s="117" t="s">
        <v>195</v>
      </c>
      <c r="S266" s="117" t="s">
        <v>195</v>
      </c>
      <c r="T266" s="117" t="s">
        <v>195</v>
      </c>
      <c r="U266" s="118" t="s">
        <v>195</v>
      </c>
      <c r="V266" s="106">
        <v>28</v>
      </c>
      <c r="W266" s="106">
        <v>35</v>
      </c>
      <c r="X266" s="106">
        <v>34</v>
      </c>
      <c r="Y266" s="106">
        <v>22</v>
      </c>
      <c r="Z266" s="106">
        <v>30</v>
      </c>
      <c r="AA266" s="106">
        <v>14</v>
      </c>
      <c r="AB266" s="106">
        <v>31</v>
      </c>
      <c r="AC266" s="106">
        <v>31</v>
      </c>
      <c r="AD266" s="106">
        <v>19</v>
      </c>
      <c r="AE266" s="106">
        <v>12</v>
      </c>
      <c r="AF266" s="106">
        <v>10</v>
      </c>
      <c r="AG266" s="182">
        <v>24</v>
      </c>
      <c r="AH266" s="119">
        <f t="shared" si="80"/>
        <v>290</v>
      </c>
      <c r="AI266" s="106">
        <f t="shared" si="81"/>
        <v>28</v>
      </c>
      <c r="AJ266" s="107">
        <f t="shared" si="82"/>
        <v>35</v>
      </c>
      <c r="AK266" s="107">
        <f t="shared" si="83"/>
        <v>34</v>
      </c>
      <c r="AL266" s="107">
        <f t="shared" si="84"/>
        <v>22</v>
      </c>
      <c r="AM266" s="107">
        <f t="shared" si="85"/>
        <v>30</v>
      </c>
      <c r="AN266" s="107">
        <f t="shared" si="86"/>
        <v>14</v>
      </c>
      <c r="AO266" s="107">
        <f t="shared" si="87"/>
        <v>31</v>
      </c>
      <c r="AP266" s="107">
        <f t="shared" si="88"/>
        <v>31</v>
      </c>
      <c r="AQ266" s="107">
        <f t="shared" si="89"/>
        <v>19</v>
      </c>
      <c r="AR266" s="107">
        <f t="shared" si="90"/>
        <v>12</v>
      </c>
      <c r="AS266" s="107">
        <f t="shared" si="91"/>
        <v>10</v>
      </c>
      <c r="AT266" s="107">
        <f t="shared" si="92"/>
        <v>24</v>
      </c>
      <c r="AU266" s="105">
        <f t="shared" si="93"/>
        <v>290</v>
      </c>
      <c r="AV266" s="86">
        <v>35632.909999999989</v>
      </c>
      <c r="AW266" s="87">
        <f t="shared" si="94"/>
        <v>18781.13</v>
      </c>
      <c r="AX266" s="87">
        <f t="shared" si="95"/>
        <v>-16851.779999999988</v>
      </c>
    </row>
    <row r="267" spans="1:50" ht="15.75" thickBot="1" x14ac:dyDescent="0.3">
      <c r="A267" s="179" t="s">
        <v>131</v>
      </c>
      <c r="B267" s="180" t="s">
        <v>293</v>
      </c>
      <c r="C267" s="181" t="s">
        <v>443</v>
      </c>
      <c r="D267" s="176" t="str">
        <f t="shared" si="79"/>
        <v>1659360279-FIRSTCARE-STAR-Lubbock</v>
      </c>
      <c r="E267" s="169" t="s">
        <v>240</v>
      </c>
      <c r="F267" s="169" t="s">
        <v>201</v>
      </c>
      <c r="G267" s="169" t="s">
        <v>279</v>
      </c>
      <c r="H267" s="85" t="s">
        <v>469</v>
      </c>
      <c r="I267" s="95" t="s">
        <v>510</v>
      </c>
      <c r="J267" s="116" t="s">
        <v>195</v>
      </c>
      <c r="K267" s="117" t="s">
        <v>195</v>
      </c>
      <c r="L267" s="117" t="s">
        <v>195</v>
      </c>
      <c r="M267" s="117" t="s">
        <v>195</v>
      </c>
      <c r="N267" s="117" t="s">
        <v>195</v>
      </c>
      <c r="O267" s="117" t="s">
        <v>195</v>
      </c>
      <c r="P267" s="117" t="s">
        <v>195</v>
      </c>
      <c r="Q267" s="117" t="s">
        <v>195</v>
      </c>
      <c r="R267" s="117" t="s">
        <v>195</v>
      </c>
      <c r="S267" s="117" t="s">
        <v>195</v>
      </c>
      <c r="T267" s="117" t="s">
        <v>195</v>
      </c>
      <c r="U267" s="118" t="s">
        <v>195</v>
      </c>
      <c r="V267" s="106">
        <v>187</v>
      </c>
      <c r="W267" s="106">
        <v>175</v>
      </c>
      <c r="X267" s="106">
        <v>125</v>
      </c>
      <c r="Y267" s="106">
        <v>120</v>
      </c>
      <c r="Z267" s="106">
        <v>131</v>
      </c>
      <c r="AA267" s="106">
        <v>147</v>
      </c>
      <c r="AB267" s="106">
        <v>137</v>
      </c>
      <c r="AC267" s="106">
        <v>116</v>
      </c>
      <c r="AD267" s="106">
        <v>124</v>
      </c>
      <c r="AE267" s="106">
        <v>89</v>
      </c>
      <c r="AF267" s="106">
        <v>93</v>
      </c>
      <c r="AG267" s="182">
        <v>150</v>
      </c>
      <c r="AH267" s="119">
        <f t="shared" si="80"/>
        <v>1594</v>
      </c>
      <c r="AI267" s="106">
        <f t="shared" si="81"/>
        <v>187</v>
      </c>
      <c r="AJ267" s="107">
        <f t="shared" si="82"/>
        <v>175</v>
      </c>
      <c r="AK267" s="107">
        <f t="shared" si="83"/>
        <v>125</v>
      </c>
      <c r="AL267" s="107">
        <f t="shared" si="84"/>
        <v>120</v>
      </c>
      <c r="AM267" s="107">
        <f t="shared" si="85"/>
        <v>131</v>
      </c>
      <c r="AN267" s="107">
        <f t="shared" si="86"/>
        <v>147</v>
      </c>
      <c r="AO267" s="107">
        <f t="shared" si="87"/>
        <v>137</v>
      </c>
      <c r="AP267" s="107">
        <f t="shared" si="88"/>
        <v>116</v>
      </c>
      <c r="AQ267" s="107">
        <f t="shared" si="89"/>
        <v>124</v>
      </c>
      <c r="AR267" s="107">
        <f t="shared" si="90"/>
        <v>89</v>
      </c>
      <c r="AS267" s="107">
        <f t="shared" si="91"/>
        <v>93</v>
      </c>
      <c r="AT267" s="107">
        <f t="shared" si="92"/>
        <v>150</v>
      </c>
      <c r="AU267" s="105">
        <f t="shared" si="93"/>
        <v>1594</v>
      </c>
      <c r="AV267" s="86">
        <v>122993.36</v>
      </c>
      <c r="AW267" s="87">
        <f t="shared" si="94"/>
        <v>103231.45</v>
      </c>
      <c r="AX267" s="87">
        <f t="shared" si="95"/>
        <v>-19761.910000000003</v>
      </c>
    </row>
    <row r="268" spans="1:50" ht="15.75" thickBot="1" x14ac:dyDescent="0.3">
      <c r="A268" s="179" t="s">
        <v>132</v>
      </c>
      <c r="B268" s="180" t="s">
        <v>447</v>
      </c>
      <c r="C268" s="181" t="s">
        <v>235</v>
      </c>
      <c r="D268" s="176" t="str">
        <f t="shared" si="79"/>
        <v>1659722197-Amerigroup-STAR Kids-MRSA West</v>
      </c>
      <c r="E268" s="169" t="s">
        <v>200</v>
      </c>
      <c r="F268" s="169" t="s">
        <v>236</v>
      </c>
      <c r="G268" s="169" t="s">
        <v>202</v>
      </c>
      <c r="H268" s="85" t="s">
        <v>469</v>
      </c>
      <c r="I268" s="95" t="s">
        <v>510</v>
      </c>
      <c r="J268" s="116" t="s">
        <v>195</v>
      </c>
      <c r="K268" s="117" t="s">
        <v>195</v>
      </c>
      <c r="L268" s="117" t="s">
        <v>195</v>
      </c>
      <c r="M268" s="117" t="s">
        <v>195</v>
      </c>
      <c r="N268" s="117" t="s">
        <v>195</v>
      </c>
      <c r="O268" s="117" t="s">
        <v>195</v>
      </c>
      <c r="P268" s="117" t="s">
        <v>195</v>
      </c>
      <c r="Q268" s="117" t="s">
        <v>195</v>
      </c>
      <c r="R268" s="117" t="s">
        <v>195</v>
      </c>
      <c r="S268" s="117" t="s">
        <v>195</v>
      </c>
      <c r="T268" s="117" t="s">
        <v>195</v>
      </c>
      <c r="U268" s="118" t="s">
        <v>195</v>
      </c>
      <c r="V268" s="106">
        <v>1</v>
      </c>
      <c r="W268" s="106">
        <v>0</v>
      </c>
      <c r="X268" s="106">
        <v>1</v>
      </c>
      <c r="Y268" s="106">
        <v>1</v>
      </c>
      <c r="Z268" s="106">
        <v>0</v>
      </c>
      <c r="AA268" s="106">
        <v>0</v>
      </c>
      <c r="AB268" s="106">
        <v>0</v>
      </c>
      <c r="AC268" s="106">
        <v>0</v>
      </c>
      <c r="AD268" s="106">
        <v>0</v>
      </c>
      <c r="AE268" s="106">
        <v>0</v>
      </c>
      <c r="AF268" s="106">
        <v>0</v>
      </c>
      <c r="AG268" s="182">
        <v>0</v>
      </c>
      <c r="AH268" s="119">
        <f t="shared" si="80"/>
        <v>3</v>
      </c>
      <c r="AI268" s="106">
        <f t="shared" si="81"/>
        <v>1</v>
      </c>
      <c r="AJ268" s="107">
        <f t="shared" si="82"/>
        <v>0</v>
      </c>
      <c r="AK268" s="107">
        <f t="shared" si="83"/>
        <v>1</v>
      </c>
      <c r="AL268" s="107">
        <f t="shared" si="84"/>
        <v>1</v>
      </c>
      <c r="AM268" s="107">
        <f t="shared" si="85"/>
        <v>0</v>
      </c>
      <c r="AN268" s="107">
        <f t="shared" si="86"/>
        <v>0</v>
      </c>
      <c r="AO268" s="107">
        <f t="shared" si="87"/>
        <v>0</v>
      </c>
      <c r="AP268" s="107">
        <f t="shared" si="88"/>
        <v>0</v>
      </c>
      <c r="AQ268" s="107">
        <f t="shared" si="89"/>
        <v>0</v>
      </c>
      <c r="AR268" s="107">
        <f t="shared" si="90"/>
        <v>0</v>
      </c>
      <c r="AS268" s="107">
        <f t="shared" si="91"/>
        <v>0</v>
      </c>
      <c r="AT268" s="107">
        <f t="shared" si="92"/>
        <v>0</v>
      </c>
      <c r="AU268" s="105">
        <f t="shared" si="93"/>
        <v>3</v>
      </c>
      <c r="AV268" s="86">
        <v>367.30999999999995</v>
      </c>
      <c r="AW268" s="87">
        <f t="shared" si="94"/>
        <v>194.29</v>
      </c>
      <c r="AX268" s="87">
        <f t="shared" si="95"/>
        <v>-173.01999999999995</v>
      </c>
    </row>
    <row r="269" spans="1:50" ht="15.75" thickBot="1" x14ac:dyDescent="0.3">
      <c r="A269" s="179" t="s">
        <v>132</v>
      </c>
      <c r="B269" s="180" t="s">
        <v>447</v>
      </c>
      <c r="C269" s="181" t="s">
        <v>232</v>
      </c>
      <c r="D269" s="176" t="str">
        <f t="shared" si="79"/>
        <v>1659722197-Amerigroup-STAR+PLUS-MRSA West</v>
      </c>
      <c r="E269" s="169" t="s">
        <v>200</v>
      </c>
      <c r="F269" s="169" t="s">
        <v>233</v>
      </c>
      <c r="G269" s="169" t="s">
        <v>202</v>
      </c>
      <c r="H269" s="85" t="s">
        <v>469</v>
      </c>
      <c r="I269" s="95" t="s">
        <v>510</v>
      </c>
      <c r="J269" s="116" t="s">
        <v>195</v>
      </c>
      <c r="K269" s="117" t="s">
        <v>195</v>
      </c>
      <c r="L269" s="117" t="s">
        <v>195</v>
      </c>
      <c r="M269" s="117" t="s">
        <v>195</v>
      </c>
      <c r="N269" s="117" t="s">
        <v>195</v>
      </c>
      <c r="O269" s="117" t="s">
        <v>195</v>
      </c>
      <c r="P269" s="117" t="s">
        <v>195</v>
      </c>
      <c r="Q269" s="117" t="s">
        <v>195</v>
      </c>
      <c r="R269" s="117" t="s">
        <v>195</v>
      </c>
      <c r="S269" s="117" t="s">
        <v>195</v>
      </c>
      <c r="T269" s="117" t="s">
        <v>195</v>
      </c>
      <c r="U269" s="118" t="s">
        <v>195</v>
      </c>
      <c r="V269" s="106">
        <v>6</v>
      </c>
      <c r="W269" s="106">
        <v>2</v>
      </c>
      <c r="X269" s="106">
        <v>0</v>
      </c>
      <c r="Y269" s="106">
        <v>3</v>
      </c>
      <c r="Z269" s="106">
        <v>3</v>
      </c>
      <c r="AA269" s="106">
        <v>2</v>
      </c>
      <c r="AB269" s="106">
        <v>1</v>
      </c>
      <c r="AC269" s="106">
        <v>2</v>
      </c>
      <c r="AD269" s="106">
        <v>3</v>
      </c>
      <c r="AE269" s="106">
        <v>2</v>
      </c>
      <c r="AF269" s="106">
        <v>1</v>
      </c>
      <c r="AG269" s="182">
        <v>2</v>
      </c>
      <c r="AH269" s="119">
        <f t="shared" si="80"/>
        <v>27</v>
      </c>
      <c r="AI269" s="106">
        <f t="shared" si="81"/>
        <v>6</v>
      </c>
      <c r="AJ269" s="107">
        <f t="shared" si="82"/>
        <v>2</v>
      </c>
      <c r="AK269" s="107">
        <f t="shared" si="83"/>
        <v>0</v>
      </c>
      <c r="AL269" s="107">
        <f t="shared" si="84"/>
        <v>3</v>
      </c>
      <c r="AM269" s="107">
        <f t="shared" si="85"/>
        <v>3</v>
      </c>
      <c r="AN269" s="107">
        <f t="shared" si="86"/>
        <v>2</v>
      </c>
      <c r="AO269" s="107">
        <f t="shared" si="87"/>
        <v>1</v>
      </c>
      <c r="AP269" s="107">
        <f t="shared" si="88"/>
        <v>2</v>
      </c>
      <c r="AQ269" s="107">
        <f t="shared" si="89"/>
        <v>3</v>
      </c>
      <c r="AR269" s="107">
        <f t="shared" si="90"/>
        <v>2</v>
      </c>
      <c r="AS269" s="107">
        <f t="shared" si="91"/>
        <v>1</v>
      </c>
      <c r="AT269" s="107">
        <f t="shared" si="92"/>
        <v>2</v>
      </c>
      <c r="AU269" s="105">
        <f t="shared" si="93"/>
        <v>27</v>
      </c>
      <c r="AV269" s="86">
        <v>1189.7000000000005</v>
      </c>
      <c r="AW269" s="87">
        <f t="shared" si="94"/>
        <v>1748.59</v>
      </c>
      <c r="AX269" s="87">
        <f t="shared" si="95"/>
        <v>558.88999999999942</v>
      </c>
    </row>
    <row r="270" spans="1:50" ht="15.75" thickBot="1" x14ac:dyDescent="0.3">
      <c r="A270" s="179" t="s">
        <v>132</v>
      </c>
      <c r="B270" s="180" t="s">
        <v>447</v>
      </c>
      <c r="C270" s="181" t="s">
        <v>199</v>
      </c>
      <c r="D270" s="176" t="str">
        <f t="shared" si="79"/>
        <v>1659722197-Amerigroup-STAR-MRSA West</v>
      </c>
      <c r="E270" s="169" t="s">
        <v>200</v>
      </c>
      <c r="F270" s="169" t="s">
        <v>201</v>
      </c>
      <c r="G270" s="169" t="s">
        <v>202</v>
      </c>
      <c r="H270" s="85" t="s">
        <v>469</v>
      </c>
      <c r="I270" s="95" t="s">
        <v>510</v>
      </c>
      <c r="J270" s="116" t="s">
        <v>195</v>
      </c>
      <c r="K270" s="117" t="s">
        <v>195</v>
      </c>
      <c r="L270" s="117" t="s">
        <v>195</v>
      </c>
      <c r="M270" s="117" t="s">
        <v>195</v>
      </c>
      <c r="N270" s="117" t="s">
        <v>195</v>
      </c>
      <c r="O270" s="117" t="s">
        <v>195</v>
      </c>
      <c r="P270" s="117" t="s">
        <v>195</v>
      </c>
      <c r="Q270" s="117" t="s">
        <v>195</v>
      </c>
      <c r="R270" s="117" t="s">
        <v>195</v>
      </c>
      <c r="S270" s="117" t="s">
        <v>195</v>
      </c>
      <c r="T270" s="117" t="s">
        <v>195</v>
      </c>
      <c r="U270" s="118" t="s">
        <v>195</v>
      </c>
      <c r="V270" s="106">
        <v>6</v>
      </c>
      <c r="W270" s="106">
        <v>14</v>
      </c>
      <c r="X270" s="106">
        <v>8</v>
      </c>
      <c r="Y270" s="106">
        <v>5</v>
      </c>
      <c r="Z270" s="106">
        <v>4</v>
      </c>
      <c r="AA270" s="106">
        <v>3</v>
      </c>
      <c r="AB270" s="106">
        <v>10</v>
      </c>
      <c r="AC270" s="106">
        <v>9</v>
      </c>
      <c r="AD270" s="106">
        <v>5</v>
      </c>
      <c r="AE270" s="106">
        <v>3</v>
      </c>
      <c r="AF270" s="106">
        <v>6</v>
      </c>
      <c r="AG270" s="182">
        <v>17</v>
      </c>
      <c r="AH270" s="119">
        <f t="shared" si="80"/>
        <v>90</v>
      </c>
      <c r="AI270" s="106">
        <f t="shared" si="81"/>
        <v>6</v>
      </c>
      <c r="AJ270" s="107">
        <f t="shared" si="82"/>
        <v>14</v>
      </c>
      <c r="AK270" s="107">
        <f t="shared" si="83"/>
        <v>8</v>
      </c>
      <c r="AL270" s="107">
        <f t="shared" si="84"/>
        <v>5</v>
      </c>
      <c r="AM270" s="107">
        <f t="shared" si="85"/>
        <v>4</v>
      </c>
      <c r="AN270" s="107">
        <f t="shared" si="86"/>
        <v>3</v>
      </c>
      <c r="AO270" s="107">
        <f t="shared" si="87"/>
        <v>10</v>
      </c>
      <c r="AP270" s="107">
        <f t="shared" si="88"/>
        <v>9</v>
      </c>
      <c r="AQ270" s="107">
        <f t="shared" si="89"/>
        <v>5</v>
      </c>
      <c r="AR270" s="107">
        <f t="shared" si="90"/>
        <v>3</v>
      </c>
      <c r="AS270" s="107">
        <f t="shared" si="91"/>
        <v>6</v>
      </c>
      <c r="AT270" s="107">
        <f t="shared" si="92"/>
        <v>17</v>
      </c>
      <c r="AU270" s="105">
        <f t="shared" si="93"/>
        <v>90</v>
      </c>
      <c r="AV270" s="86">
        <v>9246.31</v>
      </c>
      <c r="AW270" s="87">
        <f t="shared" si="94"/>
        <v>5828.63</v>
      </c>
      <c r="AX270" s="87">
        <f t="shared" si="95"/>
        <v>-3417.6799999999994</v>
      </c>
    </row>
    <row r="271" spans="1:50" ht="15.75" thickBot="1" x14ac:dyDescent="0.3">
      <c r="A271" s="179" t="s">
        <v>132</v>
      </c>
      <c r="B271" s="180" t="s">
        <v>447</v>
      </c>
      <c r="C271" s="181" t="s">
        <v>239</v>
      </c>
      <c r="D271" s="176" t="str">
        <f t="shared" si="79"/>
        <v>1659722197-FIRSTCARE-STAR-MRSA West</v>
      </c>
      <c r="E271" s="169" t="s">
        <v>240</v>
      </c>
      <c r="F271" s="169" t="s">
        <v>201</v>
      </c>
      <c r="G271" s="169" t="s">
        <v>202</v>
      </c>
      <c r="H271" s="85" t="s">
        <v>469</v>
      </c>
      <c r="I271" s="95" t="s">
        <v>510</v>
      </c>
      <c r="J271" s="116" t="s">
        <v>38</v>
      </c>
      <c r="K271" s="117" t="s">
        <v>38</v>
      </c>
      <c r="L271" s="117" t="s">
        <v>38</v>
      </c>
      <c r="M271" s="117" t="s">
        <v>38</v>
      </c>
      <c r="N271" s="117" t="s">
        <v>38</v>
      </c>
      <c r="O271" s="117" t="s">
        <v>38</v>
      </c>
      <c r="P271" s="117" t="s">
        <v>38</v>
      </c>
      <c r="Q271" s="117" t="s">
        <v>38</v>
      </c>
      <c r="R271" s="117" t="s">
        <v>38</v>
      </c>
      <c r="S271" s="117" t="s">
        <v>38</v>
      </c>
      <c r="T271" s="117" t="s">
        <v>38</v>
      </c>
      <c r="U271" s="118" t="s">
        <v>38</v>
      </c>
      <c r="V271" s="106">
        <v>0</v>
      </c>
      <c r="W271" s="106">
        <v>4</v>
      </c>
      <c r="X271" s="106">
        <v>2</v>
      </c>
      <c r="Y271" s="106">
        <v>2</v>
      </c>
      <c r="Z271" s="106">
        <v>5</v>
      </c>
      <c r="AA271" s="106">
        <v>1</v>
      </c>
      <c r="AB271" s="106">
        <v>3</v>
      </c>
      <c r="AC271" s="106">
        <v>3</v>
      </c>
      <c r="AD271" s="106">
        <v>1</v>
      </c>
      <c r="AE271" s="106">
        <v>0</v>
      </c>
      <c r="AF271" s="106">
        <v>1</v>
      </c>
      <c r="AG271" s="182">
        <v>1</v>
      </c>
      <c r="AH271" s="119">
        <f t="shared" si="80"/>
        <v>23</v>
      </c>
      <c r="AI271" s="106">
        <f t="shared" si="81"/>
        <v>0</v>
      </c>
      <c r="AJ271" s="107">
        <f t="shared" si="82"/>
        <v>0</v>
      </c>
      <c r="AK271" s="107">
        <f t="shared" si="83"/>
        <v>0</v>
      </c>
      <c r="AL271" s="107">
        <f t="shared" si="84"/>
        <v>0</v>
      </c>
      <c r="AM271" s="107">
        <f t="shared" si="85"/>
        <v>0</v>
      </c>
      <c r="AN271" s="107">
        <f t="shared" si="86"/>
        <v>0</v>
      </c>
      <c r="AO271" s="107">
        <f t="shared" si="87"/>
        <v>0</v>
      </c>
      <c r="AP271" s="107">
        <f t="shared" si="88"/>
        <v>0</v>
      </c>
      <c r="AQ271" s="107">
        <f t="shared" si="89"/>
        <v>0</v>
      </c>
      <c r="AR271" s="107">
        <f t="shared" si="90"/>
        <v>0</v>
      </c>
      <c r="AS271" s="107">
        <f t="shared" si="91"/>
        <v>0</v>
      </c>
      <c r="AT271" s="107">
        <f t="shared" si="92"/>
        <v>0</v>
      </c>
      <c r="AU271" s="105">
        <f t="shared" si="93"/>
        <v>0</v>
      </c>
      <c r="AV271" s="86">
        <v>0</v>
      </c>
      <c r="AW271" s="87">
        <f t="shared" si="94"/>
        <v>0</v>
      </c>
      <c r="AX271" s="87">
        <f t="shared" si="95"/>
        <v>0</v>
      </c>
    </row>
    <row r="272" spans="1:50" ht="15.75" thickBot="1" x14ac:dyDescent="0.3">
      <c r="A272" s="179" t="s">
        <v>133</v>
      </c>
      <c r="B272" s="180" t="s">
        <v>374</v>
      </c>
      <c r="C272" s="181" t="s">
        <v>413</v>
      </c>
      <c r="D272" s="176" t="str">
        <f t="shared" si="79"/>
        <v>1659770030-Amerigroup-STAR-MRSA Central</v>
      </c>
      <c r="E272" s="169" t="s">
        <v>200</v>
      </c>
      <c r="F272" s="169" t="s">
        <v>201</v>
      </c>
      <c r="G272" s="169" t="s">
        <v>212</v>
      </c>
      <c r="H272" s="85" t="s">
        <v>469</v>
      </c>
      <c r="I272" s="95" t="s">
        <v>510</v>
      </c>
      <c r="J272" s="116" t="s">
        <v>195</v>
      </c>
      <c r="K272" s="117" t="s">
        <v>195</v>
      </c>
      <c r="L272" s="117" t="s">
        <v>195</v>
      </c>
      <c r="M272" s="117" t="s">
        <v>195</v>
      </c>
      <c r="N272" s="117" t="s">
        <v>195</v>
      </c>
      <c r="O272" s="117" t="s">
        <v>195</v>
      </c>
      <c r="P272" s="117" t="s">
        <v>195</v>
      </c>
      <c r="Q272" s="117" t="s">
        <v>195</v>
      </c>
      <c r="R272" s="117" t="s">
        <v>195</v>
      </c>
      <c r="S272" s="117" t="s">
        <v>195</v>
      </c>
      <c r="T272" s="117" t="s">
        <v>195</v>
      </c>
      <c r="U272" s="118" t="s">
        <v>195</v>
      </c>
      <c r="V272" s="106">
        <v>45</v>
      </c>
      <c r="W272" s="106">
        <v>45</v>
      </c>
      <c r="X272" s="106">
        <v>45</v>
      </c>
      <c r="Y272" s="106">
        <v>28</v>
      </c>
      <c r="Z272" s="106">
        <v>33</v>
      </c>
      <c r="AA272" s="106">
        <v>21</v>
      </c>
      <c r="AB272" s="106">
        <v>34</v>
      </c>
      <c r="AC272" s="106">
        <v>25</v>
      </c>
      <c r="AD272" s="106">
        <v>35</v>
      </c>
      <c r="AE272" s="106">
        <v>18</v>
      </c>
      <c r="AF272" s="106">
        <v>30</v>
      </c>
      <c r="AG272" s="182">
        <v>28</v>
      </c>
      <c r="AH272" s="119">
        <f t="shared" si="80"/>
        <v>387</v>
      </c>
      <c r="AI272" s="106">
        <f t="shared" si="81"/>
        <v>45</v>
      </c>
      <c r="AJ272" s="107">
        <f t="shared" si="82"/>
        <v>45</v>
      </c>
      <c r="AK272" s="107">
        <f t="shared" si="83"/>
        <v>45</v>
      </c>
      <c r="AL272" s="107">
        <f t="shared" si="84"/>
        <v>28</v>
      </c>
      <c r="AM272" s="107">
        <f t="shared" si="85"/>
        <v>33</v>
      </c>
      <c r="AN272" s="107">
        <f t="shared" si="86"/>
        <v>21</v>
      </c>
      <c r="AO272" s="107">
        <f t="shared" si="87"/>
        <v>34</v>
      </c>
      <c r="AP272" s="107">
        <f t="shared" si="88"/>
        <v>25</v>
      </c>
      <c r="AQ272" s="107">
        <f t="shared" si="89"/>
        <v>35</v>
      </c>
      <c r="AR272" s="107">
        <f t="shared" si="90"/>
        <v>18</v>
      </c>
      <c r="AS272" s="107">
        <f t="shared" si="91"/>
        <v>30</v>
      </c>
      <c r="AT272" s="107">
        <f t="shared" si="92"/>
        <v>28</v>
      </c>
      <c r="AU272" s="105">
        <f t="shared" si="93"/>
        <v>387</v>
      </c>
      <c r="AV272" s="86">
        <v>29890.929999999993</v>
      </c>
      <c r="AW272" s="87">
        <f t="shared" si="94"/>
        <v>25063.09</v>
      </c>
      <c r="AX272" s="87">
        <f t="shared" si="95"/>
        <v>-4827.8399999999929</v>
      </c>
    </row>
    <row r="273" spans="1:50" ht="15.75" thickBot="1" x14ac:dyDescent="0.3">
      <c r="A273" s="179" t="s">
        <v>134</v>
      </c>
      <c r="B273" s="180" t="s">
        <v>325</v>
      </c>
      <c r="C273" s="181" t="s">
        <v>438</v>
      </c>
      <c r="D273" s="176" t="str">
        <f t="shared" si="79"/>
        <v>1659812725-AETNA-STAR-Bexar</v>
      </c>
      <c r="E273" s="169" t="s">
        <v>344</v>
      </c>
      <c r="F273" s="169" t="s">
        <v>201</v>
      </c>
      <c r="G273" s="169" t="s">
        <v>272</v>
      </c>
      <c r="H273" s="85" t="s">
        <v>469</v>
      </c>
      <c r="I273" s="95" t="s">
        <v>510</v>
      </c>
      <c r="J273" s="116" t="s">
        <v>195</v>
      </c>
      <c r="K273" s="117" t="s">
        <v>195</v>
      </c>
      <c r="L273" s="117" t="s">
        <v>195</v>
      </c>
      <c r="M273" s="117" t="s">
        <v>195</v>
      </c>
      <c r="N273" s="117" t="s">
        <v>195</v>
      </c>
      <c r="O273" s="117" t="s">
        <v>195</v>
      </c>
      <c r="P273" s="117" t="s">
        <v>195</v>
      </c>
      <c r="Q273" s="117" t="s">
        <v>195</v>
      </c>
      <c r="R273" s="117" t="s">
        <v>195</v>
      </c>
      <c r="S273" s="117" t="s">
        <v>195</v>
      </c>
      <c r="T273" s="117" t="s">
        <v>195</v>
      </c>
      <c r="U273" s="118" t="s">
        <v>195</v>
      </c>
      <c r="V273" s="106">
        <v>0</v>
      </c>
      <c r="W273" s="106">
        <v>0</v>
      </c>
      <c r="X273" s="106">
        <v>0</v>
      </c>
      <c r="Y273" s="106">
        <v>0</v>
      </c>
      <c r="Z273" s="106">
        <v>0</v>
      </c>
      <c r="AA273" s="106">
        <v>0</v>
      </c>
      <c r="AB273" s="106">
        <v>0</v>
      </c>
      <c r="AC273" s="106">
        <v>0</v>
      </c>
      <c r="AD273" s="106">
        <v>0</v>
      </c>
      <c r="AE273" s="106">
        <v>0</v>
      </c>
      <c r="AF273" s="106">
        <v>0</v>
      </c>
      <c r="AG273" s="182">
        <v>0</v>
      </c>
      <c r="AH273" s="119">
        <f t="shared" si="80"/>
        <v>0</v>
      </c>
      <c r="AI273" s="106">
        <f t="shared" si="81"/>
        <v>0</v>
      </c>
      <c r="AJ273" s="107">
        <f t="shared" si="82"/>
        <v>0</v>
      </c>
      <c r="AK273" s="107">
        <f t="shared" si="83"/>
        <v>0</v>
      </c>
      <c r="AL273" s="107">
        <f t="shared" si="84"/>
        <v>0</v>
      </c>
      <c r="AM273" s="107">
        <f t="shared" si="85"/>
        <v>0</v>
      </c>
      <c r="AN273" s="107">
        <f t="shared" si="86"/>
        <v>0</v>
      </c>
      <c r="AO273" s="107">
        <f t="shared" si="87"/>
        <v>0</v>
      </c>
      <c r="AP273" s="107">
        <f t="shared" si="88"/>
        <v>0</v>
      </c>
      <c r="AQ273" s="107">
        <f t="shared" si="89"/>
        <v>0</v>
      </c>
      <c r="AR273" s="107">
        <f t="shared" si="90"/>
        <v>0</v>
      </c>
      <c r="AS273" s="107">
        <f t="shared" si="91"/>
        <v>0</v>
      </c>
      <c r="AT273" s="107">
        <f t="shared" si="92"/>
        <v>0</v>
      </c>
      <c r="AU273" s="105">
        <f t="shared" si="93"/>
        <v>0</v>
      </c>
      <c r="AV273" s="86">
        <v>3325.6600000000026</v>
      </c>
      <c r="AW273" s="87">
        <f t="shared" si="94"/>
        <v>0</v>
      </c>
      <c r="AX273" s="87">
        <f t="shared" si="95"/>
        <v>-3325.6600000000026</v>
      </c>
    </row>
    <row r="274" spans="1:50" ht="15.75" thickBot="1" x14ac:dyDescent="0.3">
      <c r="A274" s="179" t="s">
        <v>134</v>
      </c>
      <c r="B274" s="180" t="s">
        <v>325</v>
      </c>
      <c r="C274" s="181" t="s">
        <v>448</v>
      </c>
      <c r="D274" s="176" t="str">
        <f t="shared" si="79"/>
        <v>1659812725-Amerigroup-STAR+PLUS-Bexar</v>
      </c>
      <c r="E274" s="169" t="s">
        <v>200</v>
      </c>
      <c r="F274" s="169" t="s">
        <v>233</v>
      </c>
      <c r="G274" s="169" t="s">
        <v>272</v>
      </c>
      <c r="H274" s="85" t="s">
        <v>469</v>
      </c>
      <c r="I274" s="95" t="s">
        <v>510</v>
      </c>
      <c r="J274" s="116" t="s">
        <v>38</v>
      </c>
      <c r="K274" s="117" t="s">
        <v>38</v>
      </c>
      <c r="L274" s="117" t="s">
        <v>38</v>
      </c>
      <c r="M274" s="117" t="s">
        <v>38</v>
      </c>
      <c r="N274" s="117" t="s">
        <v>38</v>
      </c>
      <c r="O274" s="117" t="s">
        <v>38</v>
      </c>
      <c r="P274" s="117" t="s">
        <v>38</v>
      </c>
      <c r="Q274" s="117" t="s">
        <v>38</v>
      </c>
      <c r="R274" s="117" t="s">
        <v>38</v>
      </c>
      <c r="S274" s="117" t="s">
        <v>38</v>
      </c>
      <c r="T274" s="117" t="s">
        <v>38</v>
      </c>
      <c r="U274" s="118" t="s">
        <v>38</v>
      </c>
      <c r="V274" s="106">
        <v>0</v>
      </c>
      <c r="W274" s="106">
        <v>0</v>
      </c>
      <c r="X274" s="106">
        <v>0</v>
      </c>
      <c r="Y274" s="106">
        <v>0</v>
      </c>
      <c r="Z274" s="106">
        <v>0</v>
      </c>
      <c r="AA274" s="106">
        <v>0</v>
      </c>
      <c r="AB274" s="106">
        <v>0</v>
      </c>
      <c r="AC274" s="106">
        <v>0</v>
      </c>
      <c r="AD274" s="106">
        <v>0</v>
      </c>
      <c r="AE274" s="106">
        <v>0</v>
      </c>
      <c r="AF274" s="106">
        <v>0</v>
      </c>
      <c r="AG274" s="182">
        <v>0</v>
      </c>
      <c r="AH274" s="119">
        <f t="shared" si="80"/>
        <v>0</v>
      </c>
      <c r="AI274" s="106">
        <f t="shared" si="81"/>
        <v>0</v>
      </c>
      <c r="AJ274" s="107">
        <f t="shared" si="82"/>
        <v>0</v>
      </c>
      <c r="AK274" s="107">
        <f t="shared" si="83"/>
        <v>0</v>
      </c>
      <c r="AL274" s="107">
        <f t="shared" si="84"/>
        <v>0</v>
      </c>
      <c r="AM274" s="107">
        <f t="shared" si="85"/>
        <v>0</v>
      </c>
      <c r="AN274" s="107">
        <f t="shared" si="86"/>
        <v>0</v>
      </c>
      <c r="AO274" s="107">
        <f t="shared" si="87"/>
        <v>0</v>
      </c>
      <c r="AP274" s="107">
        <f t="shared" si="88"/>
        <v>0</v>
      </c>
      <c r="AQ274" s="107">
        <f t="shared" si="89"/>
        <v>0</v>
      </c>
      <c r="AR274" s="107">
        <f t="shared" si="90"/>
        <v>0</v>
      </c>
      <c r="AS274" s="107">
        <f t="shared" si="91"/>
        <v>0</v>
      </c>
      <c r="AT274" s="107">
        <f t="shared" si="92"/>
        <v>0</v>
      </c>
      <c r="AU274" s="105">
        <f t="shared" si="93"/>
        <v>0</v>
      </c>
      <c r="AV274" s="86">
        <v>0</v>
      </c>
      <c r="AW274" s="87">
        <f t="shared" si="94"/>
        <v>0</v>
      </c>
      <c r="AX274" s="87">
        <f t="shared" si="95"/>
        <v>0</v>
      </c>
    </row>
    <row r="275" spans="1:50" ht="15.75" thickBot="1" x14ac:dyDescent="0.3">
      <c r="A275" s="179" t="s">
        <v>134</v>
      </c>
      <c r="B275" s="180" t="s">
        <v>325</v>
      </c>
      <c r="C275" s="181" t="s">
        <v>410</v>
      </c>
      <c r="D275" s="176" t="str">
        <f t="shared" si="79"/>
        <v>1659812725-Amerigroup-STAR-Bexar</v>
      </c>
      <c r="E275" s="169" t="s">
        <v>200</v>
      </c>
      <c r="F275" s="169" t="s">
        <v>201</v>
      </c>
      <c r="G275" s="169" t="s">
        <v>272</v>
      </c>
      <c r="H275" s="85" t="s">
        <v>469</v>
      </c>
      <c r="I275" s="95" t="s">
        <v>510</v>
      </c>
      <c r="J275" s="116" t="s">
        <v>38</v>
      </c>
      <c r="K275" s="117" t="s">
        <v>38</v>
      </c>
      <c r="L275" s="117" t="s">
        <v>38</v>
      </c>
      <c r="M275" s="117" t="s">
        <v>38</v>
      </c>
      <c r="N275" s="117" t="s">
        <v>38</v>
      </c>
      <c r="O275" s="117" t="s">
        <v>38</v>
      </c>
      <c r="P275" s="117" t="s">
        <v>38</v>
      </c>
      <c r="Q275" s="117" t="s">
        <v>38</v>
      </c>
      <c r="R275" s="117" t="s">
        <v>38</v>
      </c>
      <c r="S275" s="117" t="s">
        <v>38</v>
      </c>
      <c r="T275" s="117" t="s">
        <v>38</v>
      </c>
      <c r="U275" s="118" t="s">
        <v>38</v>
      </c>
      <c r="V275" s="106">
        <v>0</v>
      </c>
      <c r="W275" s="106">
        <v>0</v>
      </c>
      <c r="X275" s="106">
        <v>0</v>
      </c>
      <c r="Y275" s="106">
        <v>0</v>
      </c>
      <c r="Z275" s="106">
        <v>0</v>
      </c>
      <c r="AA275" s="106">
        <v>0</v>
      </c>
      <c r="AB275" s="106">
        <v>0</v>
      </c>
      <c r="AC275" s="106">
        <v>0</v>
      </c>
      <c r="AD275" s="106">
        <v>0</v>
      </c>
      <c r="AE275" s="106">
        <v>0</v>
      </c>
      <c r="AF275" s="106">
        <v>0</v>
      </c>
      <c r="AG275" s="182">
        <v>0</v>
      </c>
      <c r="AH275" s="119">
        <f t="shared" si="80"/>
        <v>0</v>
      </c>
      <c r="AI275" s="106">
        <f t="shared" si="81"/>
        <v>0</v>
      </c>
      <c r="AJ275" s="107">
        <f t="shared" si="82"/>
        <v>0</v>
      </c>
      <c r="AK275" s="107">
        <f t="shared" si="83"/>
        <v>0</v>
      </c>
      <c r="AL275" s="107">
        <f t="shared" si="84"/>
        <v>0</v>
      </c>
      <c r="AM275" s="107">
        <f t="shared" si="85"/>
        <v>0</v>
      </c>
      <c r="AN275" s="107">
        <f t="shared" si="86"/>
        <v>0</v>
      </c>
      <c r="AO275" s="107">
        <f t="shared" si="87"/>
        <v>0</v>
      </c>
      <c r="AP275" s="107">
        <f t="shared" si="88"/>
        <v>0</v>
      </c>
      <c r="AQ275" s="107">
        <f t="shared" si="89"/>
        <v>0</v>
      </c>
      <c r="AR275" s="107">
        <f t="shared" si="90"/>
        <v>0</v>
      </c>
      <c r="AS275" s="107">
        <f t="shared" si="91"/>
        <v>0</v>
      </c>
      <c r="AT275" s="107">
        <f t="shared" si="92"/>
        <v>0</v>
      </c>
      <c r="AU275" s="105">
        <f t="shared" si="93"/>
        <v>0</v>
      </c>
      <c r="AV275" s="86">
        <v>0</v>
      </c>
      <c r="AW275" s="87">
        <f t="shared" si="94"/>
        <v>0</v>
      </c>
      <c r="AX275" s="87">
        <f t="shared" si="95"/>
        <v>0</v>
      </c>
    </row>
    <row r="276" spans="1:50" ht="15.75" thickBot="1" x14ac:dyDescent="0.3">
      <c r="A276" s="179" t="s">
        <v>135</v>
      </c>
      <c r="B276" s="180" t="s">
        <v>313</v>
      </c>
      <c r="C276" s="181" t="s">
        <v>413</v>
      </c>
      <c r="D276" s="176" t="str">
        <f t="shared" si="79"/>
        <v>1669468617-Amerigroup-STAR-MRSA Central</v>
      </c>
      <c r="E276" s="169" t="s">
        <v>200</v>
      </c>
      <c r="F276" s="169" t="s">
        <v>201</v>
      </c>
      <c r="G276" s="169" t="s">
        <v>212</v>
      </c>
      <c r="H276" s="85" t="s">
        <v>469</v>
      </c>
      <c r="I276" s="95" t="s">
        <v>510</v>
      </c>
      <c r="J276" s="116" t="s">
        <v>195</v>
      </c>
      <c r="K276" s="117" t="s">
        <v>195</v>
      </c>
      <c r="L276" s="117" t="s">
        <v>195</v>
      </c>
      <c r="M276" s="117" t="s">
        <v>195</v>
      </c>
      <c r="N276" s="117" t="s">
        <v>195</v>
      </c>
      <c r="O276" s="117" t="s">
        <v>195</v>
      </c>
      <c r="P276" s="117" t="s">
        <v>195</v>
      </c>
      <c r="Q276" s="117" t="s">
        <v>195</v>
      </c>
      <c r="R276" s="117" t="s">
        <v>195</v>
      </c>
      <c r="S276" s="117" t="s">
        <v>195</v>
      </c>
      <c r="T276" s="117" t="s">
        <v>195</v>
      </c>
      <c r="U276" s="118" t="s">
        <v>195</v>
      </c>
      <c r="V276" s="106">
        <v>35</v>
      </c>
      <c r="W276" s="106">
        <v>33</v>
      </c>
      <c r="X276" s="106">
        <v>39</v>
      </c>
      <c r="Y276" s="106">
        <v>30</v>
      </c>
      <c r="Z276" s="106">
        <v>27</v>
      </c>
      <c r="AA276" s="106">
        <v>28</v>
      </c>
      <c r="AB276" s="106">
        <v>23</v>
      </c>
      <c r="AC276" s="106">
        <v>34</v>
      </c>
      <c r="AD276" s="106">
        <v>37</v>
      </c>
      <c r="AE276" s="106">
        <v>27</v>
      </c>
      <c r="AF276" s="106">
        <v>21</v>
      </c>
      <c r="AG276" s="182">
        <v>43</v>
      </c>
      <c r="AH276" s="119">
        <f t="shared" si="80"/>
        <v>377</v>
      </c>
      <c r="AI276" s="106">
        <f t="shared" si="81"/>
        <v>35</v>
      </c>
      <c r="AJ276" s="107">
        <f t="shared" si="82"/>
        <v>33</v>
      </c>
      <c r="AK276" s="107">
        <f t="shared" si="83"/>
        <v>39</v>
      </c>
      <c r="AL276" s="107">
        <f t="shared" si="84"/>
        <v>30</v>
      </c>
      <c r="AM276" s="107">
        <f t="shared" si="85"/>
        <v>27</v>
      </c>
      <c r="AN276" s="107">
        <f t="shared" si="86"/>
        <v>28</v>
      </c>
      <c r="AO276" s="107">
        <f t="shared" si="87"/>
        <v>23</v>
      </c>
      <c r="AP276" s="107">
        <f t="shared" si="88"/>
        <v>34</v>
      </c>
      <c r="AQ276" s="107">
        <f t="shared" si="89"/>
        <v>37</v>
      </c>
      <c r="AR276" s="107">
        <f t="shared" si="90"/>
        <v>27</v>
      </c>
      <c r="AS276" s="107">
        <f t="shared" si="91"/>
        <v>21</v>
      </c>
      <c r="AT276" s="107">
        <f t="shared" si="92"/>
        <v>43</v>
      </c>
      <c r="AU276" s="105">
        <f t="shared" si="93"/>
        <v>377</v>
      </c>
      <c r="AV276" s="86">
        <v>21376.799999999996</v>
      </c>
      <c r="AW276" s="87">
        <f t="shared" si="94"/>
        <v>24415.47</v>
      </c>
      <c r="AX276" s="87">
        <f t="shared" si="95"/>
        <v>3038.6700000000055</v>
      </c>
    </row>
    <row r="277" spans="1:50" ht="15.75" thickBot="1" x14ac:dyDescent="0.3">
      <c r="A277" s="179" t="s">
        <v>136</v>
      </c>
      <c r="B277" s="180" t="s">
        <v>267</v>
      </c>
      <c r="C277" s="181" t="s">
        <v>235</v>
      </c>
      <c r="D277" s="176" t="str">
        <f t="shared" si="79"/>
        <v>1679560866-Amerigroup-STAR Kids-MRSA West</v>
      </c>
      <c r="E277" s="169" t="s">
        <v>200</v>
      </c>
      <c r="F277" s="169" t="s">
        <v>236</v>
      </c>
      <c r="G277" s="169" t="s">
        <v>202</v>
      </c>
      <c r="H277" s="85" t="s">
        <v>469</v>
      </c>
      <c r="I277" s="95" t="s">
        <v>510</v>
      </c>
      <c r="J277" s="116" t="s">
        <v>195</v>
      </c>
      <c r="K277" s="117" t="s">
        <v>195</v>
      </c>
      <c r="L277" s="117" t="s">
        <v>195</v>
      </c>
      <c r="M277" s="117" t="s">
        <v>195</v>
      </c>
      <c r="N277" s="117" t="s">
        <v>195</v>
      </c>
      <c r="O277" s="117" t="s">
        <v>195</v>
      </c>
      <c r="P277" s="117" t="s">
        <v>195</v>
      </c>
      <c r="Q277" s="117" t="s">
        <v>195</v>
      </c>
      <c r="R277" s="117" t="s">
        <v>195</v>
      </c>
      <c r="S277" s="117" t="s">
        <v>195</v>
      </c>
      <c r="T277" s="117" t="s">
        <v>195</v>
      </c>
      <c r="U277" s="118" t="s">
        <v>195</v>
      </c>
      <c r="V277" s="106">
        <v>0</v>
      </c>
      <c r="W277" s="106">
        <v>2</v>
      </c>
      <c r="X277" s="106">
        <v>2</v>
      </c>
      <c r="Y277" s="106">
        <v>1</v>
      </c>
      <c r="Z277" s="106">
        <v>0</v>
      </c>
      <c r="AA277" s="106">
        <v>1</v>
      </c>
      <c r="AB277" s="106">
        <v>1</v>
      </c>
      <c r="AC277" s="106">
        <v>1</v>
      </c>
      <c r="AD277" s="106">
        <v>2</v>
      </c>
      <c r="AE277" s="106">
        <v>0</v>
      </c>
      <c r="AF277" s="106">
        <v>0</v>
      </c>
      <c r="AG277" s="182">
        <v>1</v>
      </c>
      <c r="AH277" s="119">
        <f t="shared" si="80"/>
        <v>11</v>
      </c>
      <c r="AI277" s="106">
        <f t="shared" si="81"/>
        <v>0</v>
      </c>
      <c r="AJ277" s="107">
        <f t="shared" si="82"/>
        <v>2</v>
      </c>
      <c r="AK277" s="107">
        <f t="shared" si="83"/>
        <v>2</v>
      </c>
      <c r="AL277" s="107">
        <f t="shared" si="84"/>
        <v>1</v>
      </c>
      <c r="AM277" s="107">
        <f t="shared" si="85"/>
        <v>0</v>
      </c>
      <c r="AN277" s="107">
        <f t="shared" si="86"/>
        <v>1</v>
      </c>
      <c r="AO277" s="107">
        <f t="shared" si="87"/>
        <v>1</v>
      </c>
      <c r="AP277" s="107">
        <f t="shared" si="88"/>
        <v>1</v>
      </c>
      <c r="AQ277" s="107">
        <f t="shared" si="89"/>
        <v>2</v>
      </c>
      <c r="AR277" s="107">
        <f t="shared" si="90"/>
        <v>0</v>
      </c>
      <c r="AS277" s="107">
        <f t="shared" si="91"/>
        <v>0</v>
      </c>
      <c r="AT277" s="107">
        <f t="shared" si="92"/>
        <v>1</v>
      </c>
      <c r="AU277" s="105">
        <f t="shared" si="93"/>
        <v>11</v>
      </c>
      <c r="AV277" s="86">
        <v>314.32</v>
      </c>
      <c r="AW277" s="87">
        <f t="shared" si="94"/>
        <v>712.39</v>
      </c>
      <c r="AX277" s="87">
        <f t="shared" si="95"/>
        <v>398.07</v>
      </c>
    </row>
    <row r="278" spans="1:50" ht="15.75" thickBot="1" x14ac:dyDescent="0.3">
      <c r="A278" s="179" t="s">
        <v>136</v>
      </c>
      <c r="B278" s="180" t="s">
        <v>267</v>
      </c>
      <c r="C278" s="181" t="s">
        <v>232</v>
      </c>
      <c r="D278" s="176" t="str">
        <f t="shared" si="79"/>
        <v>1679560866-Amerigroup-STAR+PLUS-MRSA West</v>
      </c>
      <c r="E278" s="169" t="s">
        <v>200</v>
      </c>
      <c r="F278" s="169" t="s">
        <v>233</v>
      </c>
      <c r="G278" s="169" t="s">
        <v>202</v>
      </c>
      <c r="H278" s="85" t="s">
        <v>469</v>
      </c>
      <c r="I278" s="95" t="s">
        <v>510</v>
      </c>
      <c r="J278" s="116" t="s">
        <v>195</v>
      </c>
      <c r="K278" s="117" t="s">
        <v>195</v>
      </c>
      <c r="L278" s="117" t="s">
        <v>195</v>
      </c>
      <c r="M278" s="117" t="s">
        <v>195</v>
      </c>
      <c r="N278" s="117" t="s">
        <v>195</v>
      </c>
      <c r="O278" s="117" t="s">
        <v>195</v>
      </c>
      <c r="P278" s="117" t="s">
        <v>195</v>
      </c>
      <c r="Q278" s="117" t="s">
        <v>195</v>
      </c>
      <c r="R278" s="117" t="s">
        <v>195</v>
      </c>
      <c r="S278" s="117" t="s">
        <v>195</v>
      </c>
      <c r="T278" s="117" t="s">
        <v>195</v>
      </c>
      <c r="U278" s="118" t="s">
        <v>195</v>
      </c>
      <c r="V278" s="106">
        <v>3</v>
      </c>
      <c r="W278" s="106">
        <v>1</v>
      </c>
      <c r="X278" s="106">
        <v>2</v>
      </c>
      <c r="Y278" s="106">
        <v>4</v>
      </c>
      <c r="Z278" s="106">
        <v>1</v>
      </c>
      <c r="AA278" s="106">
        <v>4</v>
      </c>
      <c r="AB278" s="106">
        <v>7</v>
      </c>
      <c r="AC278" s="106">
        <v>3</v>
      </c>
      <c r="AD278" s="106">
        <v>5</v>
      </c>
      <c r="AE278" s="106">
        <v>2</v>
      </c>
      <c r="AF278" s="106">
        <v>4</v>
      </c>
      <c r="AG278" s="182">
        <v>4</v>
      </c>
      <c r="AH278" s="119">
        <f t="shared" si="80"/>
        <v>40</v>
      </c>
      <c r="AI278" s="106">
        <f t="shared" si="81"/>
        <v>3</v>
      </c>
      <c r="AJ278" s="107">
        <f t="shared" si="82"/>
        <v>1</v>
      </c>
      <c r="AK278" s="107">
        <f t="shared" si="83"/>
        <v>2</v>
      </c>
      <c r="AL278" s="107">
        <f t="shared" si="84"/>
        <v>4</v>
      </c>
      <c r="AM278" s="107">
        <f t="shared" si="85"/>
        <v>1</v>
      </c>
      <c r="AN278" s="107">
        <f t="shared" si="86"/>
        <v>4</v>
      </c>
      <c r="AO278" s="107">
        <f t="shared" si="87"/>
        <v>7</v>
      </c>
      <c r="AP278" s="107">
        <f t="shared" si="88"/>
        <v>3</v>
      </c>
      <c r="AQ278" s="107">
        <f t="shared" si="89"/>
        <v>5</v>
      </c>
      <c r="AR278" s="107">
        <f t="shared" si="90"/>
        <v>2</v>
      </c>
      <c r="AS278" s="107">
        <f t="shared" si="91"/>
        <v>4</v>
      </c>
      <c r="AT278" s="107">
        <f t="shared" si="92"/>
        <v>4</v>
      </c>
      <c r="AU278" s="105">
        <f t="shared" si="93"/>
        <v>40</v>
      </c>
      <c r="AV278" s="86">
        <v>967.19</v>
      </c>
      <c r="AW278" s="87">
        <f t="shared" si="94"/>
        <v>2590.5</v>
      </c>
      <c r="AX278" s="87">
        <f t="shared" si="95"/>
        <v>1623.31</v>
      </c>
    </row>
    <row r="279" spans="1:50" ht="15.75" thickBot="1" x14ac:dyDescent="0.3">
      <c r="A279" s="179" t="s">
        <v>136</v>
      </c>
      <c r="B279" s="180" t="s">
        <v>267</v>
      </c>
      <c r="C279" s="181" t="s">
        <v>199</v>
      </c>
      <c r="D279" s="176" t="str">
        <f t="shared" si="79"/>
        <v>1679560866-Amerigroup-STAR-MRSA West</v>
      </c>
      <c r="E279" s="169" t="s">
        <v>200</v>
      </c>
      <c r="F279" s="169" t="s">
        <v>201</v>
      </c>
      <c r="G279" s="169" t="s">
        <v>202</v>
      </c>
      <c r="H279" s="85" t="s">
        <v>469</v>
      </c>
      <c r="I279" s="95" t="s">
        <v>510</v>
      </c>
      <c r="J279" s="116" t="s">
        <v>195</v>
      </c>
      <c r="K279" s="117" t="s">
        <v>195</v>
      </c>
      <c r="L279" s="117" t="s">
        <v>195</v>
      </c>
      <c r="M279" s="117" t="s">
        <v>195</v>
      </c>
      <c r="N279" s="117" t="s">
        <v>195</v>
      </c>
      <c r="O279" s="117" t="s">
        <v>195</v>
      </c>
      <c r="P279" s="117" t="s">
        <v>195</v>
      </c>
      <c r="Q279" s="117" t="s">
        <v>195</v>
      </c>
      <c r="R279" s="117" t="s">
        <v>195</v>
      </c>
      <c r="S279" s="117" t="s">
        <v>195</v>
      </c>
      <c r="T279" s="117" t="s">
        <v>195</v>
      </c>
      <c r="U279" s="118" t="s">
        <v>195</v>
      </c>
      <c r="V279" s="106">
        <v>11</v>
      </c>
      <c r="W279" s="106">
        <v>28</v>
      </c>
      <c r="X279" s="106">
        <v>19</v>
      </c>
      <c r="Y279" s="106">
        <v>16</v>
      </c>
      <c r="Z279" s="106">
        <v>18</v>
      </c>
      <c r="AA279" s="106">
        <v>12</v>
      </c>
      <c r="AB279" s="106">
        <v>21</v>
      </c>
      <c r="AC279" s="106">
        <v>17</v>
      </c>
      <c r="AD279" s="106">
        <v>24</v>
      </c>
      <c r="AE279" s="106">
        <v>21</v>
      </c>
      <c r="AF279" s="106">
        <v>11</v>
      </c>
      <c r="AG279" s="182">
        <v>19</v>
      </c>
      <c r="AH279" s="119">
        <f t="shared" si="80"/>
        <v>217</v>
      </c>
      <c r="AI279" s="106">
        <f t="shared" si="81"/>
        <v>11</v>
      </c>
      <c r="AJ279" s="107">
        <f t="shared" si="82"/>
        <v>28</v>
      </c>
      <c r="AK279" s="107">
        <f t="shared" si="83"/>
        <v>19</v>
      </c>
      <c r="AL279" s="107">
        <f t="shared" si="84"/>
        <v>16</v>
      </c>
      <c r="AM279" s="107">
        <f t="shared" si="85"/>
        <v>18</v>
      </c>
      <c r="AN279" s="107">
        <f t="shared" si="86"/>
        <v>12</v>
      </c>
      <c r="AO279" s="107">
        <f t="shared" si="87"/>
        <v>21</v>
      </c>
      <c r="AP279" s="107">
        <f t="shared" si="88"/>
        <v>17</v>
      </c>
      <c r="AQ279" s="107">
        <f t="shared" si="89"/>
        <v>24</v>
      </c>
      <c r="AR279" s="107">
        <f t="shared" si="90"/>
        <v>21</v>
      </c>
      <c r="AS279" s="107">
        <f t="shared" si="91"/>
        <v>11</v>
      </c>
      <c r="AT279" s="107">
        <f t="shared" si="92"/>
        <v>19</v>
      </c>
      <c r="AU279" s="105">
        <f t="shared" si="93"/>
        <v>217</v>
      </c>
      <c r="AV279" s="86">
        <v>7918.5500000000047</v>
      </c>
      <c r="AW279" s="87">
        <f t="shared" si="94"/>
        <v>14053.47</v>
      </c>
      <c r="AX279" s="87">
        <f t="shared" si="95"/>
        <v>6134.9199999999946</v>
      </c>
    </row>
    <row r="280" spans="1:50" ht="15.75" thickBot="1" x14ac:dyDescent="0.3">
      <c r="A280" s="179" t="s">
        <v>136</v>
      </c>
      <c r="B280" s="180" t="s">
        <v>267</v>
      </c>
      <c r="C280" s="181" t="s">
        <v>239</v>
      </c>
      <c r="D280" s="176" t="str">
        <f t="shared" si="79"/>
        <v>1679560866-FIRSTCARE-STAR-MRSA West</v>
      </c>
      <c r="E280" s="169" t="s">
        <v>240</v>
      </c>
      <c r="F280" s="169" t="s">
        <v>201</v>
      </c>
      <c r="G280" s="169" t="s">
        <v>202</v>
      </c>
      <c r="H280" s="85" t="s">
        <v>469</v>
      </c>
      <c r="I280" s="95" t="s">
        <v>510</v>
      </c>
      <c r="J280" s="116" t="s">
        <v>195</v>
      </c>
      <c r="K280" s="117" t="s">
        <v>195</v>
      </c>
      <c r="L280" s="117" t="s">
        <v>195</v>
      </c>
      <c r="M280" s="117" t="s">
        <v>195</v>
      </c>
      <c r="N280" s="117" t="s">
        <v>195</v>
      </c>
      <c r="O280" s="117" t="s">
        <v>195</v>
      </c>
      <c r="P280" s="117" t="s">
        <v>195</v>
      </c>
      <c r="Q280" s="117" t="s">
        <v>195</v>
      </c>
      <c r="R280" s="117" t="s">
        <v>195</v>
      </c>
      <c r="S280" s="117" t="s">
        <v>195</v>
      </c>
      <c r="T280" s="117" t="s">
        <v>195</v>
      </c>
      <c r="U280" s="118" t="s">
        <v>195</v>
      </c>
      <c r="V280" s="106">
        <v>0</v>
      </c>
      <c r="W280" s="106">
        <v>0</v>
      </c>
      <c r="X280" s="106">
        <v>0</v>
      </c>
      <c r="Y280" s="106">
        <v>0</v>
      </c>
      <c r="Z280" s="106">
        <v>0</v>
      </c>
      <c r="AA280" s="106">
        <v>0</v>
      </c>
      <c r="AB280" s="106">
        <v>0</v>
      </c>
      <c r="AC280" s="106">
        <v>0</v>
      </c>
      <c r="AD280" s="106">
        <v>0</v>
      </c>
      <c r="AE280" s="106">
        <v>0</v>
      </c>
      <c r="AF280" s="106">
        <v>0</v>
      </c>
      <c r="AG280" s="182">
        <v>0</v>
      </c>
      <c r="AH280" s="119">
        <f t="shared" si="80"/>
        <v>0</v>
      </c>
      <c r="AI280" s="106">
        <f t="shared" si="81"/>
        <v>0</v>
      </c>
      <c r="AJ280" s="107">
        <f t="shared" si="82"/>
        <v>0</v>
      </c>
      <c r="AK280" s="107">
        <f t="shared" si="83"/>
        <v>0</v>
      </c>
      <c r="AL280" s="107">
        <f t="shared" si="84"/>
        <v>0</v>
      </c>
      <c r="AM280" s="107">
        <f t="shared" si="85"/>
        <v>0</v>
      </c>
      <c r="AN280" s="107">
        <f t="shared" si="86"/>
        <v>0</v>
      </c>
      <c r="AO280" s="107">
        <f t="shared" si="87"/>
        <v>0</v>
      </c>
      <c r="AP280" s="107">
        <f t="shared" si="88"/>
        <v>0</v>
      </c>
      <c r="AQ280" s="107">
        <f t="shared" si="89"/>
        <v>0</v>
      </c>
      <c r="AR280" s="107">
        <f t="shared" si="90"/>
        <v>0</v>
      </c>
      <c r="AS280" s="107">
        <f t="shared" si="91"/>
        <v>0</v>
      </c>
      <c r="AT280" s="107">
        <f t="shared" si="92"/>
        <v>0</v>
      </c>
      <c r="AU280" s="105">
        <f t="shared" si="93"/>
        <v>0</v>
      </c>
      <c r="AV280" s="86">
        <v>9947.5099999999984</v>
      </c>
      <c r="AW280" s="87">
        <f t="shared" si="94"/>
        <v>0</v>
      </c>
      <c r="AX280" s="87">
        <f t="shared" si="95"/>
        <v>-9947.5099999999984</v>
      </c>
    </row>
    <row r="281" spans="1:50" ht="15.75" thickBot="1" x14ac:dyDescent="0.3">
      <c r="A281" s="179" t="s">
        <v>137</v>
      </c>
      <c r="B281" s="180" t="s">
        <v>315</v>
      </c>
      <c r="C281" s="181" t="s">
        <v>413</v>
      </c>
      <c r="D281" s="176" t="str">
        <f t="shared" si="79"/>
        <v>1679562961-Amerigroup-STAR-MRSA Central</v>
      </c>
      <c r="E281" s="169" t="s">
        <v>200</v>
      </c>
      <c r="F281" s="169" t="s">
        <v>201</v>
      </c>
      <c r="G281" s="169" t="s">
        <v>212</v>
      </c>
      <c r="H281" s="85" t="s">
        <v>469</v>
      </c>
      <c r="I281" s="95" t="s">
        <v>510</v>
      </c>
      <c r="J281" s="116" t="s">
        <v>195</v>
      </c>
      <c r="K281" s="117" t="s">
        <v>195</v>
      </c>
      <c r="L281" s="117" t="s">
        <v>195</v>
      </c>
      <c r="M281" s="117" t="s">
        <v>195</v>
      </c>
      <c r="N281" s="117" t="s">
        <v>195</v>
      </c>
      <c r="O281" s="117" t="s">
        <v>195</v>
      </c>
      <c r="P281" s="117" t="s">
        <v>195</v>
      </c>
      <c r="Q281" s="117" t="s">
        <v>195</v>
      </c>
      <c r="R281" s="117" t="s">
        <v>195</v>
      </c>
      <c r="S281" s="117" t="s">
        <v>195</v>
      </c>
      <c r="T281" s="117" t="s">
        <v>195</v>
      </c>
      <c r="U281" s="118" t="s">
        <v>195</v>
      </c>
      <c r="V281" s="106">
        <v>35</v>
      </c>
      <c r="W281" s="106">
        <v>28</v>
      </c>
      <c r="X281" s="106">
        <v>36</v>
      </c>
      <c r="Y281" s="106">
        <v>39</v>
      </c>
      <c r="Z281" s="106">
        <v>23</v>
      </c>
      <c r="AA281" s="106">
        <v>17</v>
      </c>
      <c r="AB281" s="106">
        <v>38</v>
      </c>
      <c r="AC281" s="106">
        <v>29</v>
      </c>
      <c r="AD281" s="106">
        <v>24</v>
      </c>
      <c r="AE281" s="106">
        <v>21</v>
      </c>
      <c r="AF281" s="106">
        <v>12</v>
      </c>
      <c r="AG281" s="182">
        <v>27</v>
      </c>
      <c r="AH281" s="119">
        <f t="shared" si="80"/>
        <v>329</v>
      </c>
      <c r="AI281" s="106">
        <f t="shared" si="81"/>
        <v>35</v>
      </c>
      <c r="AJ281" s="107">
        <f t="shared" si="82"/>
        <v>28</v>
      </c>
      <c r="AK281" s="107">
        <f t="shared" si="83"/>
        <v>36</v>
      </c>
      <c r="AL281" s="107">
        <f t="shared" si="84"/>
        <v>39</v>
      </c>
      <c r="AM281" s="107">
        <f t="shared" si="85"/>
        <v>23</v>
      </c>
      <c r="AN281" s="107">
        <f t="shared" si="86"/>
        <v>17</v>
      </c>
      <c r="AO281" s="107">
        <f t="shared" si="87"/>
        <v>38</v>
      </c>
      <c r="AP281" s="107">
        <f t="shared" si="88"/>
        <v>29</v>
      </c>
      <c r="AQ281" s="107">
        <f t="shared" si="89"/>
        <v>24</v>
      </c>
      <c r="AR281" s="107">
        <f t="shared" si="90"/>
        <v>21</v>
      </c>
      <c r="AS281" s="107">
        <f t="shared" si="91"/>
        <v>12</v>
      </c>
      <c r="AT281" s="107">
        <f t="shared" si="92"/>
        <v>27</v>
      </c>
      <c r="AU281" s="105">
        <f t="shared" si="93"/>
        <v>329</v>
      </c>
      <c r="AV281" s="86">
        <v>15904.830000000005</v>
      </c>
      <c r="AW281" s="87">
        <f t="shared" si="94"/>
        <v>21306.87</v>
      </c>
      <c r="AX281" s="87">
        <f t="shared" si="95"/>
        <v>5402.0399999999936</v>
      </c>
    </row>
    <row r="282" spans="1:50" ht="15.75" thickBot="1" x14ac:dyDescent="0.3">
      <c r="A282" s="179" t="s">
        <v>138</v>
      </c>
      <c r="B282" s="180" t="s">
        <v>247</v>
      </c>
      <c r="C282" s="181" t="s">
        <v>434</v>
      </c>
      <c r="D282" s="176" t="str">
        <f t="shared" si="79"/>
        <v>1679926992-Amerigroup-STAR+PLUS-Jefferson</v>
      </c>
      <c r="E282" s="169" t="s">
        <v>200</v>
      </c>
      <c r="F282" s="169" t="s">
        <v>233</v>
      </c>
      <c r="G282" s="169" t="s">
        <v>249</v>
      </c>
      <c r="H282" s="85" t="s">
        <v>469</v>
      </c>
      <c r="I282" s="95" t="s">
        <v>510</v>
      </c>
      <c r="J282" s="116" t="s">
        <v>195</v>
      </c>
      <c r="K282" s="117" t="s">
        <v>195</v>
      </c>
      <c r="L282" s="117" t="s">
        <v>195</v>
      </c>
      <c r="M282" s="117" t="s">
        <v>195</v>
      </c>
      <c r="N282" s="117" t="s">
        <v>195</v>
      </c>
      <c r="O282" s="117" t="s">
        <v>195</v>
      </c>
      <c r="P282" s="117" t="s">
        <v>195</v>
      </c>
      <c r="Q282" s="117" t="s">
        <v>195</v>
      </c>
      <c r="R282" s="117" t="s">
        <v>195</v>
      </c>
      <c r="S282" s="117" t="s">
        <v>195</v>
      </c>
      <c r="T282" s="117" t="s">
        <v>195</v>
      </c>
      <c r="U282" s="118" t="s">
        <v>195</v>
      </c>
      <c r="V282" s="106">
        <v>6</v>
      </c>
      <c r="W282" s="106">
        <v>8</v>
      </c>
      <c r="X282" s="106">
        <v>8</v>
      </c>
      <c r="Y282" s="106">
        <v>8</v>
      </c>
      <c r="Z282" s="106">
        <v>6</v>
      </c>
      <c r="AA282" s="106">
        <v>3</v>
      </c>
      <c r="AB282" s="106">
        <v>4</v>
      </c>
      <c r="AC282" s="106">
        <v>2</v>
      </c>
      <c r="AD282" s="106">
        <v>3</v>
      </c>
      <c r="AE282" s="106">
        <v>2</v>
      </c>
      <c r="AF282" s="106">
        <v>6</v>
      </c>
      <c r="AG282" s="182">
        <v>4</v>
      </c>
      <c r="AH282" s="119">
        <f t="shared" si="80"/>
        <v>60</v>
      </c>
      <c r="AI282" s="106">
        <f t="shared" si="81"/>
        <v>6</v>
      </c>
      <c r="AJ282" s="107">
        <f t="shared" si="82"/>
        <v>8</v>
      </c>
      <c r="AK282" s="107">
        <f t="shared" si="83"/>
        <v>8</v>
      </c>
      <c r="AL282" s="107">
        <f t="shared" si="84"/>
        <v>8</v>
      </c>
      <c r="AM282" s="107">
        <f t="shared" si="85"/>
        <v>6</v>
      </c>
      <c r="AN282" s="107">
        <f t="shared" si="86"/>
        <v>3</v>
      </c>
      <c r="AO282" s="107">
        <f t="shared" si="87"/>
        <v>4</v>
      </c>
      <c r="AP282" s="107">
        <f t="shared" si="88"/>
        <v>2</v>
      </c>
      <c r="AQ282" s="107">
        <f t="shared" si="89"/>
        <v>3</v>
      </c>
      <c r="AR282" s="107">
        <f t="shared" si="90"/>
        <v>2</v>
      </c>
      <c r="AS282" s="107">
        <f t="shared" si="91"/>
        <v>6</v>
      </c>
      <c r="AT282" s="107">
        <f t="shared" si="92"/>
        <v>4</v>
      </c>
      <c r="AU282" s="105">
        <f t="shared" si="93"/>
        <v>60</v>
      </c>
      <c r="AV282" s="86">
        <v>3554.9899999999989</v>
      </c>
      <c r="AW282" s="87">
        <f t="shared" si="94"/>
        <v>3885.75</v>
      </c>
      <c r="AX282" s="87">
        <f t="shared" si="95"/>
        <v>330.76000000000113</v>
      </c>
    </row>
    <row r="283" spans="1:50" ht="15.75" thickBot="1" x14ac:dyDescent="0.3">
      <c r="A283" s="179" t="s">
        <v>138</v>
      </c>
      <c r="B283" s="180" t="s">
        <v>247</v>
      </c>
      <c r="C283" s="181" t="s">
        <v>248</v>
      </c>
      <c r="D283" s="176" t="str">
        <f t="shared" si="79"/>
        <v>1679926992-Amerigroup-STAR-Jefferson</v>
      </c>
      <c r="E283" s="169" t="s">
        <v>200</v>
      </c>
      <c r="F283" s="169" t="s">
        <v>201</v>
      </c>
      <c r="G283" s="169" t="s">
        <v>249</v>
      </c>
      <c r="H283" s="85" t="s">
        <v>469</v>
      </c>
      <c r="I283" s="95" t="s">
        <v>510</v>
      </c>
      <c r="J283" s="116" t="s">
        <v>195</v>
      </c>
      <c r="K283" s="117" t="s">
        <v>195</v>
      </c>
      <c r="L283" s="117" t="s">
        <v>195</v>
      </c>
      <c r="M283" s="117" t="s">
        <v>195</v>
      </c>
      <c r="N283" s="117" t="s">
        <v>195</v>
      </c>
      <c r="O283" s="117" t="s">
        <v>195</v>
      </c>
      <c r="P283" s="117" t="s">
        <v>195</v>
      </c>
      <c r="Q283" s="117" t="s">
        <v>195</v>
      </c>
      <c r="R283" s="117" t="s">
        <v>195</v>
      </c>
      <c r="S283" s="117" t="s">
        <v>195</v>
      </c>
      <c r="T283" s="117" t="s">
        <v>195</v>
      </c>
      <c r="U283" s="118" t="s">
        <v>195</v>
      </c>
      <c r="V283" s="106">
        <v>2</v>
      </c>
      <c r="W283" s="106">
        <v>1</v>
      </c>
      <c r="X283" s="106">
        <v>3</v>
      </c>
      <c r="Y283" s="106">
        <v>6</v>
      </c>
      <c r="Z283" s="106">
        <v>3</v>
      </c>
      <c r="AA283" s="106">
        <v>2</v>
      </c>
      <c r="AB283" s="106">
        <v>2</v>
      </c>
      <c r="AC283" s="106">
        <v>1</v>
      </c>
      <c r="AD283" s="106">
        <v>7</v>
      </c>
      <c r="AE283" s="106">
        <v>1</v>
      </c>
      <c r="AF283" s="106">
        <v>3</v>
      </c>
      <c r="AG283" s="182">
        <v>1</v>
      </c>
      <c r="AH283" s="119">
        <f t="shared" si="80"/>
        <v>32</v>
      </c>
      <c r="AI283" s="106">
        <f t="shared" si="81"/>
        <v>2</v>
      </c>
      <c r="AJ283" s="107">
        <f t="shared" si="82"/>
        <v>1</v>
      </c>
      <c r="AK283" s="107">
        <f t="shared" si="83"/>
        <v>3</v>
      </c>
      <c r="AL283" s="107">
        <f t="shared" si="84"/>
        <v>6</v>
      </c>
      <c r="AM283" s="107">
        <f t="shared" si="85"/>
        <v>3</v>
      </c>
      <c r="AN283" s="107">
        <f t="shared" si="86"/>
        <v>2</v>
      </c>
      <c r="AO283" s="107">
        <f t="shared" si="87"/>
        <v>2</v>
      </c>
      <c r="AP283" s="107">
        <f t="shared" si="88"/>
        <v>1</v>
      </c>
      <c r="AQ283" s="107">
        <f t="shared" si="89"/>
        <v>7</v>
      </c>
      <c r="AR283" s="107">
        <f t="shared" si="90"/>
        <v>1</v>
      </c>
      <c r="AS283" s="107">
        <f t="shared" si="91"/>
        <v>3</v>
      </c>
      <c r="AT283" s="107">
        <f t="shared" si="92"/>
        <v>1</v>
      </c>
      <c r="AU283" s="105">
        <f t="shared" si="93"/>
        <v>32</v>
      </c>
      <c r="AV283" s="86">
        <v>3964.0500000000011</v>
      </c>
      <c r="AW283" s="87">
        <f t="shared" si="94"/>
        <v>2072.4</v>
      </c>
      <c r="AX283" s="87">
        <f t="shared" si="95"/>
        <v>-1891.650000000001</v>
      </c>
    </row>
    <row r="284" spans="1:50" ht="15.75" thickBot="1" x14ac:dyDescent="0.3">
      <c r="A284" s="179" t="s">
        <v>139</v>
      </c>
      <c r="B284" s="180" t="s">
        <v>243</v>
      </c>
      <c r="C284" s="181" t="s">
        <v>235</v>
      </c>
      <c r="D284" s="176" t="str">
        <f t="shared" si="79"/>
        <v>1679992911-Amerigroup-STAR Kids-MRSA West</v>
      </c>
      <c r="E284" s="169" t="s">
        <v>200</v>
      </c>
      <c r="F284" s="169" t="s">
        <v>236</v>
      </c>
      <c r="G284" s="169" t="s">
        <v>202</v>
      </c>
      <c r="H284" s="85" t="s">
        <v>469</v>
      </c>
      <c r="I284" s="95" t="s">
        <v>510</v>
      </c>
      <c r="J284" s="116" t="s">
        <v>195</v>
      </c>
      <c r="K284" s="117" t="s">
        <v>195</v>
      </c>
      <c r="L284" s="117" t="s">
        <v>195</v>
      </c>
      <c r="M284" s="117" t="s">
        <v>195</v>
      </c>
      <c r="N284" s="117" t="s">
        <v>195</v>
      </c>
      <c r="O284" s="117" t="s">
        <v>195</v>
      </c>
      <c r="P284" s="117" t="s">
        <v>195</v>
      </c>
      <c r="Q284" s="117" t="s">
        <v>195</v>
      </c>
      <c r="R284" s="117" t="s">
        <v>195</v>
      </c>
      <c r="S284" s="117" t="s">
        <v>195</v>
      </c>
      <c r="T284" s="117" t="s">
        <v>195</v>
      </c>
      <c r="U284" s="118" t="s">
        <v>195</v>
      </c>
      <c r="V284" s="106">
        <v>0</v>
      </c>
      <c r="W284" s="106">
        <v>0</v>
      </c>
      <c r="X284" s="106">
        <v>1</v>
      </c>
      <c r="Y284" s="106">
        <v>2</v>
      </c>
      <c r="Z284" s="106">
        <v>0</v>
      </c>
      <c r="AA284" s="106">
        <v>3</v>
      </c>
      <c r="AB284" s="106">
        <v>0</v>
      </c>
      <c r="AC284" s="106">
        <v>0</v>
      </c>
      <c r="AD284" s="106">
        <v>0</v>
      </c>
      <c r="AE284" s="106">
        <v>0</v>
      </c>
      <c r="AF284" s="106">
        <v>0</v>
      </c>
      <c r="AG284" s="182">
        <v>0</v>
      </c>
      <c r="AH284" s="119">
        <f t="shared" si="80"/>
        <v>6</v>
      </c>
      <c r="AI284" s="106">
        <f t="shared" si="81"/>
        <v>0</v>
      </c>
      <c r="AJ284" s="107">
        <f t="shared" si="82"/>
        <v>0</v>
      </c>
      <c r="AK284" s="107">
        <f t="shared" si="83"/>
        <v>1</v>
      </c>
      <c r="AL284" s="107">
        <f t="shared" si="84"/>
        <v>2</v>
      </c>
      <c r="AM284" s="107">
        <f t="shared" si="85"/>
        <v>0</v>
      </c>
      <c r="AN284" s="107">
        <f t="shared" si="86"/>
        <v>3</v>
      </c>
      <c r="AO284" s="107">
        <f t="shared" si="87"/>
        <v>0</v>
      </c>
      <c r="AP284" s="107">
        <f t="shared" si="88"/>
        <v>0</v>
      </c>
      <c r="AQ284" s="107">
        <f t="shared" si="89"/>
        <v>0</v>
      </c>
      <c r="AR284" s="107">
        <f t="shared" si="90"/>
        <v>0</v>
      </c>
      <c r="AS284" s="107">
        <f t="shared" si="91"/>
        <v>0</v>
      </c>
      <c r="AT284" s="107">
        <f t="shared" si="92"/>
        <v>0</v>
      </c>
      <c r="AU284" s="105">
        <f t="shared" si="93"/>
        <v>6</v>
      </c>
      <c r="AV284" s="86">
        <v>0</v>
      </c>
      <c r="AW284" s="87">
        <f t="shared" si="94"/>
        <v>388.58</v>
      </c>
      <c r="AX284" s="87">
        <f t="shared" si="95"/>
        <v>388.58</v>
      </c>
    </row>
    <row r="285" spans="1:50" ht="15.75" thickBot="1" x14ac:dyDescent="0.3">
      <c r="A285" s="179" t="s">
        <v>139</v>
      </c>
      <c r="B285" s="180" t="s">
        <v>243</v>
      </c>
      <c r="C285" s="181" t="s">
        <v>232</v>
      </c>
      <c r="D285" s="176" t="str">
        <f t="shared" si="79"/>
        <v>1679992911-Amerigroup-STAR+PLUS-MRSA West</v>
      </c>
      <c r="E285" s="169" t="s">
        <v>200</v>
      </c>
      <c r="F285" s="169" t="s">
        <v>233</v>
      </c>
      <c r="G285" s="169" t="s">
        <v>202</v>
      </c>
      <c r="H285" s="85" t="s">
        <v>469</v>
      </c>
      <c r="I285" s="95" t="s">
        <v>510</v>
      </c>
      <c r="J285" s="116" t="s">
        <v>195</v>
      </c>
      <c r="K285" s="117" t="s">
        <v>195</v>
      </c>
      <c r="L285" s="117" t="s">
        <v>195</v>
      </c>
      <c r="M285" s="117" t="s">
        <v>195</v>
      </c>
      <c r="N285" s="117" t="s">
        <v>195</v>
      </c>
      <c r="O285" s="117" t="s">
        <v>195</v>
      </c>
      <c r="P285" s="117" t="s">
        <v>195</v>
      </c>
      <c r="Q285" s="117" t="s">
        <v>195</v>
      </c>
      <c r="R285" s="117" t="s">
        <v>195</v>
      </c>
      <c r="S285" s="117" t="s">
        <v>195</v>
      </c>
      <c r="T285" s="117" t="s">
        <v>195</v>
      </c>
      <c r="U285" s="118" t="s">
        <v>195</v>
      </c>
      <c r="V285" s="106">
        <v>0</v>
      </c>
      <c r="W285" s="106">
        <v>0</v>
      </c>
      <c r="X285" s="106">
        <v>0</v>
      </c>
      <c r="Y285" s="106">
        <v>0</v>
      </c>
      <c r="Z285" s="106">
        <v>0</v>
      </c>
      <c r="AA285" s="106">
        <v>0</v>
      </c>
      <c r="AB285" s="106">
        <v>0</v>
      </c>
      <c r="AC285" s="106">
        <v>0</v>
      </c>
      <c r="AD285" s="106">
        <v>0</v>
      </c>
      <c r="AE285" s="106">
        <v>0</v>
      </c>
      <c r="AF285" s="106">
        <v>0</v>
      </c>
      <c r="AG285" s="182">
        <v>1</v>
      </c>
      <c r="AH285" s="119">
        <f t="shared" si="80"/>
        <v>1</v>
      </c>
      <c r="AI285" s="106">
        <f t="shared" si="81"/>
        <v>0</v>
      </c>
      <c r="AJ285" s="107">
        <f t="shared" si="82"/>
        <v>0</v>
      </c>
      <c r="AK285" s="107">
        <f t="shared" si="83"/>
        <v>0</v>
      </c>
      <c r="AL285" s="107">
        <f t="shared" si="84"/>
        <v>0</v>
      </c>
      <c r="AM285" s="107">
        <f t="shared" si="85"/>
        <v>0</v>
      </c>
      <c r="AN285" s="107">
        <f t="shared" si="86"/>
        <v>0</v>
      </c>
      <c r="AO285" s="107">
        <f t="shared" si="87"/>
        <v>0</v>
      </c>
      <c r="AP285" s="107">
        <f t="shared" si="88"/>
        <v>0</v>
      </c>
      <c r="AQ285" s="107">
        <f t="shared" si="89"/>
        <v>0</v>
      </c>
      <c r="AR285" s="107">
        <f t="shared" si="90"/>
        <v>0</v>
      </c>
      <c r="AS285" s="107">
        <f t="shared" si="91"/>
        <v>0</v>
      </c>
      <c r="AT285" s="107">
        <f t="shared" si="92"/>
        <v>1</v>
      </c>
      <c r="AU285" s="105">
        <f t="shared" si="93"/>
        <v>1</v>
      </c>
      <c r="AV285" s="86">
        <v>116.04</v>
      </c>
      <c r="AW285" s="87">
        <f t="shared" si="94"/>
        <v>64.760000000000005</v>
      </c>
      <c r="AX285" s="87">
        <f t="shared" si="95"/>
        <v>-51.28</v>
      </c>
    </row>
    <row r="286" spans="1:50" ht="15.75" thickBot="1" x14ac:dyDescent="0.3">
      <c r="A286" s="179" t="s">
        <v>139</v>
      </c>
      <c r="B286" s="180" t="s">
        <v>243</v>
      </c>
      <c r="C286" s="181" t="s">
        <v>199</v>
      </c>
      <c r="D286" s="176" t="str">
        <f t="shared" si="79"/>
        <v>1679992911-Amerigroup-STAR-MRSA West</v>
      </c>
      <c r="E286" s="169" t="s">
        <v>200</v>
      </c>
      <c r="F286" s="169" t="s">
        <v>201</v>
      </c>
      <c r="G286" s="169" t="s">
        <v>202</v>
      </c>
      <c r="H286" s="85" t="s">
        <v>469</v>
      </c>
      <c r="I286" s="95" t="s">
        <v>510</v>
      </c>
      <c r="J286" s="116" t="s">
        <v>195</v>
      </c>
      <c r="K286" s="117" t="s">
        <v>195</v>
      </c>
      <c r="L286" s="117" t="s">
        <v>195</v>
      </c>
      <c r="M286" s="117" t="s">
        <v>195</v>
      </c>
      <c r="N286" s="117" t="s">
        <v>195</v>
      </c>
      <c r="O286" s="117" t="s">
        <v>195</v>
      </c>
      <c r="P286" s="117" t="s">
        <v>195</v>
      </c>
      <c r="Q286" s="117" t="s">
        <v>195</v>
      </c>
      <c r="R286" s="117" t="s">
        <v>195</v>
      </c>
      <c r="S286" s="117" t="s">
        <v>195</v>
      </c>
      <c r="T286" s="117" t="s">
        <v>195</v>
      </c>
      <c r="U286" s="118" t="s">
        <v>195</v>
      </c>
      <c r="V286" s="106">
        <v>5</v>
      </c>
      <c r="W286" s="106">
        <v>2</v>
      </c>
      <c r="X286" s="106">
        <v>5</v>
      </c>
      <c r="Y286" s="106">
        <v>4</v>
      </c>
      <c r="Z286" s="106">
        <v>4</v>
      </c>
      <c r="AA286" s="106">
        <v>6</v>
      </c>
      <c r="AB286" s="106">
        <v>2</v>
      </c>
      <c r="AC286" s="106">
        <v>4</v>
      </c>
      <c r="AD286" s="106">
        <v>4</v>
      </c>
      <c r="AE286" s="106">
        <v>0</v>
      </c>
      <c r="AF286" s="106">
        <v>2</v>
      </c>
      <c r="AG286" s="182">
        <v>2</v>
      </c>
      <c r="AH286" s="119">
        <f t="shared" si="80"/>
        <v>40</v>
      </c>
      <c r="AI286" s="106">
        <f t="shared" si="81"/>
        <v>5</v>
      </c>
      <c r="AJ286" s="107">
        <f t="shared" si="82"/>
        <v>2</v>
      </c>
      <c r="AK286" s="107">
        <f t="shared" si="83"/>
        <v>5</v>
      </c>
      <c r="AL286" s="107">
        <f t="shared" si="84"/>
        <v>4</v>
      </c>
      <c r="AM286" s="107">
        <f t="shared" si="85"/>
        <v>4</v>
      </c>
      <c r="AN286" s="107">
        <f t="shared" si="86"/>
        <v>6</v>
      </c>
      <c r="AO286" s="107">
        <f t="shared" si="87"/>
        <v>2</v>
      </c>
      <c r="AP286" s="107">
        <f t="shared" si="88"/>
        <v>4</v>
      </c>
      <c r="AQ286" s="107">
        <f t="shared" si="89"/>
        <v>4</v>
      </c>
      <c r="AR286" s="107">
        <f t="shared" si="90"/>
        <v>0</v>
      </c>
      <c r="AS286" s="107">
        <f t="shared" si="91"/>
        <v>2</v>
      </c>
      <c r="AT286" s="107">
        <f t="shared" si="92"/>
        <v>2</v>
      </c>
      <c r="AU286" s="105">
        <f t="shared" si="93"/>
        <v>40</v>
      </c>
      <c r="AV286" s="86">
        <v>971.61999999999989</v>
      </c>
      <c r="AW286" s="87">
        <f t="shared" si="94"/>
        <v>2590.5</v>
      </c>
      <c r="AX286" s="87">
        <f t="shared" si="95"/>
        <v>1618.88</v>
      </c>
    </row>
    <row r="287" spans="1:50" ht="15.75" thickBot="1" x14ac:dyDescent="0.3">
      <c r="A287" s="179" t="s">
        <v>139</v>
      </c>
      <c r="B287" s="180" t="s">
        <v>243</v>
      </c>
      <c r="C287" s="181" t="s">
        <v>239</v>
      </c>
      <c r="D287" s="176" t="str">
        <f t="shared" si="79"/>
        <v>1679992911-FIRSTCARE-STAR-MRSA West</v>
      </c>
      <c r="E287" s="169" t="s">
        <v>240</v>
      </c>
      <c r="F287" s="169" t="s">
        <v>201</v>
      </c>
      <c r="G287" s="169" t="s">
        <v>202</v>
      </c>
      <c r="H287" s="85" t="s">
        <v>469</v>
      </c>
      <c r="I287" s="95" t="s">
        <v>510</v>
      </c>
      <c r="J287" s="116" t="s">
        <v>195</v>
      </c>
      <c r="K287" s="117" t="s">
        <v>195</v>
      </c>
      <c r="L287" s="117" t="s">
        <v>195</v>
      </c>
      <c r="M287" s="117" t="s">
        <v>195</v>
      </c>
      <c r="N287" s="117" t="s">
        <v>195</v>
      </c>
      <c r="O287" s="117" t="s">
        <v>195</v>
      </c>
      <c r="P287" s="117" t="s">
        <v>195</v>
      </c>
      <c r="Q287" s="117" t="s">
        <v>195</v>
      </c>
      <c r="R287" s="117" t="s">
        <v>195</v>
      </c>
      <c r="S287" s="117" t="s">
        <v>195</v>
      </c>
      <c r="T287" s="117" t="s">
        <v>195</v>
      </c>
      <c r="U287" s="118" t="s">
        <v>195</v>
      </c>
      <c r="V287" s="106">
        <v>5</v>
      </c>
      <c r="W287" s="106">
        <v>7</v>
      </c>
      <c r="X287" s="106">
        <v>5</v>
      </c>
      <c r="Y287" s="106">
        <v>3</v>
      </c>
      <c r="Z287" s="106">
        <v>7</v>
      </c>
      <c r="AA287" s="106">
        <v>2</v>
      </c>
      <c r="AB287" s="106">
        <v>2</v>
      </c>
      <c r="AC287" s="106">
        <v>1</v>
      </c>
      <c r="AD287" s="106">
        <v>2</v>
      </c>
      <c r="AE287" s="106">
        <v>0</v>
      </c>
      <c r="AF287" s="106">
        <v>2</v>
      </c>
      <c r="AG287" s="182">
        <v>1</v>
      </c>
      <c r="AH287" s="119">
        <f t="shared" si="80"/>
        <v>37</v>
      </c>
      <c r="AI287" s="106">
        <f t="shared" si="81"/>
        <v>5</v>
      </c>
      <c r="AJ287" s="107">
        <f t="shared" si="82"/>
        <v>7</v>
      </c>
      <c r="AK287" s="107">
        <f t="shared" si="83"/>
        <v>5</v>
      </c>
      <c r="AL287" s="107">
        <f t="shared" si="84"/>
        <v>3</v>
      </c>
      <c r="AM287" s="107">
        <f t="shared" si="85"/>
        <v>7</v>
      </c>
      <c r="AN287" s="107">
        <f t="shared" si="86"/>
        <v>2</v>
      </c>
      <c r="AO287" s="107">
        <f t="shared" si="87"/>
        <v>2</v>
      </c>
      <c r="AP287" s="107">
        <f t="shared" si="88"/>
        <v>1</v>
      </c>
      <c r="AQ287" s="107">
        <f t="shared" si="89"/>
        <v>2</v>
      </c>
      <c r="AR287" s="107">
        <f t="shared" si="90"/>
        <v>0</v>
      </c>
      <c r="AS287" s="107">
        <f t="shared" si="91"/>
        <v>2</v>
      </c>
      <c r="AT287" s="107">
        <f t="shared" si="92"/>
        <v>1</v>
      </c>
      <c r="AU287" s="105">
        <f t="shared" si="93"/>
        <v>37</v>
      </c>
      <c r="AV287" s="86">
        <v>1266.44</v>
      </c>
      <c r="AW287" s="87">
        <f t="shared" si="94"/>
        <v>2396.21</v>
      </c>
      <c r="AX287" s="87">
        <f t="shared" si="95"/>
        <v>1129.77</v>
      </c>
    </row>
    <row r="288" spans="1:50" ht="15.75" thickBot="1" x14ac:dyDescent="0.3">
      <c r="A288" s="179" t="s">
        <v>140</v>
      </c>
      <c r="B288" s="180" t="s">
        <v>339</v>
      </c>
      <c r="C288" s="181" t="s">
        <v>235</v>
      </c>
      <c r="D288" s="176" t="str">
        <f t="shared" si="79"/>
        <v>1689659765-Amerigroup-STAR Kids-MRSA West</v>
      </c>
      <c r="E288" s="169" t="s">
        <v>200</v>
      </c>
      <c r="F288" s="169" t="s">
        <v>236</v>
      </c>
      <c r="G288" s="169" t="s">
        <v>202</v>
      </c>
      <c r="H288" s="85" t="s">
        <v>469</v>
      </c>
      <c r="I288" s="95" t="s">
        <v>510</v>
      </c>
      <c r="J288" s="116" t="s">
        <v>195</v>
      </c>
      <c r="K288" s="117" t="s">
        <v>195</v>
      </c>
      <c r="L288" s="117" t="s">
        <v>195</v>
      </c>
      <c r="M288" s="117" t="s">
        <v>195</v>
      </c>
      <c r="N288" s="117" t="s">
        <v>195</v>
      </c>
      <c r="O288" s="117" t="s">
        <v>195</v>
      </c>
      <c r="P288" s="117" t="s">
        <v>195</v>
      </c>
      <c r="Q288" s="117" t="s">
        <v>195</v>
      </c>
      <c r="R288" s="117" t="s">
        <v>195</v>
      </c>
      <c r="S288" s="117" t="s">
        <v>195</v>
      </c>
      <c r="T288" s="117" t="s">
        <v>195</v>
      </c>
      <c r="U288" s="118" t="s">
        <v>195</v>
      </c>
      <c r="V288" s="106">
        <v>9</v>
      </c>
      <c r="W288" s="106">
        <v>15</v>
      </c>
      <c r="X288" s="106">
        <v>7</v>
      </c>
      <c r="Y288" s="106">
        <v>8</v>
      </c>
      <c r="Z288" s="106">
        <v>3</v>
      </c>
      <c r="AA288" s="106">
        <v>7</v>
      </c>
      <c r="AB288" s="106">
        <v>5</v>
      </c>
      <c r="AC288" s="106">
        <v>9</v>
      </c>
      <c r="AD288" s="106">
        <v>8</v>
      </c>
      <c r="AE288" s="106">
        <v>6</v>
      </c>
      <c r="AF288" s="106">
        <v>3</v>
      </c>
      <c r="AG288" s="182">
        <v>11</v>
      </c>
      <c r="AH288" s="119">
        <f t="shared" si="80"/>
        <v>91</v>
      </c>
      <c r="AI288" s="106">
        <f t="shared" si="81"/>
        <v>9</v>
      </c>
      <c r="AJ288" s="107">
        <f t="shared" si="82"/>
        <v>15</v>
      </c>
      <c r="AK288" s="107">
        <f t="shared" si="83"/>
        <v>7</v>
      </c>
      <c r="AL288" s="107">
        <f t="shared" si="84"/>
        <v>8</v>
      </c>
      <c r="AM288" s="107">
        <f t="shared" si="85"/>
        <v>3</v>
      </c>
      <c r="AN288" s="107">
        <f t="shared" si="86"/>
        <v>7</v>
      </c>
      <c r="AO288" s="107">
        <f t="shared" si="87"/>
        <v>5</v>
      </c>
      <c r="AP288" s="107">
        <f t="shared" si="88"/>
        <v>9</v>
      </c>
      <c r="AQ288" s="107">
        <f t="shared" si="89"/>
        <v>8</v>
      </c>
      <c r="AR288" s="107">
        <f t="shared" si="90"/>
        <v>6</v>
      </c>
      <c r="AS288" s="107">
        <f t="shared" si="91"/>
        <v>3</v>
      </c>
      <c r="AT288" s="107">
        <f t="shared" si="92"/>
        <v>11</v>
      </c>
      <c r="AU288" s="105">
        <f t="shared" si="93"/>
        <v>91</v>
      </c>
      <c r="AV288" s="86">
        <v>3013.7000000000012</v>
      </c>
      <c r="AW288" s="87">
        <f t="shared" si="94"/>
        <v>5893.39</v>
      </c>
      <c r="AX288" s="87">
        <f t="shared" si="95"/>
        <v>2879.6899999999991</v>
      </c>
    </row>
    <row r="289" spans="1:50" ht="15.75" thickBot="1" x14ac:dyDescent="0.3">
      <c r="A289" s="179" t="s">
        <v>140</v>
      </c>
      <c r="B289" s="180" t="s">
        <v>339</v>
      </c>
      <c r="C289" s="181" t="s">
        <v>232</v>
      </c>
      <c r="D289" s="176" t="str">
        <f t="shared" si="79"/>
        <v>1689659765-Amerigroup-STAR+PLUS-MRSA West</v>
      </c>
      <c r="E289" s="169" t="s">
        <v>200</v>
      </c>
      <c r="F289" s="169" t="s">
        <v>233</v>
      </c>
      <c r="G289" s="169" t="s">
        <v>202</v>
      </c>
      <c r="H289" s="85" t="s">
        <v>469</v>
      </c>
      <c r="I289" s="95" t="s">
        <v>510</v>
      </c>
      <c r="J289" s="116" t="s">
        <v>195</v>
      </c>
      <c r="K289" s="117" t="s">
        <v>195</v>
      </c>
      <c r="L289" s="117" t="s">
        <v>195</v>
      </c>
      <c r="M289" s="117" t="s">
        <v>195</v>
      </c>
      <c r="N289" s="117" t="s">
        <v>195</v>
      </c>
      <c r="O289" s="117" t="s">
        <v>195</v>
      </c>
      <c r="P289" s="117" t="s">
        <v>195</v>
      </c>
      <c r="Q289" s="117" t="s">
        <v>195</v>
      </c>
      <c r="R289" s="117" t="s">
        <v>195</v>
      </c>
      <c r="S289" s="117" t="s">
        <v>195</v>
      </c>
      <c r="T289" s="117" t="s">
        <v>195</v>
      </c>
      <c r="U289" s="118" t="s">
        <v>195</v>
      </c>
      <c r="V289" s="106">
        <v>34</v>
      </c>
      <c r="W289" s="106">
        <v>31</v>
      </c>
      <c r="X289" s="106">
        <v>30</v>
      </c>
      <c r="Y289" s="106">
        <v>27</v>
      </c>
      <c r="Z289" s="106">
        <v>30</v>
      </c>
      <c r="AA289" s="106">
        <v>33</v>
      </c>
      <c r="AB289" s="106">
        <v>33</v>
      </c>
      <c r="AC289" s="106">
        <v>20</v>
      </c>
      <c r="AD289" s="106">
        <v>23</v>
      </c>
      <c r="AE289" s="106">
        <v>32</v>
      </c>
      <c r="AF289" s="106">
        <v>27</v>
      </c>
      <c r="AG289" s="182">
        <v>27</v>
      </c>
      <c r="AH289" s="119">
        <f t="shared" si="80"/>
        <v>347</v>
      </c>
      <c r="AI289" s="106">
        <f t="shared" si="81"/>
        <v>34</v>
      </c>
      <c r="AJ289" s="107">
        <f t="shared" si="82"/>
        <v>31</v>
      </c>
      <c r="AK289" s="107">
        <f t="shared" si="83"/>
        <v>30</v>
      </c>
      <c r="AL289" s="107">
        <f t="shared" si="84"/>
        <v>27</v>
      </c>
      <c r="AM289" s="107">
        <f t="shared" si="85"/>
        <v>30</v>
      </c>
      <c r="AN289" s="107">
        <f t="shared" si="86"/>
        <v>33</v>
      </c>
      <c r="AO289" s="107">
        <f t="shared" si="87"/>
        <v>33</v>
      </c>
      <c r="AP289" s="107">
        <f t="shared" si="88"/>
        <v>20</v>
      </c>
      <c r="AQ289" s="107">
        <f t="shared" si="89"/>
        <v>23</v>
      </c>
      <c r="AR289" s="107">
        <f t="shared" si="90"/>
        <v>32</v>
      </c>
      <c r="AS289" s="107">
        <f t="shared" si="91"/>
        <v>27</v>
      </c>
      <c r="AT289" s="107">
        <f t="shared" si="92"/>
        <v>27</v>
      </c>
      <c r="AU289" s="105">
        <f t="shared" si="93"/>
        <v>347</v>
      </c>
      <c r="AV289" s="86">
        <v>8921.3800000000028</v>
      </c>
      <c r="AW289" s="87">
        <f t="shared" si="94"/>
        <v>22472.59</v>
      </c>
      <c r="AX289" s="87">
        <f t="shared" si="95"/>
        <v>13551.209999999997</v>
      </c>
    </row>
    <row r="290" spans="1:50" ht="15.75" thickBot="1" x14ac:dyDescent="0.3">
      <c r="A290" s="179" t="s">
        <v>140</v>
      </c>
      <c r="B290" s="180" t="s">
        <v>339</v>
      </c>
      <c r="C290" s="181" t="s">
        <v>199</v>
      </c>
      <c r="D290" s="176" t="str">
        <f t="shared" si="79"/>
        <v>1689659765-Amerigroup-STAR-MRSA West</v>
      </c>
      <c r="E290" s="169" t="s">
        <v>200</v>
      </c>
      <c r="F290" s="169" t="s">
        <v>201</v>
      </c>
      <c r="G290" s="169" t="s">
        <v>202</v>
      </c>
      <c r="H290" s="85" t="s">
        <v>469</v>
      </c>
      <c r="I290" s="95" t="s">
        <v>510</v>
      </c>
      <c r="J290" s="116" t="s">
        <v>195</v>
      </c>
      <c r="K290" s="117" t="s">
        <v>195</v>
      </c>
      <c r="L290" s="117" t="s">
        <v>195</v>
      </c>
      <c r="M290" s="117" t="s">
        <v>195</v>
      </c>
      <c r="N290" s="117" t="s">
        <v>195</v>
      </c>
      <c r="O290" s="117" t="s">
        <v>195</v>
      </c>
      <c r="P290" s="117" t="s">
        <v>195</v>
      </c>
      <c r="Q290" s="117" t="s">
        <v>195</v>
      </c>
      <c r="R290" s="117" t="s">
        <v>195</v>
      </c>
      <c r="S290" s="117" t="s">
        <v>195</v>
      </c>
      <c r="T290" s="117" t="s">
        <v>195</v>
      </c>
      <c r="U290" s="118" t="s">
        <v>195</v>
      </c>
      <c r="V290" s="106">
        <v>195</v>
      </c>
      <c r="W290" s="106">
        <v>205</v>
      </c>
      <c r="X290" s="106">
        <v>218</v>
      </c>
      <c r="Y290" s="106">
        <v>243</v>
      </c>
      <c r="Z290" s="106">
        <v>222</v>
      </c>
      <c r="AA290" s="106">
        <v>244</v>
      </c>
      <c r="AB290" s="106">
        <v>273</v>
      </c>
      <c r="AC290" s="106">
        <v>234</v>
      </c>
      <c r="AD290" s="106">
        <v>249</v>
      </c>
      <c r="AE290" s="106">
        <v>213</v>
      </c>
      <c r="AF290" s="106">
        <v>190</v>
      </c>
      <c r="AG290" s="182">
        <v>248</v>
      </c>
      <c r="AH290" s="119">
        <f t="shared" si="80"/>
        <v>2734</v>
      </c>
      <c r="AI290" s="106">
        <f t="shared" si="81"/>
        <v>195</v>
      </c>
      <c r="AJ290" s="107">
        <f t="shared" si="82"/>
        <v>205</v>
      </c>
      <c r="AK290" s="107">
        <f t="shared" si="83"/>
        <v>218</v>
      </c>
      <c r="AL290" s="107">
        <f t="shared" si="84"/>
        <v>243</v>
      </c>
      <c r="AM290" s="107">
        <f t="shared" si="85"/>
        <v>222</v>
      </c>
      <c r="AN290" s="107">
        <f t="shared" si="86"/>
        <v>244</v>
      </c>
      <c r="AO290" s="107">
        <f t="shared" si="87"/>
        <v>273</v>
      </c>
      <c r="AP290" s="107">
        <f t="shared" si="88"/>
        <v>234</v>
      </c>
      <c r="AQ290" s="107">
        <f t="shared" si="89"/>
        <v>249</v>
      </c>
      <c r="AR290" s="107">
        <f t="shared" si="90"/>
        <v>213</v>
      </c>
      <c r="AS290" s="107">
        <f t="shared" si="91"/>
        <v>190</v>
      </c>
      <c r="AT290" s="107">
        <f t="shared" si="92"/>
        <v>248</v>
      </c>
      <c r="AU290" s="105">
        <f t="shared" si="93"/>
        <v>2734</v>
      </c>
      <c r="AV290" s="86">
        <v>66282.089999999967</v>
      </c>
      <c r="AW290" s="87">
        <f t="shared" si="94"/>
        <v>177060.71</v>
      </c>
      <c r="AX290" s="87">
        <f t="shared" si="95"/>
        <v>110778.62000000002</v>
      </c>
    </row>
    <row r="291" spans="1:50" ht="15.75" thickBot="1" x14ac:dyDescent="0.3">
      <c r="A291" s="179" t="s">
        <v>140</v>
      </c>
      <c r="B291" s="180" t="s">
        <v>339</v>
      </c>
      <c r="C291" s="181" t="s">
        <v>239</v>
      </c>
      <c r="D291" s="176" t="str">
        <f t="shared" si="79"/>
        <v>1689659765-FIRSTCARE-STAR-MRSA West</v>
      </c>
      <c r="E291" s="169" t="s">
        <v>240</v>
      </c>
      <c r="F291" s="169" t="s">
        <v>201</v>
      </c>
      <c r="G291" s="169" t="s">
        <v>202</v>
      </c>
      <c r="H291" s="85" t="s">
        <v>469</v>
      </c>
      <c r="I291" s="95" t="s">
        <v>510</v>
      </c>
      <c r="J291" s="116" t="s">
        <v>195</v>
      </c>
      <c r="K291" s="117" t="s">
        <v>195</v>
      </c>
      <c r="L291" s="117" t="s">
        <v>195</v>
      </c>
      <c r="M291" s="117" t="s">
        <v>195</v>
      </c>
      <c r="N291" s="117" t="s">
        <v>195</v>
      </c>
      <c r="O291" s="117" t="s">
        <v>195</v>
      </c>
      <c r="P291" s="117" t="s">
        <v>195</v>
      </c>
      <c r="Q291" s="117" t="s">
        <v>195</v>
      </c>
      <c r="R291" s="117" t="s">
        <v>195</v>
      </c>
      <c r="S291" s="117" t="s">
        <v>195</v>
      </c>
      <c r="T291" s="117" t="s">
        <v>195</v>
      </c>
      <c r="U291" s="118" t="s">
        <v>38</v>
      </c>
      <c r="V291" s="106">
        <v>80</v>
      </c>
      <c r="W291" s="106">
        <v>84</v>
      </c>
      <c r="X291" s="106">
        <v>103</v>
      </c>
      <c r="Y291" s="106">
        <v>80</v>
      </c>
      <c r="Z291" s="106">
        <v>87</v>
      </c>
      <c r="AA291" s="106">
        <v>67</v>
      </c>
      <c r="AB291" s="106">
        <v>94</v>
      </c>
      <c r="AC291" s="106">
        <v>76</v>
      </c>
      <c r="AD291" s="106">
        <v>94</v>
      </c>
      <c r="AE291" s="106">
        <v>53</v>
      </c>
      <c r="AF291" s="106">
        <v>46</v>
      </c>
      <c r="AG291" s="182">
        <v>114</v>
      </c>
      <c r="AH291" s="119">
        <f t="shared" si="80"/>
        <v>978</v>
      </c>
      <c r="AI291" s="106">
        <f t="shared" si="81"/>
        <v>80</v>
      </c>
      <c r="AJ291" s="107">
        <f t="shared" si="82"/>
        <v>84</v>
      </c>
      <c r="AK291" s="107">
        <f t="shared" si="83"/>
        <v>103</v>
      </c>
      <c r="AL291" s="107">
        <f t="shared" si="84"/>
        <v>80</v>
      </c>
      <c r="AM291" s="107">
        <f t="shared" si="85"/>
        <v>87</v>
      </c>
      <c r="AN291" s="107">
        <f t="shared" si="86"/>
        <v>67</v>
      </c>
      <c r="AO291" s="107">
        <f t="shared" si="87"/>
        <v>94</v>
      </c>
      <c r="AP291" s="107">
        <f t="shared" si="88"/>
        <v>76</v>
      </c>
      <c r="AQ291" s="107">
        <f t="shared" si="89"/>
        <v>94</v>
      </c>
      <c r="AR291" s="107">
        <f t="shared" si="90"/>
        <v>53</v>
      </c>
      <c r="AS291" s="107">
        <f t="shared" si="91"/>
        <v>46</v>
      </c>
      <c r="AT291" s="107">
        <f t="shared" si="92"/>
        <v>0</v>
      </c>
      <c r="AU291" s="105">
        <f t="shared" si="93"/>
        <v>864</v>
      </c>
      <c r="AV291" s="86">
        <v>0</v>
      </c>
      <c r="AW291" s="87">
        <f t="shared" si="94"/>
        <v>55954.81</v>
      </c>
      <c r="AX291" s="87">
        <f t="shared" si="95"/>
        <v>55954.81</v>
      </c>
    </row>
    <row r="292" spans="1:50" ht="15.75" thickBot="1" x14ac:dyDescent="0.3">
      <c r="A292" s="179" t="s">
        <v>141</v>
      </c>
      <c r="B292" s="180" t="s">
        <v>277</v>
      </c>
      <c r="C292" s="181" t="s">
        <v>459</v>
      </c>
      <c r="D292" s="176" t="str">
        <f t="shared" si="79"/>
        <v>1689872020-Amerigroup-STAR Kids-Lubbock</v>
      </c>
      <c r="E292" s="169" t="s">
        <v>200</v>
      </c>
      <c r="F292" s="169" t="s">
        <v>236</v>
      </c>
      <c r="G292" s="169" t="s">
        <v>279</v>
      </c>
      <c r="H292" s="85" t="s">
        <v>469</v>
      </c>
      <c r="I292" s="95" t="s">
        <v>510</v>
      </c>
      <c r="J292" s="116" t="s">
        <v>195</v>
      </c>
      <c r="K292" s="117" t="s">
        <v>195</v>
      </c>
      <c r="L292" s="117" t="s">
        <v>195</v>
      </c>
      <c r="M292" s="117" t="s">
        <v>195</v>
      </c>
      <c r="N292" s="117" t="s">
        <v>195</v>
      </c>
      <c r="O292" s="117" t="s">
        <v>195</v>
      </c>
      <c r="P292" s="117" t="s">
        <v>195</v>
      </c>
      <c r="Q292" s="117" t="s">
        <v>195</v>
      </c>
      <c r="R292" s="117" t="s">
        <v>195</v>
      </c>
      <c r="S292" s="117" t="s">
        <v>195</v>
      </c>
      <c r="T292" s="117" t="s">
        <v>195</v>
      </c>
      <c r="U292" s="118" t="s">
        <v>195</v>
      </c>
      <c r="V292" s="106">
        <v>1</v>
      </c>
      <c r="W292" s="106">
        <v>1</v>
      </c>
      <c r="X292" s="106">
        <v>1</v>
      </c>
      <c r="Y292" s="106">
        <v>1</v>
      </c>
      <c r="Z292" s="106">
        <v>0</v>
      </c>
      <c r="AA292" s="106">
        <v>1</v>
      </c>
      <c r="AB292" s="106">
        <v>0</v>
      </c>
      <c r="AC292" s="106">
        <v>1</v>
      </c>
      <c r="AD292" s="106">
        <v>0</v>
      </c>
      <c r="AE292" s="106">
        <v>0</v>
      </c>
      <c r="AF292" s="106">
        <v>1</v>
      </c>
      <c r="AG292" s="182">
        <v>2</v>
      </c>
      <c r="AH292" s="119">
        <f t="shared" si="80"/>
        <v>9</v>
      </c>
      <c r="AI292" s="106">
        <f t="shared" si="81"/>
        <v>1</v>
      </c>
      <c r="AJ292" s="107">
        <f t="shared" si="82"/>
        <v>1</v>
      </c>
      <c r="AK292" s="107">
        <f t="shared" si="83"/>
        <v>1</v>
      </c>
      <c r="AL292" s="107">
        <f t="shared" si="84"/>
        <v>1</v>
      </c>
      <c r="AM292" s="107">
        <f t="shared" si="85"/>
        <v>0</v>
      </c>
      <c r="AN292" s="107">
        <f t="shared" si="86"/>
        <v>1</v>
      </c>
      <c r="AO292" s="107">
        <f t="shared" si="87"/>
        <v>0</v>
      </c>
      <c r="AP292" s="107">
        <f t="shared" si="88"/>
        <v>1</v>
      </c>
      <c r="AQ292" s="107">
        <f t="shared" si="89"/>
        <v>0</v>
      </c>
      <c r="AR292" s="107">
        <f t="shared" si="90"/>
        <v>0</v>
      </c>
      <c r="AS292" s="107">
        <f t="shared" si="91"/>
        <v>1</v>
      </c>
      <c r="AT292" s="107">
        <f t="shared" si="92"/>
        <v>2</v>
      </c>
      <c r="AU292" s="105">
        <f t="shared" si="93"/>
        <v>9</v>
      </c>
      <c r="AV292" s="86">
        <v>238.5199999999999</v>
      </c>
      <c r="AW292" s="87">
        <f t="shared" si="94"/>
        <v>582.86</v>
      </c>
      <c r="AX292" s="87">
        <f t="shared" si="95"/>
        <v>344.34000000000015</v>
      </c>
    </row>
    <row r="293" spans="1:50" ht="15.75" thickBot="1" x14ac:dyDescent="0.3">
      <c r="A293" s="179" t="s">
        <v>141</v>
      </c>
      <c r="B293" s="180" t="s">
        <v>277</v>
      </c>
      <c r="C293" s="181" t="s">
        <v>388</v>
      </c>
      <c r="D293" s="176" t="str">
        <f t="shared" si="79"/>
        <v>1689872020-Amerigroup-STAR+PLUS-Lubbock</v>
      </c>
      <c r="E293" s="169" t="s">
        <v>200</v>
      </c>
      <c r="F293" s="169" t="s">
        <v>233</v>
      </c>
      <c r="G293" s="169" t="s">
        <v>279</v>
      </c>
      <c r="H293" s="85" t="s">
        <v>469</v>
      </c>
      <c r="I293" s="95" t="s">
        <v>510</v>
      </c>
      <c r="J293" s="116" t="s">
        <v>195</v>
      </c>
      <c r="K293" s="117" t="s">
        <v>195</v>
      </c>
      <c r="L293" s="117" t="s">
        <v>195</v>
      </c>
      <c r="M293" s="117" t="s">
        <v>195</v>
      </c>
      <c r="N293" s="117" t="s">
        <v>195</v>
      </c>
      <c r="O293" s="117" t="s">
        <v>195</v>
      </c>
      <c r="P293" s="117" t="s">
        <v>195</v>
      </c>
      <c r="Q293" s="117" t="s">
        <v>195</v>
      </c>
      <c r="R293" s="117" t="s">
        <v>195</v>
      </c>
      <c r="S293" s="117" t="s">
        <v>195</v>
      </c>
      <c r="T293" s="117" t="s">
        <v>195</v>
      </c>
      <c r="U293" s="118" t="s">
        <v>195</v>
      </c>
      <c r="V293" s="106">
        <v>2</v>
      </c>
      <c r="W293" s="106">
        <v>0</v>
      </c>
      <c r="X293" s="106">
        <v>1</v>
      </c>
      <c r="Y293" s="106">
        <v>0</v>
      </c>
      <c r="Z293" s="106">
        <v>2</v>
      </c>
      <c r="AA293" s="106">
        <v>0</v>
      </c>
      <c r="AB293" s="106">
        <v>2</v>
      </c>
      <c r="AC293" s="106">
        <v>0</v>
      </c>
      <c r="AD293" s="106">
        <v>0</v>
      </c>
      <c r="AE293" s="106">
        <v>0</v>
      </c>
      <c r="AF293" s="106">
        <v>0</v>
      </c>
      <c r="AG293" s="182">
        <v>0</v>
      </c>
      <c r="AH293" s="119">
        <f t="shared" si="80"/>
        <v>7</v>
      </c>
      <c r="AI293" s="106">
        <f t="shared" si="81"/>
        <v>2</v>
      </c>
      <c r="AJ293" s="107">
        <f t="shared" si="82"/>
        <v>0</v>
      </c>
      <c r="AK293" s="107">
        <f t="shared" si="83"/>
        <v>1</v>
      </c>
      <c r="AL293" s="107">
        <f t="shared" si="84"/>
        <v>0</v>
      </c>
      <c r="AM293" s="107">
        <f t="shared" si="85"/>
        <v>2</v>
      </c>
      <c r="AN293" s="107">
        <f t="shared" si="86"/>
        <v>0</v>
      </c>
      <c r="AO293" s="107">
        <f t="shared" si="87"/>
        <v>2</v>
      </c>
      <c r="AP293" s="107">
        <f t="shared" si="88"/>
        <v>0</v>
      </c>
      <c r="AQ293" s="107">
        <f t="shared" si="89"/>
        <v>0</v>
      </c>
      <c r="AR293" s="107">
        <f t="shared" si="90"/>
        <v>0</v>
      </c>
      <c r="AS293" s="107">
        <f t="shared" si="91"/>
        <v>0</v>
      </c>
      <c r="AT293" s="107">
        <f t="shared" si="92"/>
        <v>0</v>
      </c>
      <c r="AU293" s="105">
        <f t="shared" si="93"/>
        <v>7</v>
      </c>
      <c r="AV293" s="86">
        <v>699.28999999999985</v>
      </c>
      <c r="AW293" s="87">
        <f t="shared" si="94"/>
        <v>453.34</v>
      </c>
      <c r="AX293" s="87">
        <f t="shared" si="95"/>
        <v>-245.94999999999987</v>
      </c>
    </row>
    <row r="294" spans="1:50" ht="15.75" thickBot="1" x14ac:dyDescent="0.3">
      <c r="A294" s="179" t="s">
        <v>141</v>
      </c>
      <c r="B294" s="180" t="s">
        <v>277</v>
      </c>
      <c r="C294" s="181" t="s">
        <v>291</v>
      </c>
      <c r="D294" s="176" t="str">
        <f t="shared" si="79"/>
        <v>1689872020-Amerigroup-STAR-Lubbock</v>
      </c>
      <c r="E294" s="169" t="s">
        <v>200</v>
      </c>
      <c r="F294" s="169" t="s">
        <v>201</v>
      </c>
      <c r="G294" s="169" t="s">
        <v>279</v>
      </c>
      <c r="H294" s="85" t="s">
        <v>469</v>
      </c>
      <c r="I294" s="95" t="s">
        <v>510</v>
      </c>
      <c r="J294" s="116" t="s">
        <v>195</v>
      </c>
      <c r="K294" s="117" t="s">
        <v>195</v>
      </c>
      <c r="L294" s="117" t="s">
        <v>195</v>
      </c>
      <c r="M294" s="117" t="s">
        <v>195</v>
      </c>
      <c r="N294" s="117" t="s">
        <v>195</v>
      </c>
      <c r="O294" s="117" t="s">
        <v>195</v>
      </c>
      <c r="P294" s="117" t="s">
        <v>195</v>
      </c>
      <c r="Q294" s="117" t="s">
        <v>195</v>
      </c>
      <c r="R294" s="117" t="s">
        <v>195</v>
      </c>
      <c r="S294" s="117" t="s">
        <v>195</v>
      </c>
      <c r="T294" s="117" t="s">
        <v>195</v>
      </c>
      <c r="U294" s="118" t="s">
        <v>195</v>
      </c>
      <c r="V294" s="106">
        <v>3</v>
      </c>
      <c r="W294" s="106">
        <v>6</v>
      </c>
      <c r="X294" s="106">
        <v>4</v>
      </c>
      <c r="Y294" s="106">
        <v>1</v>
      </c>
      <c r="Z294" s="106">
        <v>0</v>
      </c>
      <c r="AA294" s="106">
        <v>3</v>
      </c>
      <c r="AB294" s="106">
        <v>6</v>
      </c>
      <c r="AC294" s="106">
        <v>2</v>
      </c>
      <c r="AD294" s="106">
        <v>3</v>
      </c>
      <c r="AE294" s="106">
        <v>3</v>
      </c>
      <c r="AF294" s="106">
        <v>1</v>
      </c>
      <c r="AG294" s="182">
        <v>5</v>
      </c>
      <c r="AH294" s="119">
        <f t="shared" si="80"/>
        <v>37</v>
      </c>
      <c r="AI294" s="106">
        <f t="shared" si="81"/>
        <v>3</v>
      </c>
      <c r="AJ294" s="107">
        <f t="shared" si="82"/>
        <v>6</v>
      </c>
      <c r="AK294" s="107">
        <f t="shared" si="83"/>
        <v>4</v>
      </c>
      <c r="AL294" s="107">
        <f t="shared" si="84"/>
        <v>1</v>
      </c>
      <c r="AM294" s="107">
        <f t="shared" si="85"/>
        <v>0</v>
      </c>
      <c r="AN294" s="107">
        <f t="shared" si="86"/>
        <v>3</v>
      </c>
      <c r="AO294" s="107">
        <f t="shared" si="87"/>
        <v>6</v>
      </c>
      <c r="AP294" s="107">
        <f t="shared" si="88"/>
        <v>2</v>
      </c>
      <c r="AQ294" s="107">
        <f t="shared" si="89"/>
        <v>3</v>
      </c>
      <c r="AR294" s="107">
        <f t="shared" si="90"/>
        <v>3</v>
      </c>
      <c r="AS294" s="107">
        <f t="shared" si="91"/>
        <v>1</v>
      </c>
      <c r="AT294" s="107">
        <f t="shared" si="92"/>
        <v>5</v>
      </c>
      <c r="AU294" s="105">
        <f t="shared" si="93"/>
        <v>37</v>
      </c>
      <c r="AV294" s="86">
        <v>4943.6099999999997</v>
      </c>
      <c r="AW294" s="87">
        <f t="shared" si="94"/>
        <v>2396.21</v>
      </c>
      <c r="AX294" s="87">
        <f t="shared" si="95"/>
        <v>-2547.3999999999996</v>
      </c>
    </row>
    <row r="295" spans="1:50" ht="15.75" thickBot="1" x14ac:dyDescent="0.3">
      <c r="A295" s="179" t="s">
        <v>141</v>
      </c>
      <c r="B295" s="180" t="s">
        <v>277</v>
      </c>
      <c r="C295" s="181" t="s">
        <v>443</v>
      </c>
      <c r="D295" s="176" t="str">
        <f t="shared" si="79"/>
        <v>1689872020-FIRSTCARE-STAR-Lubbock</v>
      </c>
      <c r="E295" s="169" t="s">
        <v>240</v>
      </c>
      <c r="F295" s="169" t="s">
        <v>201</v>
      </c>
      <c r="G295" s="169" t="s">
        <v>279</v>
      </c>
      <c r="H295" s="85" t="s">
        <v>469</v>
      </c>
      <c r="I295" s="95" t="s">
        <v>510</v>
      </c>
      <c r="J295" s="116" t="s">
        <v>195</v>
      </c>
      <c r="K295" s="117" t="s">
        <v>195</v>
      </c>
      <c r="L295" s="117" t="s">
        <v>195</v>
      </c>
      <c r="M295" s="117" t="s">
        <v>195</v>
      </c>
      <c r="N295" s="117" t="s">
        <v>195</v>
      </c>
      <c r="O295" s="117" t="s">
        <v>195</v>
      </c>
      <c r="P295" s="117" t="s">
        <v>195</v>
      </c>
      <c r="Q295" s="117" t="s">
        <v>195</v>
      </c>
      <c r="R295" s="117" t="s">
        <v>195</v>
      </c>
      <c r="S295" s="117" t="s">
        <v>195</v>
      </c>
      <c r="T295" s="117" t="s">
        <v>195</v>
      </c>
      <c r="U295" s="118" t="s">
        <v>195</v>
      </c>
      <c r="V295" s="106">
        <v>3</v>
      </c>
      <c r="W295" s="106">
        <v>6</v>
      </c>
      <c r="X295" s="106">
        <v>8</v>
      </c>
      <c r="Y295" s="106">
        <v>6</v>
      </c>
      <c r="Z295" s="106">
        <v>11</v>
      </c>
      <c r="AA295" s="106">
        <v>11</v>
      </c>
      <c r="AB295" s="106">
        <v>12</v>
      </c>
      <c r="AC295" s="106">
        <v>18</v>
      </c>
      <c r="AD295" s="106">
        <v>5</v>
      </c>
      <c r="AE295" s="106">
        <v>1</v>
      </c>
      <c r="AF295" s="106">
        <v>11</v>
      </c>
      <c r="AG295" s="182">
        <v>15</v>
      </c>
      <c r="AH295" s="119">
        <f t="shared" si="80"/>
        <v>107</v>
      </c>
      <c r="AI295" s="106">
        <f t="shared" si="81"/>
        <v>3</v>
      </c>
      <c r="AJ295" s="107">
        <f t="shared" si="82"/>
        <v>6</v>
      </c>
      <c r="AK295" s="107">
        <f t="shared" si="83"/>
        <v>8</v>
      </c>
      <c r="AL295" s="107">
        <f t="shared" si="84"/>
        <v>6</v>
      </c>
      <c r="AM295" s="107">
        <f t="shared" si="85"/>
        <v>11</v>
      </c>
      <c r="AN295" s="107">
        <f t="shared" si="86"/>
        <v>11</v>
      </c>
      <c r="AO295" s="107">
        <f t="shared" si="87"/>
        <v>12</v>
      </c>
      <c r="AP295" s="107">
        <f t="shared" si="88"/>
        <v>18</v>
      </c>
      <c r="AQ295" s="107">
        <f t="shared" si="89"/>
        <v>5</v>
      </c>
      <c r="AR295" s="107">
        <f t="shared" si="90"/>
        <v>1</v>
      </c>
      <c r="AS295" s="107">
        <f t="shared" si="91"/>
        <v>11</v>
      </c>
      <c r="AT295" s="107">
        <f t="shared" si="92"/>
        <v>15</v>
      </c>
      <c r="AU295" s="105">
        <f t="shared" si="93"/>
        <v>107</v>
      </c>
      <c r="AV295" s="86">
        <v>17267.480000000003</v>
      </c>
      <c r="AW295" s="87">
        <f t="shared" si="94"/>
        <v>6929.59</v>
      </c>
      <c r="AX295" s="87">
        <f t="shared" si="95"/>
        <v>-10337.890000000003</v>
      </c>
    </row>
    <row r="296" spans="1:50" ht="15.75" thickBot="1" x14ac:dyDescent="0.3">
      <c r="A296" s="179" t="s">
        <v>142</v>
      </c>
      <c r="B296" s="180" t="s">
        <v>371</v>
      </c>
      <c r="C296" s="181" t="s">
        <v>413</v>
      </c>
      <c r="D296" s="176" t="str">
        <f t="shared" si="79"/>
        <v>1699076257-Amerigroup-STAR-MRSA Central</v>
      </c>
      <c r="E296" s="169" t="s">
        <v>200</v>
      </c>
      <c r="F296" s="169" t="s">
        <v>201</v>
      </c>
      <c r="G296" s="169" t="s">
        <v>212</v>
      </c>
      <c r="H296" s="85" t="s">
        <v>469</v>
      </c>
      <c r="I296" s="95" t="s">
        <v>510</v>
      </c>
      <c r="J296" s="116" t="s">
        <v>38</v>
      </c>
      <c r="K296" s="117" t="s">
        <v>38</v>
      </c>
      <c r="L296" s="117" t="s">
        <v>38</v>
      </c>
      <c r="M296" s="117" t="s">
        <v>38</v>
      </c>
      <c r="N296" s="117" t="s">
        <v>38</v>
      </c>
      <c r="O296" s="117" t="s">
        <v>38</v>
      </c>
      <c r="P296" s="117" t="s">
        <v>38</v>
      </c>
      <c r="Q296" s="117" t="s">
        <v>38</v>
      </c>
      <c r="R296" s="117" t="s">
        <v>38</v>
      </c>
      <c r="S296" s="117" t="s">
        <v>38</v>
      </c>
      <c r="T296" s="117" t="s">
        <v>38</v>
      </c>
      <c r="U296" s="118" t="s">
        <v>38</v>
      </c>
      <c r="V296" s="106">
        <v>0</v>
      </c>
      <c r="W296" s="106">
        <v>0</v>
      </c>
      <c r="X296" s="106">
        <v>0</v>
      </c>
      <c r="Y296" s="106">
        <v>0</v>
      </c>
      <c r="Z296" s="106">
        <v>0</v>
      </c>
      <c r="AA296" s="106">
        <v>0</v>
      </c>
      <c r="AB296" s="106">
        <v>0</v>
      </c>
      <c r="AC296" s="106">
        <v>0</v>
      </c>
      <c r="AD296" s="106">
        <v>0</v>
      </c>
      <c r="AE296" s="106">
        <v>0</v>
      </c>
      <c r="AF296" s="106">
        <v>0</v>
      </c>
      <c r="AG296" s="182">
        <v>0</v>
      </c>
      <c r="AH296" s="119">
        <f t="shared" si="80"/>
        <v>0</v>
      </c>
      <c r="AI296" s="106">
        <f t="shared" si="81"/>
        <v>0</v>
      </c>
      <c r="AJ296" s="107">
        <f t="shared" si="82"/>
        <v>0</v>
      </c>
      <c r="AK296" s="107">
        <f t="shared" si="83"/>
        <v>0</v>
      </c>
      <c r="AL296" s="107">
        <f t="shared" si="84"/>
        <v>0</v>
      </c>
      <c r="AM296" s="107">
        <f t="shared" si="85"/>
        <v>0</v>
      </c>
      <c r="AN296" s="107">
        <f t="shared" si="86"/>
        <v>0</v>
      </c>
      <c r="AO296" s="107">
        <f t="shared" si="87"/>
        <v>0</v>
      </c>
      <c r="AP296" s="107">
        <f t="shared" si="88"/>
        <v>0</v>
      </c>
      <c r="AQ296" s="107">
        <f t="shared" si="89"/>
        <v>0</v>
      </c>
      <c r="AR296" s="107">
        <f t="shared" si="90"/>
        <v>0</v>
      </c>
      <c r="AS296" s="107">
        <f t="shared" si="91"/>
        <v>0</v>
      </c>
      <c r="AT296" s="107">
        <f t="shared" si="92"/>
        <v>0</v>
      </c>
      <c r="AU296" s="105">
        <f t="shared" si="93"/>
        <v>0</v>
      </c>
      <c r="AV296" s="86">
        <v>0</v>
      </c>
      <c r="AW296" s="87">
        <f t="shared" si="94"/>
        <v>0</v>
      </c>
      <c r="AX296" s="87">
        <f t="shared" si="95"/>
        <v>0</v>
      </c>
    </row>
    <row r="297" spans="1:50" ht="15.75" thickBot="1" x14ac:dyDescent="0.3">
      <c r="A297" s="179" t="s">
        <v>143</v>
      </c>
      <c r="B297" s="180" t="s">
        <v>406</v>
      </c>
      <c r="C297" s="181" t="s">
        <v>413</v>
      </c>
      <c r="D297" s="176" t="str">
        <f t="shared" si="79"/>
        <v>1699947408-Amerigroup-STAR-MRSA Central</v>
      </c>
      <c r="E297" s="169" t="s">
        <v>200</v>
      </c>
      <c r="F297" s="169" t="s">
        <v>201</v>
      </c>
      <c r="G297" s="169" t="s">
        <v>212</v>
      </c>
      <c r="H297" s="85" t="s">
        <v>469</v>
      </c>
      <c r="I297" s="95" t="s">
        <v>510</v>
      </c>
      <c r="J297" s="116" t="s">
        <v>195</v>
      </c>
      <c r="K297" s="117" t="s">
        <v>195</v>
      </c>
      <c r="L297" s="117" t="s">
        <v>195</v>
      </c>
      <c r="M297" s="117" t="s">
        <v>195</v>
      </c>
      <c r="N297" s="117" t="s">
        <v>195</v>
      </c>
      <c r="O297" s="117" t="s">
        <v>195</v>
      </c>
      <c r="P297" s="117" t="s">
        <v>195</v>
      </c>
      <c r="Q297" s="117" t="s">
        <v>195</v>
      </c>
      <c r="R297" s="117" t="s">
        <v>195</v>
      </c>
      <c r="S297" s="117" t="s">
        <v>195</v>
      </c>
      <c r="T297" s="117" t="s">
        <v>195</v>
      </c>
      <c r="U297" s="118" t="s">
        <v>195</v>
      </c>
      <c r="V297" s="106">
        <v>0</v>
      </c>
      <c r="W297" s="106">
        <v>0</v>
      </c>
      <c r="X297" s="106">
        <v>0</v>
      </c>
      <c r="Y297" s="106">
        <v>0</v>
      </c>
      <c r="Z297" s="106">
        <v>0</v>
      </c>
      <c r="AA297" s="106">
        <v>0</v>
      </c>
      <c r="AB297" s="106">
        <v>0</v>
      </c>
      <c r="AC297" s="106">
        <v>1</v>
      </c>
      <c r="AD297" s="106">
        <v>1</v>
      </c>
      <c r="AE297" s="106">
        <v>0</v>
      </c>
      <c r="AF297" s="106">
        <v>1</v>
      </c>
      <c r="AG297" s="182">
        <v>2</v>
      </c>
      <c r="AH297" s="119">
        <f t="shared" si="80"/>
        <v>5</v>
      </c>
      <c r="AI297" s="106">
        <f t="shared" si="81"/>
        <v>0</v>
      </c>
      <c r="AJ297" s="107">
        <f t="shared" si="82"/>
        <v>0</v>
      </c>
      <c r="AK297" s="107">
        <f t="shared" si="83"/>
        <v>0</v>
      </c>
      <c r="AL297" s="107">
        <f t="shared" si="84"/>
        <v>0</v>
      </c>
      <c r="AM297" s="107">
        <f t="shared" si="85"/>
        <v>0</v>
      </c>
      <c r="AN297" s="107">
        <f t="shared" si="86"/>
        <v>0</v>
      </c>
      <c r="AO297" s="107">
        <f t="shared" si="87"/>
        <v>0</v>
      </c>
      <c r="AP297" s="107">
        <f t="shared" si="88"/>
        <v>1</v>
      </c>
      <c r="AQ297" s="107">
        <f t="shared" si="89"/>
        <v>1</v>
      </c>
      <c r="AR297" s="107">
        <f t="shared" si="90"/>
        <v>0</v>
      </c>
      <c r="AS297" s="107">
        <f t="shared" si="91"/>
        <v>1</v>
      </c>
      <c r="AT297" s="107">
        <f t="shared" si="92"/>
        <v>2</v>
      </c>
      <c r="AU297" s="105">
        <f t="shared" si="93"/>
        <v>5</v>
      </c>
      <c r="AV297" s="86">
        <v>489.30000000000007</v>
      </c>
      <c r="AW297" s="87">
        <f t="shared" si="94"/>
        <v>323.81</v>
      </c>
      <c r="AX297" s="87">
        <f t="shared" si="95"/>
        <v>-165.49000000000007</v>
      </c>
    </row>
    <row r="298" spans="1:50" ht="15.75" thickBot="1" x14ac:dyDescent="0.3">
      <c r="A298" s="179" t="s">
        <v>144</v>
      </c>
      <c r="B298" s="180" t="s">
        <v>226</v>
      </c>
      <c r="C298" s="181" t="s">
        <v>452</v>
      </c>
      <c r="D298" s="176" t="str">
        <f t="shared" si="79"/>
        <v>1700392602-Amerigroup-STAR+PLUS-Travis</v>
      </c>
      <c r="E298" s="169" t="s">
        <v>200</v>
      </c>
      <c r="F298" s="169" t="s">
        <v>233</v>
      </c>
      <c r="G298" s="169" t="s">
        <v>225</v>
      </c>
      <c r="H298" s="85" t="s">
        <v>469</v>
      </c>
      <c r="I298" s="95" t="s">
        <v>510</v>
      </c>
      <c r="J298" s="116" t="s">
        <v>195</v>
      </c>
      <c r="K298" s="117" t="s">
        <v>195</v>
      </c>
      <c r="L298" s="117" t="s">
        <v>195</v>
      </c>
      <c r="M298" s="117" t="s">
        <v>195</v>
      </c>
      <c r="N298" s="117" t="s">
        <v>195</v>
      </c>
      <c r="O298" s="117" t="s">
        <v>195</v>
      </c>
      <c r="P298" s="117" t="s">
        <v>195</v>
      </c>
      <c r="Q298" s="117" t="s">
        <v>195</v>
      </c>
      <c r="R298" s="117" t="s">
        <v>195</v>
      </c>
      <c r="S298" s="117" t="s">
        <v>195</v>
      </c>
      <c r="T298" s="117" t="s">
        <v>195</v>
      </c>
      <c r="U298" s="118" t="s">
        <v>195</v>
      </c>
      <c r="V298" s="106">
        <v>15</v>
      </c>
      <c r="W298" s="106">
        <v>14</v>
      </c>
      <c r="X298" s="106">
        <v>9</v>
      </c>
      <c r="Y298" s="106">
        <v>10</v>
      </c>
      <c r="Z298" s="106">
        <v>10</v>
      </c>
      <c r="AA298" s="106">
        <v>8</v>
      </c>
      <c r="AB298" s="106">
        <v>7</v>
      </c>
      <c r="AC298" s="106">
        <v>11</v>
      </c>
      <c r="AD298" s="106">
        <v>20</v>
      </c>
      <c r="AE298" s="106">
        <v>8</v>
      </c>
      <c r="AF298" s="106">
        <v>14</v>
      </c>
      <c r="AG298" s="182">
        <v>15</v>
      </c>
      <c r="AH298" s="119">
        <f t="shared" si="80"/>
        <v>141</v>
      </c>
      <c r="AI298" s="106">
        <f t="shared" si="81"/>
        <v>15</v>
      </c>
      <c r="AJ298" s="107">
        <f t="shared" si="82"/>
        <v>14</v>
      </c>
      <c r="AK298" s="107">
        <f t="shared" si="83"/>
        <v>9</v>
      </c>
      <c r="AL298" s="107">
        <f t="shared" si="84"/>
        <v>10</v>
      </c>
      <c r="AM298" s="107">
        <f t="shared" si="85"/>
        <v>10</v>
      </c>
      <c r="AN298" s="107">
        <f t="shared" si="86"/>
        <v>8</v>
      </c>
      <c r="AO298" s="107">
        <f t="shared" si="87"/>
        <v>7</v>
      </c>
      <c r="AP298" s="107">
        <f t="shared" si="88"/>
        <v>11</v>
      </c>
      <c r="AQ298" s="107">
        <f t="shared" si="89"/>
        <v>20</v>
      </c>
      <c r="AR298" s="107">
        <f t="shared" si="90"/>
        <v>8</v>
      </c>
      <c r="AS298" s="107">
        <f t="shared" si="91"/>
        <v>14</v>
      </c>
      <c r="AT298" s="107">
        <f t="shared" si="92"/>
        <v>15</v>
      </c>
      <c r="AU298" s="105">
        <f t="shared" si="93"/>
        <v>141</v>
      </c>
      <c r="AV298" s="86">
        <v>2309</v>
      </c>
      <c r="AW298" s="87">
        <f t="shared" si="94"/>
        <v>9131.51</v>
      </c>
      <c r="AX298" s="87">
        <f t="shared" si="95"/>
        <v>6822.51</v>
      </c>
    </row>
    <row r="299" spans="1:50" ht="15.75" thickBot="1" x14ac:dyDescent="0.3">
      <c r="A299" s="179" t="s">
        <v>145</v>
      </c>
      <c r="B299" s="180" t="s">
        <v>361</v>
      </c>
      <c r="C299" s="181" t="s">
        <v>413</v>
      </c>
      <c r="D299" s="176" t="str">
        <f t="shared" si="79"/>
        <v>1710135553-Amerigroup-STAR-MRSA Central</v>
      </c>
      <c r="E299" s="169" t="s">
        <v>200</v>
      </c>
      <c r="F299" s="169" t="s">
        <v>201</v>
      </c>
      <c r="G299" s="169" t="s">
        <v>212</v>
      </c>
      <c r="H299" s="85" t="s">
        <v>469</v>
      </c>
      <c r="I299" s="95" t="s">
        <v>510</v>
      </c>
      <c r="J299" s="116" t="s">
        <v>195</v>
      </c>
      <c r="K299" s="117" t="s">
        <v>195</v>
      </c>
      <c r="L299" s="117" t="s">
        <v>195</v>
      </c>
      <c r="M299" s="117" t="s">
        <v>195</v>
      </c>
      <c r="N299" s="117" t="s">
        <v>195</v>
      </c>
      <c r="O299" s="117" t="s">
        <v>195</v>
      </c>
      <c r="P299" s="117" t="s">
        <v>195</v>
      </c>
      <c r="Q299" s="117" t="s">
        <v>195</v>
      </c>
      <c r="R299" s="117" t="s">
        <v>195</v>
      </c>
      <c r="S299" s="117" t="s">
        <v>195</v>
      </c>
      <c r="T299" s="117" t="s">
        <v>195</v>
      </c>
      <c r="U299" s="118" t="s">
        <v>195</v>
      </c>
      <c r="V299" s="106">
        <v>21</v>
      </c>
      <c r="W299" s="106">
        <v>25</v>
      </c>
      <c r="X299" s="106">
        <v>20</v>
      </c>
      <c r="Y299" s="106">
        <v>24</v>
      </c>
      <c r="Z299" s="106">
        <v>23</v>
      </c>
      <c r="AA299" s="106">
        <v>25</v>
      </c>
      <c r="AB299" s="106">
        <v>33</v>
      </c>
      <c r="AC299" s="106">
        <v>25</v>
      </c>
      <c r="AD299" s="106">
        <v>26</v>
      </c>
      <c r="AE299" s="106">
        <v>11</v>
      </c>
      <c r="AF299" s="106">
        <v>13</v>
      </c>
      <c r="AG299" s="182">
        <v>23</v>
      </c>
      <c r="AH299" s="119">
        <f t="shared" si="80"/>
        <v>269</v>
      </c>
      <c r="AI299" s="106">
        <f t="shared" si="81"/>
        <v>21</v>
      </c>
      <c r="AJ299" s="107">
        <f t="shared" si="82"/>
        <v>25</v>
      </c>
      <c r="AK299" s="107">
        <f t="shared" si="83"/>
        <v>20</v>
      </c>
      <c r="AL299" s="107">
        <f t="shared" si="84"/>
        <v>24</v>
      </c>
      <c r="AM299" s="107">
        <f t="shared" si="85"/>
        <v>23</v>
      </c>
      <c r="AN299" s="107">
        <f t="shared" si="86"/>
        <v>25</v>
      </c>
      <c r="AO299" s="107">
        <f t="shared" si="87"/>
        <v>33</v>
      </c>
      <c r="AP299" s="107">
        <f t="shared" si="88"/>
        <v>25</v>
      </c>
      <c r="AQ299" s="107">
        <f t="shared" si="89"/>
        <v>26</v>
      </c>
      <c r="AR299" s="107">
        <f t="shared" si="90"/>
        <v>11</v>
      </c>
      <c r="AS299" s="107">
        <f t="shared" si="91"/>
        <v>13</v>
      </c>
      <c r="AT299" s="107">
        <f t="shared" si="92"/>
        <v>23</v>
      </c>
      <c r="AU299" s="105">
        <f t="shared" si="93"/>
        <v>269</v>
      </c>
      <c r="AV299" s="86">
        <v>4760.0299999999988</v>
      </c>
      <c r="AW299" s="87">
        <f t="shared" si="94"/>
        <v>17421.12</v>
      </c>
      <c r="AX299" s="87">
        <f t="shared" si="95"/>
        <v>12661.09</v>
      </c>
    </row>
    <row r="300" spans="1:50" ht="15.75" thickBot="1" x14ac:dyDescent="0.3">
      <c r="A300" s="179" t="s">
        <v>146</v>
      </c>
      <c r="B300" s="180" t="s">
        <v>237</v>
      </c>
      <c r="C300" s="181" t="s">
        <v>235</v>
      </c>
      <c r="D300" s="176" t="str">
        <f t="shared" si="79"/>
        <v>1710974225-Amerigroup-STAR Kids-MRSA West</v>
      </c>
      <c r="E300" s="169" t="s">
        <v>200</v>
      </c>
      <c r="F300" s="169" t="s">
        <v>236</v>
      </c>
      <c r="G300" s="169" t="s">
        <v>202</v>
      </c>
      <c r="H300" s="85" t="s">
        <v>469</v>
      </c>
      <c r="I300" s="95" t="s">
        <v>510</v>
      </c>
      <c r="J300" s="116" t="s">
        <v>195</v>
      </c>
      <c r="K300" s="117" t="s">
        <v>195</v>
      </c>
      <c r="L300" s="117" t="s">
        <v>195</v>
      </c>
      <c r="M300" s="117" t="s">
        <v>195</v>
      </c>
      <c r="N300" s="117" t="s">
        <v>195</v>
      </c>
      <c r="O300" s="117" t="s">
        <v>195</v>
      </c>
      <c r="P300" s="117" t="s">
        <v>195</v>
      </c>
      <c r="Q300" s="117" t="s">
        <v>195</v>
      </c>
      <c r="R300" s="117" t="s">
        <v>195</v>
      </c>
      <c r="S300" s="117" t="s">
        <v>195</v>
      </c>
      <c r="T300" s="117" t="s">
        <v>195</v>
      </c>
      <c r="U300" s="118" t="s">
        <v>195</v>
      </c>
      <c r="V300" s="106">
        <v>0</v>
      </c>
      <c r="W300" s="106">
        <v>0</v>
      </c>
      <c r="X300" s="106">
        <v>0</v>
      </c>
      <c r="Y300" s="106">
        <v>0</v>
      </c>
      <c r="Z300" s="106">
        <v>1</v>
      </c>
      <c r="AA300" s="106">
        <v>2</v>
      </c>
      <c r="AB300" s="106">
        <v>0</v>
      </c>
      <c r="AC300" s="106">
        <v>1</v>
      </c>
      <c r="AD300" s="106">
        <v>0</v>
      </c>
      <c r="AE300" s="106">
        <v>0</v>
      </c>
      <c r="AF300" s="106">
        <v>1</v>
      </c>
      <c r="AG300" s="182">
        <v>1</v>
      </c>
      <c r="AH300" s="119">
        <f t="shared" si="80"/>
        <v>6</v>
      </c>
      <c r="AI300" s="106">
        <f t="shared" si="81"/>
        <v>0</v>
      </c>
      <c r="AJ300" s="107">
        <f t="shared" si="82"/>
        <v>0</v>
      </c>
      <c r="AK300" s="107">
        <f t="shared" si="83"/>
        <v>0</v>
      </c>
      <c r="AL300" s="107">
        <f t="shared" si="84"/>
        <v>0</v>
      </c>
      <c r="AM300" s="107">
        <f t="shared" si="85"/>
        <v>1</v>
      </c>
      <c r="AN300" s="107">
        <f t="shared" si="86"/>
        <v>2</v>
      </c>
      <c r="AO300" s="107">
        <f t="shared" si="87"/>
        <v>0</v>
      </c>
      <c r="AP300" s="107">
        <f t="shared" si="88"/>
        <v>1</v>
      </c>
      <c r="AQ300" s="107">
        <f t="shared" si="89"/>
        <v>0</v>
      </c>
      <c r="AR300" s="107">
        <f t="shared" si="90"/>
        <v>0</v>
      </c>
      <c r="AS300" s="107">
        <f t="shared" si="91"/>
        <v>1</v>
      </c>
      <c r="AT300" s="107">
        <f t="shared" si="92"/>
        <v>1</v>
      </c>
      <c r="AU300" s="105">
        <f t="shared" si="93"/>
        <v>6</v>
      </c>
      <c r="AV300" s="86">
        <v>1192.5400000000002</v>
      </c>
      <c r="AW300" s="87">
        <f t="shared" si="94"/>
        <v>388.58</v>
      </c>
      <c r="AX300" s="87">
        <f t="shared" si="95"/>
        <v>-803.96000000000026</v>
      </c>
    </row>
    <row r="301" spans="1:50" ht="15.75" thickBot="1" x14ac:dyDescent="0.3">
      <c r="A301" s="179" t="s">
        <v>146</v>
      </c>
      <c r="B301" s="180" t="s">
        <v>237</v>
      </c>
      <c r="C301" s="181" t="s">
        <v>232</v>
      </c>
      <c r="D301" s="176" t="str">
        <f t="shared" si="79"/>
        <v>1710974225-Amerigroup-STAR+PLUS-MRSA West</v>
      </c>
      <c r="E301" s="169" t="s">
        <v>200</v>
      </c>
      <c r="F301" s="169" t="s">
        <v>233</v>
      </c>
      <c r="G301" s="169" t="s">
        <v>202</v>
      </c>
      <c r="H301" s="85" t="s">
        <v>469</v>
      </c>
      <c r="I301" s="95" t="s">
        <v>510</v>
      </c>
      <c r="J301" s="116" t="s">
        <v>195</v>
      </c>
      <c r="K301" s="117" t="s">
        <v>195</v>
      </c>
      <c r="L301" s="117" t="s">
        <v>195</v>
      </c>
      <c r="M301" s="117" t="s">
        <v>195</v>
      </c>
      <c r="N301" s="117" t="s">
        <v>195</v>
      </c>
      <c r="O301" s="117" t="s">
        <v>195</v>
      </c>
      <c r="P301" s="117" t="s">
        <v>195</v>
      </c>
      <c r="Q301" s="117" t="s">
        <v>195</v>
      </c>
      <c r="R301" s="117" t="s">
        <v>195</v>
      </c>
      <c r="S301" s="117" t="s">
        <v>195</v>
      </c>
      <c r="T301" s="117" t="s">
        <v>195</v>
      </c>
      <c r="U301" s="118" t="s">
        <v>195</v>
      </c>
      <c r="V301" s="106">
        <v>0</v>
      </c>
      <c r="W301" s="106">
        <v>0</v>
      </c>
      <c r="X301" s="106">
        <v>0</v>
      </c>
      <c r="Y301" s="106">
        <v>0</v>
      </c>
      <c r="Z301" s="106">
        <v>0</v>
      </c>
      <c r="AA301" s="106">
        <v>1</v>
      </c>
      <c r="AB301" s="106">
        <v>0</v>
      </c>
      <c r="AC301" s="106">
        <v>0</v>
      </c>
      <c r="AD301" s="106">
        <v>1</v>
      </c>
      <c r="AE301" s="106">
        <v>0</v>
      </c>
      <c r="AF301" s="106">
        <v>0</v>
      </c>
      <c r="AG301" s="182">
        <v>0</v>
      </c>
      <c r="AH301" s="119">
        <f t="shared" si="80"/>
        <v>2</v>
      </c>
      <c r="AI301" s="106">
        <f t="shared" si="81"/>
        <v>0</v>
      </c>
      <c r="AJ301" s="107">
        <f t="shared" si="82"/>
        <v>0</v>
      </c>
      <c r="AK301" s="107">
        <f t="shared" si="83"/>
        <v>0</v>
      </c>
      <c r="AL301" s="107">
        <f t="shared" si="84"/>
        <v>0</v>
      </c>
      <c r="AM301" s="107">
        <f t="shared" si="85"/>
        <v>0</v>
      </c>
      <c r="AN301" s="107">
        <f t="shared" si="86"/>
        <v>1</v>
      </c>
      <c r="AO301" s="107">
        <f t="shared" si="87"/>
        <v>0</v>
      </c>
      <c r="AP301" s="107">
        <f t="shared" si="88"/>
        <v>0</v>
      </c>
      <c r="AQ301" s="107">
        <f t="shared" si="89"/>
        <v>1</v>
      </c>
      <c r="AR301" s="107">
        <f t="shared" si="90"/>
        <v>0</v>
      </c>
      <c r="AS301" s="107">
        <f t="shared" si="91"/>
        <v>0</v>
      </c>
      <c r="AT301" s="107">
        <f t="shared" si="92"/>
        <v>0</v>
      </c>
      <c r="AU301" s="105">
        <f t="shared" si="93"/>
        <v>2</v>
      </c>
      <c r="AV301" s="86">
        <v>3604.7099999999987</v>
      </c>
      <c r="AW301" s="87">
        <f t="shared" si="94"/>
        <v>129.53</v>
      </c>
      <c r="AX301" s="87">
        <f t="shared" si="95"/>
        <v>-3475.1799999999985</v>
      </c>
    </row>
    <row r="302" spans="1:50" ht="15.75" thickBot="1" x14ac:dyDescent="0.3">
      <c r="A302" s="179" t="s">
        <v>146</v>
      </c>
      <c r="B302" s="180" t="s">
        <v>237</v>
      </c>
      <c r="C302" s="181" t="s">
        <v>199</v>
      </c>
      <c r="D302" s="176" t="str">
        <f t="shared" si="79"/>
        <v>1710974225-Amerigroup-STAR-MRSA West</v>
      </c>
      <c r="E302" s="169" t="s">
        <v>200</v>
      </c>
      <c r="F302" s="169" t="s">
        <v>201</v>
      </c>
      <c r="G302" s="169" t="s">
        <v>202</v>
      </c>
      <c r="H302" s="85" t="s">
        <v>469</v>
      </c>
      <c r="I302" s="95" t="s">
        <v>510</v>
      </c>
      <c r="J302" s="116" t="s">
        <v>195</v>
      </c>
      <c r="K302" s="117" t="s">
        <v>195</v>
      </c>
      <c r="L302" s="117" t="s">
        <v>195</v>
      </c>
      <c r="M302" s="117" t="s">
        <v>195</v>
      </c>
      <c r="N302" s="117" t="s">
        <v>195</v>
      </c>
      <c r="O302" s="117" t="s">
        <v>195</v>
      </c>
      <c r="P302" s="117" t="s">
        <v>195</v>
      </c>
      <c r="Q302" s="117" t="s">
        <v>195</v>
      </c>
      <c r="R302" s="117" t="s">
        <v>195</v>
      </c>
      <c r="S302" s="117" t="s">
        <v>195</v>
      </c>
      <c r="T302" s="117" t="s">
        <v>195</v>
      </c>
      <c r="U302" s="118" t="s">
        <v>195</v>
      </c>
      <c r="V302" s="106">
        <v>26</v>
      </c>
      <c r="W302" s="106">
        <v>18</v>
      </c>
      <c r="X302" s="106">
        <v>19</v>
      </c>
      <c r="Y302" s="106">
        <v>33</v>
      </c>
      <c r="Z302" s="106">
        <v>25</v>
      </c>
      <c r="AA302" s="106">
        <v>22</v>
      </c>
      <c r="AB302" s="106">
        <v>28</v>
      </c>
      <c r="AC302" s="106">
        <v>17</v>
      </c>
      <c r="AD302" s="106">
        <v>15</v>
      </c>
      <c r="AE302" s="106">
        <v>17</v>
      </c>
      <c r="AF302" s="106">
        <v>13</v>
      </c>
      <c r="AG302" s="182">
        <v>17</v>
      </c>
      <c r="AH302" s="119">
        <f t="shared" si="80"/>
        <v>250</v>
      </c>
      <c r="AI302" s="106">
        <f t="shared" si="81"/>
        <v>26</v>
      </c>
      <c r="AJ302" s="107">
        <f t="shared" si="82"/>
        <v>18</v>
      </c>
      <c r="AK302" s="107">
        <f t="shared" si="83"/>
        <v>19</v>
      </c>
      <c r="AL302" s="107">
        <f t="shared" si="84"/>
        <v>33</v>
      </c>
      <c r="AM302" s="107">
        <f t="shared" si="85"/>
        <v>25</v>
      </c>
      <c r="AN302" s="107">
        <f t="shared" si="86"/>
        <v>22</v>
      </c>
      <c r="AO302" s="107">
        <f t="shared" si="87"/>
        <v>28</v>
      </c>
      <c r="AP302" s="107">
        <f t="shared" si="88"/>
        <v>17</v>
      </c>
      <c r="AQ302" s="107">
        <f t="shared" si="89"/>
        <v>15</v>
      </c>
      <c r="AR302" s="107">
        <f t="shared" si="90"/>
        <v>17</v>
      </c>
      <c r="AS302" s="107">
        <f t="shared" si="91"/>
        <v>13</v>
      </c>
      <c r="AT302" s="107">
        <f t="shared" si="92"/>
        <v>17</v>
      </c>
      <c r="AU302" s="105">
        <f t="shared" si="93"/>
        <v>250</v>
      </c>
      <c r="AV302" s="86">
        <v>26962.199999999997</v>
      </c>
      <c r="AW302" s="87">
        <f t="shared" si="94"/>
        <v>16190.63</v>
      </c>
      <c r="AX302" s="87">
        <f t="shared" si="95"/>
        <v>-10771.569999999998</v>
      </c>
    </row>
    <row r="303" spans="1:50" ht="15.75" thickBot="1" x14ac:dyDescent="0.3">
      <c r="A303" s="179" t="s">
        <v>146</v>
      </c>
      <c r="B303" s="180" t="s">
        <v>237</v>
      </c>
      <c r="C303" s="181" t="s">
        <v>239</v>
      </c>
      <c r="D303" s="176" t="str">
        <f t="shared" si="79"/>
        <v>1710974225-FIRSTCARE-STAR-MRSA West</v>
      </c>
      <c r="E303" s="169" t="s">
        <v>240</v>
      </c>
      <c r="F303" s="169" t="s">
        <v>201</v>
      </c>
      <c r="G303" s="169" t="s">
        <v>202</v>
      </c>
      <c r="H303" s="85" t="s">
        <v>469</v>
      </c>
      <c r="I303" s="95" t="s">
        <v>510</v>
      </c>
      <c r="J303" s="116" t="s">
        <v>195</v>
      </c>
      <c r="K303" s="117" t="s">
        <v>195</v>
      </c>
      <c r="L303" s="117" t="s">
        <v>195</v>
      </c>
      <c r="M303" s="117" t="s">
        <v>195</v>
      </c>
      <c r="N303" s="117" t="s">
        <v>195</v>
      </c>
      <c r="O303" s="117" t="s">
        <v>195</v>
      </c>
      <c r="P303" s="117" t="s">
        <v>195</v>
      </c>
      <c r="Q303" s="117" t="s">
        <v>195</v>
      </c>
      <c r="R303" s="117" t="s">
        <v>195</v>
      </c>
      <c r="S303" s="117" t="s">
        <v>195</v>
      </c>
      <c r="T303" s="117" t="s">
        <v>195</v>
      </c>
      <c r="U303" s="118" t="s">
        <v>195</v>
      </c>
      <c r="V303" s="106">
        <v>79</v>
      </c>
      <c r="W303" s="106">
        <v>84</v>
      </c>
      <c r="X303" s="106">
        <v>85</v>
      </c>
      <c r="Y303" s="106">
        <v>80</v>
      </c>
      <c r="Z303" s="106">
        <v>58</v>
      </c>
      <c r="AA303" s="106">
        <v>56</v>
      </c>
      <c r="AB303" s="106">
        <v>77</v>
      </c>
      <c r="AC303" s="106">
        <v>66</v>
      </c>
      <c r="AD303" s="106">
        <v>70</v>
      </c>
      <c r="AE303" s="106">
        <v>43</v>
      </c>
      <c r="AF303" s="106">
        <v>38</v>
      </c>
      <c r="AG303" s="182">
        <v>55</v>
      </c>
      <c r="AH303" s="119">
        <f t="shared" si="80"/>
        <v>791</v>
      </c>
      <c r="AI303" s="106">
        <f t="shared" si="81"/>
        <v>79</v>
      </c>
      <c r="AJ303" s="107">
        <f t="shared" si="82"/>
        <v>84</v>
      </c>
      <c r="AK303" s="107">
        <f t="shared" si="83"/>
        <v>85</v>
      </c>
      <c r="AL303" s="107">
        <f t="shared" si="84"/>
        <v>80</v>
      </c>
      <c r="AM303" s="107">
        <f t="shared" si="85"/>
        <v>58</v>
      </c>
      <c r="AN303" s="107">
        <f t="shared" si="86"/>
        <v>56</v>
      </c>
      <c r="AO303" s="107">
        <f t="shared" si="87"/>
        <v>77</v>
      </c>
      <c r="AP303" s="107">
        <f t="shared" si="88"/>
        <v>66</v>
      </c>
      <c r="AQ303" s="107">
        <f t="shared" si="89"/>
        <v>70</v>
      </c>
      <c r="AR303" s="107">
        <f t="shared" si="90"/>
        <v>43</v>
      </c>
      <c r="AS303" s="107">
        <f t="shared" si="91"/>
        <v>38</v>
      </c>
      <c r="AT303" s="107">
        <f t="shared" si="92"/>
        <v>55</v>
      </c>
      <c r="AU303" s="105">
        <f t="shared" si="93"/>
        <v>791</v>
      </c>
      <c r="AV303" s="86">
        <v>33733.089999999989</v>
      </c>
      <c r="AW303" s="87">
        <f t="shared" si="94"/>
        <v>51227.15</v>
      </c>
      <c r="AX303" s="87">
        <f t="shared" si="95"/>
        <v>17494.060000000012</v>
      </c>
    </row>
    <row r="304" spans="1:50" ht="15.75" thickBot="1" x14ac:dyDescent="0.3">
      <c r="A304" s="179" t="s">
        <v>147</v>
      </c>
      <c r="B304" s="180" t="s">
        <v>238</v>
      </c>
      <c r="C304" s="181" t="s">
        <v>235</v>
      </c>
      <c r="D304" s="176" t="str">
        <f t="shared" si="79"/>
        <v>1720404924-Amerigroup-STAR Kids-MRSA West</v>
      </c>
      <c r="E304" s="169" t="s">
        <v>200</v>
      </c>
      <c r="F304" s="169" t="s">
        <v>236</v>
      </c>
      <c r="G304" s="169" t="s">
        <v>202</v>
      </c>
      <c r="H304" s="85" t="s">
        <v>469</v>
      </c>
      <c r="I304" s="95" t="s">
        <v>510</v>
      </c>
      <c r="J304" s="116" t="s">
        <v>195</v>
      </c>
      <c r="K304" s="117" t="s">
        <v>195</v>
      </c>
      <c r="L304" s="117" t="s">
        <v>195</v>
      </c>
      <c r="M304" s="117" t="s">
        <v>195</v>
      </c>
      <c r="N304" s="117" t="s">
        <v>195</v>
      </c>
      <c r="O304" s="117" t="s">
        <v>195</v>
      </c>
      <c r="P304" s="117" t="s">
        <v>195</v>
      </c>
      <c r="Q304" s="117" t="s">
        <v>195</v>
      </c>
      <c r="R304" s="117" t="s">
        <v>195</v>
      </c>
      <c r="S304" s="117" t="s">
        <v>195</v>
      </c>
      <c r="T304" s="117" t="s">
        <v>195</v>
      </c>
      <c r="U304" s="118" t="s">
        <v>195</v>
      </c>
      <c r="V304" s="106">
        <v>0</v>
      </c>
      <c r="W304" s="106">
        <v>1</v>
      </c>
      <c r="X304" s="106">
        <v>0</v>
      </c>
      <c r="Y304" s="106">
        <v>0</v>
      </c>
      <c r="Z304" s="106">
        <v>0</v>
      </c>
      <c r="AA304" s="106">
        <v>0</v>
      </c>
      <c r="AB304" s="106">
        <v>0</v>
      </c>
      <c r="AC304" s="106">
        <v>0</v>
      </c>
      <c r="AD304" s="106">
        <v>0</v>
      </c>
      <c r="AE304" s="106">
        <v>0</v>
      </c>
      <c r="AF304" s="106">
        <v>1</v>
      </c>
      <c r="AG304" s="182">
        <v>0</v>
      </c>
      <c r="AH304" s="119">
        <f t="shared" si="80"/>
        <v>2</v>
      </c>
      <c r="AI304" s="106">
        <f t="shared" si="81"/>
        <v>0</v>
      </c>
      <c r="AJ304" s="107">
        <f t="shared" si="82"/>
        <v>1</v>
      </c>
      <c r="AK304" s="107">
        <f t="shared" si="83"/>
        <v>0</v>
      </c>
      <c r="AL304" s="107">
        <f t="shared" si="84"/>
        <v>0</v>
      </c>
      <c r="AM304" s="107">
        <f t="shared" si="85"/>
        <v>0</v>
      </c>
      <c r="AN304" s="107">
        <f t="shared" si="86"/>
        <v>0</v>
      </c>
      <c r="AO304" s="107">
        <f t="shared" si="87"/>
        <v>0</v>
      </c>
      <c r="AP304" s="107">
        <f t="shared" si="88"/>
        <v>0</v>
      </c>
      <c r="AQ304" s="107">
        <f t="shared" si="89"/>
        <v>0</v>
      </c>
      <c r="AR304" s="107">
        <f t="shared" si="90"/>
        <v>0</v>
      </c>
      <c r="AS304" s="107">
        <f t="shared" si="91"/>
        <v>1</v>
      </c>
      <c r="AT304" s="107">
        <f t="shared" si="92"/>
        <v>0</v>
      </c>
      <c r="AU304" s="105">
        <f t="shared" si="93"/>
        <v>2</v>
      </c>
      <c r="AV304" s="86">
        <v>0</v>
      </c>
      <c r="AW304" s="87">
        <f t="shared" si="94"/>
        <v>129.53</v>
      </c>
      <c r="AX304" s="87">
        <f t="shared" si="95"/>
        <v>129.53</v>
      </c>
    </row>
    <row r="305" spans="1:50" ht="15.75" thickBot="1" x14ac:dyDescent="0.3">
      <c r="A305" s="179" t="s">
        <v>147</v>
      </c>
      <c r="B305" s="180" t="s">
        <v>238</v>
      </c>
      <c r="C305" s="181" t="s">
        <v>232</v>
      </c>
      <c r="D305" s="176" t="str">
        <f t="shared" si="79"/>
        <v>1720404924-Amerigroup-STAR+PLUS-MRSA West</v>
      </c>
      <c r="E305" s="169" t="s">
        <v>200</v>
      </c>
      <c r="F305" s="169" t="s">
        <v>233</v>
      </c>
      <c r="G305" s="169" t="s">
        <v>202</v>
      </c>
      <c r="H305" s="85" t="s">
        <v>469</v>
      </c>
      <c r="I305" s="95" t="s">
        <v>510</v>
      </c>
      <c r="J305" s="116" t="s">
        <v>195</v>
      </c>
      <c r="K305" s="117" t="s">
        <v>195</v>
      </c>
      <c r="L305" s="117" t="s">
        <v>195</v>
      </c>
      <c r="M305" s="117" t="s">
        <v>195</v>
      </c>
      <c r="N305" s="117" t="s">
        <v>195</v>
      </c>
      <c r="O305" s="117" t="s">
        <v>195</v>
      </c>
      <c r="P305" s="117" t="s">
        <v>195</v>
      </c>
      <c r="Q305" s="117" t="s">
        <v>195</v>
      </c>
      <c r="R305" s="117" t="s">
        <v>195</v>
      </c>
      <c r="S305" s="117" t="s">
        <v>195</v>
      </c>
      <c r="T305" s="117" t="s">
        <v>195</v>
      </c>
      <c r="U305" s="118" t="s">
        <v>195</v>
      </c>
      <c r="V305" s="106">
        <v>0</v>
      </c>
      <c r="W305" s="106">
        <v>1</v>
      </c>
      <c r="X305" s="106">
        <v>0</v>
      </c>
      <c r="Y305" s="106">
        <v>0</v>
      </c>
      <c r="Z305" s="106">
        <v>0</v>
      </c>
      <c r="AA305" s="106">
        <v>0</v>
      </c>
      <c r="AB305" s="106">
        <v>0</v>
      </c>
      <c r="AC305" s="106">
        <v>0</v>
      </c>
      <c r="AD305" s="106">
        <v>0</v>
      </c>
      <c r="AE305" s="106">
        <v>0</v>
      </c>
      <c r="AF305" s="106">
        <v>0</v>
      </c>
      <c r="AG305" s="182">
        <v>2</v>
      </c>
      <c r="AH305" s="119">
        <f t="shared" si="80"/>
        <v>3</v>
      </c>
      <c r="AI305" s="106">
        <f t="shared" si="81"/>
        <v>0</v>
      </c>
      <c r="AJ305" s="107">
        <f t="shared" si="82"/>
        <v>1</v>
      </c>
      <c r="AK305" s="107">
        <f t="shared" si="83"/>
        <v>0</v>
      </c>
      <c r="AL305" s="107">
        <f t="shared" si="84"/>
        <v>0</v>
      </c>
      <c r="AM305" s="107">
        <f t="shared" si="85"/>
        <v>0</v>
      </c>
      <c r="AN305" s="107">
        <f t="shared" si="86"/>
        <v>0</v>
      </c>
      <c r="AO305" s="107">
        <f t="shared" si="87"/>
        <v>0</v>
      </c>
      <c r="AP305" s="107">
        <f t="shared" si="88"/>
        <v>0</v>
      </c>
      <c r="AQ305" s="107">
        <f t="shared" si="89"/>
        <v>0</v>
      </c>
      <c r="AR305" s="107">
        <f t="shared" si="90"/>
        <v>0</v>
      </c>
      <c r="AS305" s="107">
        <f t="shared" si="91"/>
        <v>0</v>
      </c>
      <c r="AT305" s="107">
        <f t="shared" si="92"/>
        <v>2</v>
      </c>
      <c r="AU305" s="105">
        <f t="shared" si="93"/>
        <v>3</v>
      </c>
      <c r="AV305" s="86">
        <v>0</v>
      </c>
      <c r="AW305" s="87">
        <f t="shared" si="94"/>
        <v>194.29</v>
      </c>
      <c r="AX305" s="87">
        <f t="shared" si="95"/>
        <v>194.29</v>
      </c>
    </row>
    <row r="306" spans="1:50" ht="15.75" thickBot="1" x14ac:dyDescent="0.3">
      <c r="A306" s="179" t="s">
        <v>147</v>
      </c>
      <c r="B306" s="180" t="s">
        <v>238</v>
      </c>
      <c r="C306" s="181" t="s">
        <v>199</v>
      </c>
      <c r="D306" s="176" t="str">
        <f t="shared" si="79"/>
        <v>1720404924-Amerigroup-STAR-MRSA West</v>
      </c>
      <c r="E306" s="169" t="s">
        <v>200</v>
      </c>
      <c r="F306" s="169" t="s">
        <v>201</v>
      </c>
      <c r="G306" s="169" t="s">
        <v>202</v>
      </c>
      <c r="H306" s="85" t="s">
        <v>469</v>
      </c>
      <c r="I306" s="95" t="s">
        <v>510</v>
      </c>
      <c r="J306" s="116" t="s">
        <v>195</v>
      </c>
      <c r="K306" s="117" t="s">
        <v>195</v>
      </c>
      <c r="L306" s="117" t="s">
        <v>195</v>
      </c>
      <c r="M306" s="117" t="s">
        <v>195</v>
      </c>
      <c r="N306" s="117" t="s">
        <v>195</v>
      </c>
      <c r="O306" s="117" t="s">
        <v>195</v>
      </c>
      <c r="P306" s="117" t="s">
        <v>195</v>
      </c>
      <c r="Q306" s="117" t="s">
        <v>195</v>
      </c>
      <c r="R306" s="117" t="s">
        <v>195</v>
      </c>
      <c r="S306" s="117" t="s">
        <v>195</v>
      </c>
      <c r="T306" s="117" t="s">
        <v>195</v>
      </c>
      <c r="U306" s="118" t="s">
        <v>195</v>
      </c>
      <c r="V306" s="106">
        <v>6</v>
      </c>
      <c r="W306" s="106">
        <v>0</v>
      </c>
      <c r="X306" s="106">
        <v>0</v>
      </c>
      <c r="Y306" s="106">
        <v>1</v>
      </c>
      <c r="Z306" s="106">
        <v>0</v>
      </c>
      <c r="AA306" s="106">
        <v>1</v>
      </c>
      <c r="AB306" s="106">
        <v>1</v>
      </c>
      <c r="AC306" s="106">
        <v>2</v>
      </c>
      <c r="AD306" s="106">
        <v>4</v>
      </c>
      <c r="AE306" s="106">
        <v>0</v>
      </c>
      <c r="AF306" s="106">
        <v>0</v>
      </c>
      <c r="AG306" s="182">
        <v>0</v>
      </c>
      <c r="AH306" s="119">
        <f t="shared" si="80"/>
        <v>15</v>
      </c>
      <c r="AI306" s="106">
        <f t="shared" si="81"/>
        <v>6</v>
      </c>
      <c r="AJ306" s="107">
        <f t="shared" si="82"/>
        <v>0</v>
      </c>
      <c r="AK306" s="107">
        <f t="shared" si="83"/>
        <v>0</v>
      </c>
      <c r="AL306" s="107">
        <f t="shared" si="84"/>
        <v>1</v>
      </c>
      <c r="AM306" s="107">
        <f t="shared" si="85"/>
        <v>0</v>
      </c>
      <c r="AN306" s="107">
        <f t="shared" si="86"/>
        <v>1</v>
      </c>
      <c r="AO306" s="107">
        <f t="shared" si="87"/>
        <v>1</v>
      </c>
      <c r="AP306" s="107">
        <f t="shared" si="88"/>
        <v>2</v>
      </c>
      <c r="AQ306" s="107">
        <f t="shared" si="89"/>
        <v>4</v>
      </c>
      <c r="AR306" s="107">
        <f t="shared" si="90"/>
        <v>0</v>
      </c>
      <c r="AS306" s="107">
        <f t="shared" si="91"/>
        <v>0</v>
      </c>
      <c r="AT306" s="107">
        <f t="shared" si="92"/>
        <v>0</v>
      </c>
      <c r="AU306" s="105">
        <f t="shared" si="93"/>
        <v>15</v>
      </c>
      <c r="AV306" s="86">
        <v>0</v>
      </c>
      <c r="AW306" s="87">
        <f t="shared" si="94"/>
        <v>971.44</v>
      </c>
      <c r="AX306" s="87">
        <f t="shared" si="95"/>
        <v>971.44</v>
      </c>
    </row>
    <row r="307" spans="1:50" ht="15.75" thickBot="1" x14ac:dyDescent="0.3">
      <c r="A307" s="179" t="s">
        <v>147</v>
      </c>
      <c r="B307" s="180" t="s">
        <v>238</v>
      </c>
      <c r="C307" s="181" t="s">
        <v>239</v>
      </c>
      <c r="D307" s="176" t="str">
        <f t="shared" si="79"/>
        <v>1720404924-FIRSTCARE-STAR-MRSA West</v>
      </c>
      <c r="E307" s="169" t="s">
        <v>240</v>
      </c>
      <c r="F307" s="169" t="s">
        <v>201</v>
      </c>
      <c r="G307" s="169" t="s">
        <v>202</v>
      </c>
      <c r="H307" s="85" t="s">
        <v>469</v>
      </c>
      <c r="I307" s="95" t="s">
        <v>510</v>
      </c>
      <c r="J307" s="116" t="s">
        <v>195</v>
      </c>
      <c r="K307" s="117" t="s">
        <v>195</v>
      </c>
      <c r="L307" s="117" t="s">
        <v>195</v>
      </c>
      <c r="M307" s="117" t="s">
        <v>195</v>
      </c>
      <c r="N307" s="117" t="s">
        <v>195</v>
      </c>
      <c r="O307" s="117" t="s">
        <v>195</v>
      </c>
      <c r="P307" s="117" t="s">
        <v>195</v>
      </c>
      <c r="Q307" s="117" t="s">
        <v>195</v>
      </c>
      <c r="R307" s="117" t="s">
        <v>195</v>
      </c>
      <c r="S307" s="117" t="s">
        <v>195</v>
      </c>
      <c r="T307" s="117" t="s">
        <v>195</v>
      </c>
      <c r="U307" s="118" t="s">
        <v>195</v>
      </c>
      <c r="V307" s="106">
        <v>33</v>
      </c>
      <c r="W307" s="106">
        <v>60</v>
      </c>
      <c r="X307" s="106">
        <v>58</v>
      </c>
      <c r="Y307" s="106">
        <v>66</v>
      </c>
      <c r="Z307" s="106">
        <v>68</v>
      </c>
      <c r="AA307" s="106">
        <v>63</v>
      </c>
      <c r="AB307" s="106">
        <v>64</v>
      </c>
      <c r="AC307" s="106">
        <v>40</v>
      </c>
      <c r="AD307" s="106">
        <v>45</v>
      </c>
      <c r="AE307" s="106">
        <v>28</v>
      </c>
      <c r="AF307" s="106">
        <v>28</v>
      </c>
      <c r="AG307" s="182">
        <v>31</v>
      </c>
      <c r="AH307" s="119">
        <f t="shared" si="80"/>
        <v>584</v>
      </c>
      <c r="AI307" s="106">
        <f t="shared" si="81"/>
        <v>33</v>
      </c>
      <c r="AJ307" s="107">
        <f t="shared" si="82"/>
        <v>60</v>
      </c>
      <c r="AK307" s="107">
        <f t="shared" si="83"/>
        <v>58</v>
      </c>
      <c r="AL307" s="107">
        <f t="shared" si="84"/>
        <v>66</v>
      </c>
      <c r="AM307" s="107">
        <f t="shared" si="85"/>
        <v>68</v>
      </c>
      <c r="AN307" s="107">
        <f t="shared" si="86"/>
        <v>63</v>
      </c>
      <c r="AO307" s="107">
        <f t="shared" si="87"/>
        <v>64</v>
      </c>
      <c r="AP307" s="107">
        <f t="shared" si="88"/>
        <v>40</v>
      </c>
      <c r="AQ307" s="107">
        <f t="shared" si="89"/>
        <v>45</v>
      </c>
      <c r="AR307" s="107">
        <f t="shared" si="90"/>
        <v>28</v>
      </c>
      <c r="AS307" s="107">
        <f t="shared" si="91"/>
        <v>28</v>
      </c>
      <c r="AT307" s="107">
        <f t="shared" si="92"/>
        <v>31</v>
      </c>
      <c r="AU307" s="105">
        <f t="shared" si="93"/>
        <v>584</v>
      </c>
      <c r="AV307" s="86">
        <v>10541.200000000006</v>
      </c>
      <c r="AW307" s="87">
        <f t="shared" si="94"/>
        <v>37821.31</v>
      </c>
      <c r="AX307" s="87">
        <f t="shared" si="95"/>
        <v>27280.109999999993</v>
      </c>
    </row>
    <row r="308" spans="1:50" ht="15.75" thickBot="1" x14ac:dyDescent="0.3">
      <c r="A308" s="179" t="s">
        <v>148</v>
      </c>
      <c r="B308" s="180" t="s">
        <v>407</v>
      </c>
      <c r="C308" s="181" t="s">
        <v>413</v>
      </c>
      <c r="D308" s="176" t="str">
        <f t="shared" si="79"/>
        <v>1720540255-Amerigroup-STAR-MRSA Central</v>
      </c>
      <c r="E308" s="169" t="s">
        <v>200</v>
      </c>
      <c r="F308" s="169" t="s">
        <v>201</v>
      </c>
      <c r="G308" s="169" t="s">
        <v>212</v>
      </c>
      <c r="H308" s="85" t="s">
        <v>469</v>
      </c>
      <c r="I308" s="95" t="s">
        <v>510</v>
      </c>
      <c r="J308" s="116" t="s">
        <v>195</v>
      </c>
      <c r="K308" s="117" t="s">
        <v>195</v>
      </c>
      <c r="L308" s="117" t="s">
        <v>195</v>
      </c>
      <c r="M308" s="117" t="s">
        <v>195</v>
      </c>
      <c r="N308" s="117" t="s">
        <v>195</v>
      </c>
      <c r="O308" s="117" t="s">
        <v>195</v>
      </c>
      <c r="P308" s="117" t="s">
        <v>195</v>
      </c>
      <c r="Q308" s="117" t="s">
        <v>195</v>
      </c>
      <c r="R308" s="117" t="s">
        <v>195</v>
      </c>
      <c r="S308" s="117" t="s">
        <v>195</v>
      </c>
      <c r="T308" s="117" t="s">
        <v>195</v>
      </c>
      <c r="U308" s="118" t="s">
        <v>195</v>
      </c>
      <c r="V308" s="106">
        <v>41</v>
      </c>
      <c r="W308" s="106">
        <v>40</v>
      </c>
      <c r="X308" s="106">
        <v>23</v>
      </c>
      <c r="Y308" s="106">
        <v>35</v>
      </c>
      <c r="Z308" s="106">
        <v>21</v>
      </c>
      <c r="AA308" s="106">
        <v>28</v>
      </c>
      <c r="AB308" s="106">
        <v>36</v>
      </c>
      <c r="AC308" s="106">
        <v>30</v>
      </c>
      <c r="AD308" s="106">
        <v>38</v>
      </c>
      <c r="AE308" s="106">
        <v>17</v>
      </c>
      <c r="AF308" s="106">
        <v>20</v>
      </c>
      <c r="AG308" s="182">
        <v>30</v>
      </c>
      <c r="AH308" s="119">
        <f t="shared" si="80"/>
        <v>359</v>
      </c>
      <c r="AI308" s="106">
        <f t="shared" si="81"/>
        <v>41</v>
      </c>
      <c r="AJ308" s="107">
        <f t="shared" si="82"/>
        <v>40</v>
      </c>
      <c r="AK308" s="107">
        <f t="shared" si="83"/>
        <v>23</v>
      </c>
      <c r="AL308" s="107">
        <f t="shared" si="84"/>
        <v>35</v>
      </c>
      <c r="AM308" s="107">
        <f t="shared" si="85"/>
        <v>21</v>
      </c>
      <c r="AN308" s="107">
        <f t="shared" si="86"/>
        <v>28</v>
      </c>
      <c r="AO308" s="107">
        <f t="shared" si="87"/>
        <v>36</v>
      </c>
      <c r="AP308" s="107">
        <f t="shared" si="88"/>
        <v>30</v>
      </c>
      <c r="AQ308" s="107">
        <f t="shared" si="89"/>
        <v>38</v>
      </c>
      <c r="AR308" s="107">
        <f t="shared" si="90"/>
        <v>17</v>
      </c>
      <c r="AS308" s="107">
        <f t="shared" si="91"/>
        <v>20</v>
      </c>
      <c r="AT308" s="107">
        <f t="shared" si="92"/>
        <v>30</v>
      </c>
      <c r="AU308" s="105">
        <f t="shared" si="93"/>
        <v>359</v>
      </c>
      <c r="AV308" s="86">
        <v>12164.349999999995</v>
      </c>
      <c r="AW308" s="87">
        <f t="shared" si="94"/>
        <v>23249.74</v>
      </c>
      <c r="AX308" s="87">
        <f t="shared" si="95"/>
        <v>11085.390000000007</v>
      </c>
    </row>
    <row r="309" spans="1:50" ht="15.75" thickBot="1" x14ac:dyDescent="0.3">
      <c r="A309" s="179" t="s">
        <v>149</v>
      </c>
      <c r="B309" s="180" t="s">
        <v>408</v>
      </c>
      <c r="C309" s="181" t="s">
        <v>413</v>
      </c>
      <c r="D309" s="176" t="str">
        <f t="shared" si="79"/>
        <v>1730480393-Amerigroup-STAR-MRSA Central</v>
      </c>
      <c r="E309" s="169" t="s">
        <v>200</v>
      </c>
      <c r="F309" s="169" t="s">
        <v>201</v>
      </c>
      <c r="G309" s="169" t="s">
        <v>212</v>
      </c>
      <c r="H309" s="85" t="s">
        <v>469</v>
      </c>
      <c r="I309" s="95" t="s">
        <v>510</v>
      </c>
      <c r="J309" s="116" t="s">
        <v>38</v>
      </c>
      <c r="K309" s="117" t="s">
        <v>38</v>
      </c>
      <c r="L309" s="117" t="s">
        <v>38</v>
      </c>
      <c r="M309" s="117" t="s">
        <v>38</v>
      </c>
      <c r="N309" s="117" t="s">
        <v>38</v>
      </c>
      <c r="O309" s="117" t="s">
        <v>38</v>
      </c>
      <c r="P309" s="117" t="s">
        <v>38</v>
      </c>
      <c r="Q309" s="117" t="s">
        <v>38</v>
      </c>
      <c r="R309" s="117" t="s">
        <v>38</v>
      </c>
      <c r="S309" s="117" t="s">
        <v>38</v>
      </c>
      <c r="T309" s="117" t="s">
        <v>38</v>
      </c>
      <c r="U309" s="118" t="s">
        <v>38</v>
      </c>
      <c r="V309" s="106">
        <v>0</v>
      </c>
      <c r="W309" s="106">
        <v>0</v>
      </c>
      <c r="X309" s="106">
        <v>0</v>
      </c>
      <c r="Y309" s="106">
        <v>0</v>
      </c>
      <c r="Z309" s="106">
        <v>0</v>
      </c>
      <c r="AA309" s="106">
        <v>0</v>
      </c>
      <c r="AB309" s="106">
        <v>0</v>
      </c>
      <c r="AC309" s="106">
        <v>0</v>
      </c>
      <c r="AD309" s="106">
        <v>0</v>
      </c>
      <c r="AE309" s="106">
        <v>0</v>
      </c>
      <c r="AF309" s="106">
        <v>0</v>
      </c>
      <c r="AG309" s="182">
        <v>0</v>
      </c>
      <c r="AH309" s="119">
        <f t="shared" si="80"/>
        <v>0</v>
      </c>
      <c r="AI309" s="106">
        <f t="shared" si="81"/>
        <v>0</v>
      </c>
      <c r="AJ309" s="107">
        <f t="shared" si="82"/>
        <v>0</v>
      </c>
      <c r="AK309" s="107">
        <f t="shared" si="83"/>
        <v>0</v>
      </c>
      <c r="AL309" s="107">
        <f t="shared" si="84"/>
        <v>0</v>
      </c>
      <c r="AM309" s="107">
        <f t="shared" si="85"/>
        <v>0</v>
      </c>
      <c r="AN309" s="107">
        <f t="shared" si="86"/>
        <v>0</v>
      </c>
      <c r="AO309" s="107">
        <f t="shared" si="87"/>
        <v>0</v>
      </c>
      <c r="AP309" s="107">
        <f t="shared" si="88"/>
        <v>0</v>
      </c>
      <c r="AQ309" s="107">
        <f t="shared" si="89"/>
        <v>0</v>
      </c>
      <c r="AR309" s="107">
        <f t="shared" si="90"/>
        <v>0</v>
      </c>
      <c r="AS309" s="107">
        <f t="shared" si="91"/>
        <v>0</v>
      </c>
      <c r="AT309" s="107">
        <f t="shared" si="92"/>
        <v>0</v>
      </c>
      <c r="AU309" s="105">
        <f t="shared" si="93"/>
        <v>0</v>
      </c>
      <c r="AV309" s="86">
        <v>0</v>
      </c>
      <c r="AW309" s="87">
        <f t="shared" si="94"/>
        <v>0</v>
      </c>
      <c r="AX309" s="87">
        <f t="shared" si="95"/>
        <v>0</v>
      </c>
    </row>
    <row r="310" spans="1:50" ht="15.75" thickBot="1" x14ac:dyDescent="0.3">
      <c r="A310" s="179" t="s">
        <v>150</v>
      </c>
      <c r="B310" s="180" t="s">
        <v>374</v>
      </c>
      <c r="C310" s="181" t="s">
        <v>413</v>
      </c>
      <c r="D310" s="176" t="str">
        <f t="shared" si="79"/>
        <v>1730557026-Amerigroup-STAR-MRSA Central</v>
      </c>
      <c r="E310" s="169" t="s">
        <v>200</v>
      </c>
      <c r="F310" s="169" t="s">
        <v>201</v>
      </c>
      <c r="G310" s="169" t="s">
        <v>212</v>
      </c>
      <c r="H310" s="85" t="s">
        <v>469</v>
      </c>
      <c r="I310" s="95" t="s">
        <v>510</v>
      </c>
      <c r="J310" s="116" t="s">
        <v>195</v>
      </c>
      <c r="K310" s="117" t="s">
        <v>195</v>
      </c>
      <c r="L310" s="117" t="s">
        <v>195</v>
      </c>
      <c r="M310" s="117" t="s">
        <v>195</v>
      </c>
      <c r="N310" s="117" t="s">
        <v>195</v>
      </c>
      <c r="O310" s="117" t="s">
        <v>195</v>
      </c>
      <c r="P310" s="117" t="s">
        <v>195</v>
      </c>
      <c r="Q310" s="117" t="s">
        <v>195</v>
      </c>
      <c r="R310" s="117" t="s">
        <v>195</v>
      </c>
      <c r="S310" s="117" t="s">
        <v>195</v>
      </c>
      <c r="T310" s="117" t="s">
        <v>195</v>
      </c>
      <c r="U310" s="118" t="s">
        <v>195</v>
      </c>
      <c r="V310" s="106">
        <v>25</v>
      </c>
      <c r="W310" s="106">
        <v>20</v>
      </c>
      <c r="X310" s="106">
        <v>23</v>
      </c>
      <c r="Y310" s="106">
        <v>27</v>
      </c>
      <c r="Z310" s="106">
        <v>32</v>
      </c>
      <c r="AA310" s="106">
        <v>20</v>
      </c>
      <c r="AB310" s="106">
        <v>22</v>
      </c>
      <c r="AC310" s="106">
        <v>19</v>
      </c>
      <c r="AD310" s="106">
        <v>18</v>
      </c>
      <c r="AE310" s="106">
        <v>18</v>
      </c>
      <c r="AF310" s="106">
        <v>13</v>
      </c>
      <c r="AG310" s="182">
        <v>22</v>
      </c>
      <c r="AH310" s="119">
        <f t="shared" si="80"/>
        <v>259</v>
      </c>
      <c r="AI310" s="106">
        <f t="shared" si="81"/>
        <v>25</v>
      </c>
      <c r="AJ310" s="107">
        <f t="shared" si="82"/>
        <v>20</v>
      </c>
      <c r="AK310" s="107">
        <f t="shared" si="83"/>
        <v>23</v>
      </c>
      <c r="AL310" s="107">
        <f t="shared" si="84"/>
        <v>27</v>
      </c>
      <c r="AM310" s="107">
        <f t="shared" si="85"/>
        <v>32</v>
      </c>
      <c r="AN310" s="107">
        <f t="shared" si="86"/>
        <v>20</v>
      </c>
      <c r="AO310" s="107">
        <f t="shared" si="87"/>
        <v>22</v>
      </c>
      <c r="AP310" s="107">
        <f t="shared" si="88"/>
        <v>19</v>
      </c>
      <c r="AQ310" s="107">
        <f t="shared" si="89"/>
        <v>18</v>
      </c>
      <c r="AR310" s="107">
        <f t="shared" si="90"/>
        <v>18</v>
      </c>
      <c r="AS310" s="107">
        <f t="shared" si="91"/>
        <v>13</v>
      </c>
      <c r="AT310" s="107">
        <f t="shared" si="92"/>
        <v>22</v>
      </c>
      <c r="AU310" s="105">
        <f t="shared" si="93"/>
        <v>259</v>
      </c>
      <c r="AV310" s="86">
        <v>39123.75999999998</v>
      </c>
      <c r="AW310" s="87">
        <f t="shared" si="94"/>
        <v>16773.490000000002</v>
      </c>
      <c r="AX310" s="87">
        <f t="shared" si="95"/>
        <v>-22350.269999999979</v>
      </c>
    </row>
    <row r="311" spans="1:50" ht="15.75" thickBot="1" x14ac:dyDescent="0.3">
      <c r="A311" s="179" t="s">
        <v>151</v>
      </c>
      <c r="B311" s="180" t="s">
        <v>330</v>
      </c>
      <c r="C311" s="181" t="s">
        <v>464</v>
      </c>
      <c r="D311" s="176" t="str">
        <f t="shared" si="79"/>
        <v>1730635202-AETNA-STAR Kids-Dallas</v>
      </c>
      <c r="E311" s="169" t="s">
        <v>344</v>
      </c>
      <c r="F311" s="169" t="s">
        <v>236</v>
      </c>
      <c r="G311" s="169" t="s">
        <v>255</v>
      </c>
      <c r="H311" s="85" t="s">
        <v>469</v>
      </c>
      <c r="I311" s="95" t="s">
        <v>510</v>
      </c>
      <c r="J311" s="116" t="s">
        <v>38</v>
      </c>
      <c r="K311" s="117" t="s">
        <v>38</v>
      </c>
      <c r="L311" s="117" t="s">
        <v>38</v>
      </c>
      <c r="M311" s="117" t="s">
        <v>38</v>
      </c>
      <c r="N311" s="117" t="s">
        <v>38</v>
      </c>
      <c r="O311" s="117" t="s">
        <v>38</v>
      </c>
      <c r="P311" s="117" t="s">
        <v>38</v>
      </c>
      <c r="Q311" s="117" t="s">
        <v>38</v>
      </c>
      <c r="R311" s="117" t="s">
        <v>38</v>
      </c>
      <c r="S311" s="117" t="s">
        <v>38</v>
      </c>
      <c r="T311" s="117" t="s">
        <v>38</v>
      </c>
      <c r="U311" s="118" t="s">
        <v>38</v>
      </c>
      <c r="V311" s="106">
        <v>0</v>
      </c>
      <c r="W311" s="106">
        <v>0</v>
      </c>
      <c r="X311" s="106">
        <v>0</v>
      </c>
      <c r="Y311" s="106">
        <v>1</v>
      </c>
      <c r="Z311" s="106">
        <v>0</v>
      </c>
      <c r="AA311" s="106">
        <v>0</v>
      </c>
      <c r="AB311" s="106">
        <v>0</v>
      </c>
      <c r="AC311" s="106">
        <v>0</v>
      </c>
      <c r="AD311" s="106">
        <v>0</v>
      </c>
      <c r="AE311" s="106">
        <v>0</v>
      </c>
      <c r="AF311" s="106">
        <v>0</v>
      </c>
      <c r="AG311" s="182">
        <v>0</v>
      </c>
      <c r="AH311" s="119">
        <f t="shared" si="80"/>
        <v>1</v>
      </c>
      <c r="AI311" s="106">
        <f t="shared" si="81"/>
        <v>0</v>
      </c>
      <c r="AJ311" s="107">
        <f t="shared" si="82"/>
        <v>0</v>
      </c>
      <c r="AK311" s="107">
        <f t="shared" si="83"/>
        <v>0</v>
      </c>
      <c r="AL311" s="107">
        <f t="shared" si="84"/>
        <v>0</v>
      </c>
      <c r="AM311" s="107">
        <f t="shared" si="85"/>
        <v>0</v>
      </c>
      <c r="AN311" s="107">
        <f t="shared" si="86"/>
        <v>0</v>
      </c>
      <c r="AO311" s="107">
        <f t="shared" si="87"/>
        <v>0</v>
      </c>
      <c r="AP311" s="107">
        <f t="shared" si="88"/>
        <v>0</v>
      </c>
      <c r="AQ311" s="107">
        <f t="shared" si="89"/>
        <v>0</v>
      </c>
      <c r="AR311" s="107">
        <f t="shared" si="90"/>
        <v>0</v>
      </c>
      <c r="AS311" s="107">
        <f t="shared" si="91"/>
        <v>0</v>
      </c>
      <c r="AT311" s="107">
        <f t="shared" si="92"/>
        <v>0</v>
      </c>
      <c r="AU311" s="105">
        <f t="shared" si="93"/>
        <v>0</v>
      </c>
      <c r="AV311" s="86">
        <v>0</v>
      </c>
      <c r="AW311" s="87">
        <f t="shared" si="94"/>
        <v>0</v>
      </c>
      <c r="AX311" s="87">
        <f t="shared" si="95"/>
        <v>0</v>
      </c>
    </row>
    <row r="312" spans="1:50" ht="15.75" thickBot="1" x14ac:dyDescent="0.3">
      <c r="A312" s="179" t="s">
        <v>151</v>
      </c>
      <c r="B312" s="180" t="s">
        <v>330</v>
      </c>
      <c r="C312" s="181" t="s">
        <v>254</v>
      </c>
      <c r="D312" s="176" t="str">
        <f t="shared" si="79"/>
        <v>1730635202-Amerigroup-STAR Kids-Dallas</v>
      </c>
      <c r="E312" s="169" t="s">
        <v>200</v>
      </c>
      <c r="F312" s="169" t="s">
        <v>236</v>
      </c>
      <c r="G312" s="169" t="s">
        <v>255</v>
      </c>
      <c r="H312" s="85" t="s">
        <v>469</v>
      </c>
      <c r="I312" s="95" t="s">
        <v>510</v>
      </c>
      <c r="J312" s="116" t="s">
        <v>195</v>
      </c>
      <c r="K312" s="117" t="s">
        <v>195</v>
      </c>
      <c r="L312" s="117" t="s">
        <v>195</v>
      </c>
      <c r="M312" s="117" t="s">
        <v>195</v>
      </c>
      <c r="N312" s="117" t="s">
        <v>195</v>
      </c>
      <c r="O312" s="117" t="s">
        <v>195</v>
      </c>
      <c r="P312" s="117" t="s">
        <v>195</v>
      </c>
      <c r="Q312" s="117" t="s">
        <v>195</v>
      </c>
      <c r="R312" s="117" t="s">
        <v>195</v>
      </c>
      <c r="S312" s="117" t="s">
        <v>195</v>
      </c>
      <c r="T312" s="117" t="s">
        <v>195</v>
      </c>
      <c r="U312" s="118" t="s">
        <v>195</v>
      </c>
      <c r="V312" s="106">
        <v>4</v>
      </c>
      <c r="W312" s="106">
        <v>3</v>
      </c>
      <c r="X312" s="106">
        <v>11</v>
      </c>
      <c r="Y312" s="106">
        <v>14</v>
      </c>
      <c r="Z312" s="106">
        <v>14</v>
      </c>
      <c r="AA312" s="106">
        <v>12</v>
      </c>
      <c r="AB312" s="106">
        <v>18</v>
      </c>
      <c r="AC312" s="106">
        <v>20</v>
      </c>
      <c r="AD312" s="106">
        <v>16</v>
      </c>
      <c r="AE312" s="106">
        <v>7</v>
      </c>
      <c r="AF312" s="106">
        <v>4</v>
      </c>
      <c r="AG312" s="182">
        <v>16</v>
      </c>
      <c r="AH312" s="119">
        <f t="shared" si="80"/>
        <v>139</v>
      </c>
      <c r="AI312" s="106">
        <f t="shared" si="81"/>
        <v>4</v>
      </c>
      <c r="AJ312" s="107">
        <f t="shared" si="82"/>
        <v>3</v>
      </c>
      <c r="AK312" s="107">
        <f t="shared" si="83"/>
        <v>11</v>
      </c>
      <c r="AL312" s="107">
        <f t="shared" si="84"/>
        <v>14</v>
      </c>
      <c r="AM312" s="107">
        <f t="shared" si="85"/>
        <v>14</v>
      </c>
      <c r="AN312" s="107">
        <f t="shared" si="86"/>
        <v>12</v>
      </c>
      <c r="AO312" s="107">
        <f t="shared" si="87"/>
        <v>18</v>
      </c>
      <c r="AP312" s="107">
        <f t="shared" si="88"/>
        <v>20</v>
      </c>
      <c r="AQ312" s="107">
        <f t="shared" si="89"/>
        <v>16</v>
      </c>
      <c r="AR312" s="107">
        <f t="shared" si="90"/>
        <v>7</v>
      </c>
      <c r="AS312" s="107">
        <f t="shared" si="91"/>
        <v>4</v>
      </c>
      <c r="AT312" s="107">
        <f t="shared" si="92"/>
        <v>16</v>
      </c>
      <c r="AU312" s="105">
        <f t="shared" si="93"/>
        <v>139</v>
      </c>
      <c r="AV312" s="86">
        <v>267.37999999999982</v>
      </c>
      <c r="AW312" s="87">
        <f t="shared" si="94"/>
        <v>9001.99</v>
      </c>
      <c r="AX312" s="87">
        <f t="shared" si="95"/>
        <v>8734.61</v>
      </c>
    </row>
    <row r="313" spans="1:50" ht="15.75" thickBot="1" x14ac:dyDescent="0.3">
      <c r="A313" s="179" t="s">
        <v>152</v>
      </c>
      <c r="B313" s="180" t="s">
        <v>228</v>
      </c>
      <c r="C313" s="181" t="s">
        <v>452</v>
      </c>
      <c r="D313" s="176" t="str">
        <f t="shared" si="79"/>
        <v>1730695594-Amerigroup-STAR+PLUS-Travis</v>
      </c>
      <c r="E313" s="169" t="s">
        <v>200</v>
      </c>
      <c r="F313" s="169" t="s">
        <v>233</v>
      </c>
      <c r="G313" s="169" t="s">
        <v>225</v>
      </c>
      <c r="H313" s="85" t="s">
        <v>469</v>
      </c>
      <c r="I313" s="95" t="s">
        <v>510</v>
      </c>
      <c r="J313" s="116" t="s">
        <v>195</v>
      </c>
      <c r="K313" s="117" t="s">
        <v>195</v>
      </c>
      <c r="L313" s="117" t="s">
        <v>195</v>
      </c>
      <c r="M313" s="117" t="s">
        <v>195</v>
      </c>
      <c r="N313" s="117" t="s">
        <v>195</v>
      </c>
      <c r="O313" s="117" t="s">
        <v>195</v>
      </c>
      <c r="P313" s="117" t="s">
        <v>195</v>
      </c>
      <c r="Q313" s="117" t="s">
        <v>195</v>
      </c>
      <c r="R313" s="117" t="s">
        <v>195</v>
      </c>
      <c r="S313" s="117" t="s">
        <v>195</v>
      </c>
      <c r="T313" s="117" t="s">
        <v>195</v>
      </c>
      <c r="U313" s="118" t="s">
        <v>195</v>
      </c>
      <c r="V313" s="106">
        <v>3</v>
      </c>
      <c r="W313" s="106">
        <v>3</v>
      </c>
      <c r="X313" s="106">
        <v>5</v>
      </c>
      <c r="Y313" s="106">
        <v>2</v>
      </c>
      <c r="Z313" s="106">
        <v>1</v>
      </c>
      <c r="AA313" s="106">
        <v>7</v>
      </c>
      <c r="AB313" s="106">
        <v>6</v>
      </c>
      <c r="AC313" s="106">
        <v>11</v>
      </c>
      <c r="AD313" s="106">
        <v>7</v>
      </c>
      <c r="AE313" s="106">
        <v>6</v>
      </c>
      <c r="AF313" s="106">
        <v>13</v>
      </c>
      <c r="AG313" s="182">
        <v>8</v>
      </c>
      <c r="AH313" s="119">
        <f t="shared" si="80"/>
        <v>72</v>
      </c>
      <c r="AI313" s="106">
        <f t="shared" si="81"/>
        <v>3</v>
      </c>
      <c r="AJ313" s="107">
        <f t="shared" si="82"/>
        <v>3</v>
      </c>
      <c r="AK313" s="107">
        <f t="shared" si="83"/>
        <v>5</v>
      </c>
      <c r="AL313" s="107">
        <f t="shared" si="84"/>
        <v>2</v>
      </c>
      <c r="AM313" s="107">
        <f t="shared" si="85"/>
        <v>1</v>
      </c>
      <c r="AN313" s="107">
        <f t="shared" si="86"/>
        <v>7</v>
      </c>
      <c r="AO313" s="107">
        <f t="shared" si="87"/>
        <v>6</v>
      </c>
      <c r="AP313" s="107">
        <f t="shared" si="88"/>
        <v>11</v>
      </c>
      <c r="AQ313" s="107">
        <f t="shared" si="89"/>
        <v>7</v>
      </c>
      <c r="AR313" s="107">
        <f t="shared" si="90"/>
        <v>6</v>
      </c>
      <c r="AS313" s="107">
        <f t="shared" si="91"/>
        <v>13</v>
      </c>
      <c r="AT313" s="107">
        <f t="shared" si="92"/>
        <v>8</v>
      </c>
      <c r="AU313" s="105">
        <f t="shared" si="93"/>
        <v>72</v>
      </c>
      <c r="AV313" s="86">
        <v>4030.7500000000014</v>
      </c>
      <c r="AW313" s="87">
        <f t="shared" si="94"/>
        <v>4662.8999999999996</v>
      </c>
      <c r="AX313" s="87">
        <f t="shared" si="95"/>
        <v>632.14999999999827</v>
      </c>
    </row>
    <row r="314" spans="1:50" ht="15.75" thickBot="1" x14ac:dyDescent="0.3">
      <c r="A314" s="179" t="s">
        <v>153</v>
      </c>
      <c r="B314" s="180" t="s">
        <v>355</v>
      </c>
      <c r="C314" s="181" t="s">
        <v>235</v>
      </c>
      <c r="D314" s="176" t="str">
        <f t="shared" si="79"/>
        <v>1740358803-Amerigroup-STAR Kids-MRSA West</v>
      </c>
      <c r="E314" s="169" t="s">
        <v>200</v>
      </c>
      <c r="F314" s="169" t="s">
        <v>236</v>
      </c>
      <c r="G314" s="169" t="s">
        <v>202</v>
      </c>
      <c r="H314" s="85" t="s">
        <v>469</v>
      </c>
      <c r="I314" s="95" t="s">
        <v>510</v>
      </c>
      <c r="J314" s="116" t="s">
        <v>195</v>
      </c>
      <c r="K314" s="117" t="s">
        <v>195</v>
      </c>
      <c r="L314" s="117" t="s">
        <v>195</v>
      </c>
      <c r="M314" s="117" t="s">
        <v>195</v>
      </c>
      <c r="N314" s="117" t="s">
        <v>195</v>
      </c>
      <c r="O314" s="117" t="s">
        <v>195</v>
      </c>
      <c r="P314" s="117" t="s">
        <v>195</v>
      </c>
      <c r="Q314" s="117" t="s">
        <v>195</v>
      </c>
      <c r="R314" s="117" t="s">
        <v>195</v>
      </c>
      <c r="S314" s="117" t="s">
        <v>195</v>
      </c>
      <c r="T314" s="117" t="s">
        <v>195</v>
      </c>
      <c r="U314" s="118" t="s">
        <v>195</v>
      </c>
      <c r="V314" s="106">
        <v>3</v>
      </c>
      <c r="W314" s="106">
        <v>1</v>
      </c>
      <c r="X314" s="106">
        <v>7</v>
      </c>
      <c r="Y314" s="106">
        <v>3</v>
      </c>
      <c r="Z314" s="106">
        <v>5</v>
      </c>
      <c r="AA314" s="106">
        <v>5</v>
      </c>
      <c r="AB314" s="106">
        <v>0</v>
      </c>
      <c r="AC314" s="106">
        <v>1</v>
      </c>
      <c r="AD314" s="106">
        <v>0</v>
      </c>
      <c r="AE314" s="106">
        <v>3</v>
      </c>
      <c r="AF314" s="106">
        <v>2</v>
      </c>
      <c r="AG314" s="182">
        <v>4</v>
      </c>
      <c r="AH314" s="119">
        <f t="shared" si="80"/>
        <v>34</v>
      </c>
      <c r="AI314" s="106">
        <f t="shared" si="81"/>
        <v>3</v>
      </c>
      <c r="AJ314" s="107">
        <f t="shared" si="82"/>
        <v>1</v>
      </c>
      <c r="AK314" s="107">
        <f t="shared" si="83"/>
        <v>7</v>
      </c>
      <c r="AL314" s="107">
        <f t="shared" si="84"/>
        <v>3</v>
      </c>
      <c r="AM314" s="107">
        <f t="shared" si="85"/>
        <v>5</v>
      </c>
      <c r="AN314" s="107">
        <f t="shared" si="86"/>
        <v>5</v>
      </c>
      <c r="AO314" s="107">
        <f t="shared" si="87"/>
        <v>0</v>
      </c>
      <c r="AP314" s="107">
        <f t="shared" si="88"/>
        <v>1</v>
      </c>
      <c r="AQ314" s="107">
        <f t="shared" si="89"/>
        <v>0</v>
      </c>
      <c r="AR314" s="107">
        <f t="shared" si="90"/>
        <v>3</v>
      </c>
      <c r="AS314" s="107">
        <f t="shared" si="91"/>
        <v>2</v>
      </c>
      <c r="AT314" s="107">
        <f t="shared" si="92"/>
        <v>4</v>
      </c>
      <c r="AU314" s="105">
        <f t="shared" si="93"/>
        <v>34</v>
      </c>
      <c r="AV314" s="86">
        <v>1856.52</v>
      </c>
      <c r="AW314" s="87">
        <f t="shared" si="94"/>
        <v>2201.9299999999998</v>
      </c>
      <c r="AX314" s="87">
        <f t="shared" si="95"/>
        <v>345.40999999999985</v>
      </c>
    </row>
    <row r="315" spans="1:50" ht="15.75" thickBot="1" x14ac:dyDescent="0.3">
      <c r="A315" s="179" t="s">
        <v>153</v>
      </c>
      <c r="B315" s="180" t="s">
        <v>355</v>
      </c>
      <c r="C315" s="181" t="s">
        <v>232</v>
      </c>
      <c r="D315" s="176" t="str">
        <f t="shared" si="79"/>
        <v>1740358803-Amerigroup-STAR+PLUS-MRSA West</v>
      </c>
      <c r="E315" s="169" t="s">
        <v>200</v>
      </c>
      <c r="F315" s="169" t="s">
        <v>233</v>
      </c>
      <c r="G315" s="169" t="s">
        <v>202</v>
      </c>
      <c r="H315" s="85" t="s">
        <v>469</v>
      </c>
      <c r="I315" s="95" t="s">
        <v>510</v>
      </c>
      <c r="J315" s="116" t="s">
        <v>195</v>
      </c>
      <c r="K315" s="117" t="s">
        <v>195</v>
      </c>
      <c r="L315" s="117" t="s">
        <v>195</v>
      </c>
      <c r="M315" s="117" t="s">
        <v>195</v>
      </c>
      <c r="N315" s="117" t="s">
        <v>195</v>
      </c>
      <c r="O315" s="117" t="s">
        <v>195</v>
      </c>
      <c r="P315" s="117" t="s">
        <v>195</v>
      </c>
      <c r="Q315" s="117" t="s">
        <v>195</v>
      </c>
      <c r="R315" s="117" t="s">
        <v>195</v>
      </c>
      <c r="S315" s="117" t="s">
        <v>195</v>
      </c>
      <c r="T315" s="117" t="s">
        <v>195</v>
      </c>
      <c r="U315" s="118" t="s">
        <v>195</v>
      </c>
      <c r="V315" s="106">
        <v>6</v>
      </c>
      <c r="W315" s="106">
        <v>20</v>
      </c>
      <c r="X315" s="106">
        <v>11</v>
      </c>
      <c r="Y315" s="106">
        <v>10</v>
      </c>
      <c r="Z315" s="106">
        <v>6</v>
      </c>
      <c r="AA315" s="106">
        <v>8</v>
      </c>
      <c r="AB315" s="106">
        <v>8</v>
      </c>
      <c r="AC315" s="106">
        <v>8</v>
      </c>
      <c r="AD315" s="106">
        <v>5</v>
      </c>
      <c r="AE315" s="106">
        <v>13</v>
      </c>
      <c r="AF315" s="106">
        <v>7</v>
      </c>
      <c r="AG315" s="182">
        <v>7</v>
      </c>
      <c r="AH315" s="119">
        <f t="shared" si="80"/>
        <v>109</v>
      </c>
      <c r="AI315" s="106">
        <f t="shared" si="81"/>
        <v>6</v>
      </c>
      <c r="AJ315" s="107">
        <f t="shared" si="82"/>
        <v>20</v>
      </c>
      <c r="AK315" s="107">
        <f t="shared" si="83"/>
        <v>11</v>
      </c>
      <c r="AL315" s="107">
        <f t="shared" si="84"/>
        <v>10</v>
      </c>
      <c r="AM315" s="107">
        <f t="shared" si="85"/>
        <v>6</v>
      </c>
      <c r="AN315" s="107">
        <f t="shared" si="86"/>
        <v>8</v>
      </c>
      <c r="AO315" s="107">
        <f t="shared" si="87"/>
        <v>8</v>
      </c>
      <c r="AP315" s="107">
        <f t="shared" si="88"/>
        <v>8</v>
      </c>
      <c r="AQ315" s="107">
        <f t="shared" si="89"/>
        <v>5</v>
      </c>
      <c r="AR315" s="107">
        <f t="shared" si="90"/>
        <v>13</v>
      </c>
      <c r="AS315" s="107">
        <f t="shared" si="91"/>
        <v>7</v>
      </c>
      <c r="AT315" s="107">
        <f t="shared" si="92"/>
        <v>7</v>
      </c>
      <c r="AU315" s="105">
        <f t="shared" si="93"/>
        <v>109</v>
      </c>
      <c r="AV315" s="86">
        <v>5532.7399999999989</v>
      </c>
      <c r="AW315" s="87">
        <f t="shared" si="94"/>
        <v>7059.11</v>
      </c>
      <c r="AX315" s="87">
        <f t="shared" si="95"/>
        <v>1526.3700000000008</v>
      </c>
    </row>
    <row r="316" spans="1:50" ht="15.75" thickBot="1" x14ac:dyDescent="0.3">
      <c r="A316" s="179" t="s">
        <v>153</v>
      </c>
      <c r="B316" s="180" t="s">
        <v>355</v>
      </c>
      <c r="C316" s="181" t="s">
        <v>199</v>
      </c>
      <c r="D316" s="176" t="str">
        <f t="shared" si="79"/>
        <v>1740358803-Amerigroup-STAR-MRSA West</v>
      </c>
      <c r="E316" s="169" t="s">
        <v>200</v>
      </c>
      <c r="F316" s="169" t="s">
        <v>201</v>
      </c>
      <c r="G316" s="169" t="s">
        <v>202</v>
      </c>
      <c r="H316" s="85" t="s">
        <v>469</v>
      </c>
      <c r="I316" s="95" t="s">
        <v>510</v>
      </c>
      <c r="J316" s="116" t="s">
        <v>195</v>
      </c>
      <c r="K316" s="117" t="s">
        <v>195</v>
      </c>
      <c r="L316" s="117" t="s">
        <v>195</v>
      </c>
      <c r="M316" s="117" t="s">
        <v>195</v>
      </c>
      <c r="N316" s="117" t="s">
        <v>195</v>
      </c>
      <c r="O316" s="117" t="s">
        <v>195</v>
      </c>
      <c r="P316" s="117" t="s">
        <v>195</v>
      </c>
      <c r="Q316" s="117" t="s">
        <v>195</v>
      </c>
      <c r="R316" s="117" t="s">
        <v>195</v>
      </c>
      <c r="S316" s="117" t="s">
        <v>195</v>
      </c>
      <c r="T316" s="117" t="s">
        <v>195</v>
      </c>
      <c r="U316" s="118" t="s">
        <v>195</v>
      </c>
      <c r="V316" s="106">
        <v>96</v>
      </c>
      <c r="W316" s="106">
        <v>77</v>
      </c>
      <c r="X316" s="106">
        <v>78</v>
      </c>
      <c r="Y316" s="106">
        <v>79</v>
      </c>
      <c r="Z316" s="106">
        <v>93</v>
      </c>
      <c r="AA316" s="106">
        <v>74</v>
      </c>
      <c r="AB316" s="106">
        <v>81</v>
      </c>
      <c r="AC316" s="106">
        <v>58</v>
      </c>
      <c r="AD316" s="106">
        <v>55</v>
      </c>
      <c r="AE316" s="106">
        <v>53</v>
      </c>
      <c r="AF316" s="106">
        <v>47</v>
      </c>
      <c r="AG316" s="182">
        <v>65</v>
      </c>
      <c r="AH316" s="119">
        <f t="shared" si="80"/>
        <v>856</v>
      </c>
      <c r="AI316" s="106">
        <f t="shared" si="81"/>
        <v>96</v>
      </c>
      <c r="AJ316" s="107">
        <f t="shared" si="82"/>
        <v>77</v>
      </c>
      <c r="AK316" s="107">
        <f t="shared" si="83"/>
        <v>78</v>
      </c>
      <c r="AL316" s="107">
        <f t="shared" si="84"/>
        <v>79</v>
      </c>
      <c r="AM316" s="107">
        <f t="shared" si="85"/>
        <v>93</v>
      </c>
      <c r="AN316" s="107">
        <f t="shared" si="86"/>
        <v>74</v>
      </c>
      <c r="AO316" s="107">
        <f t="shared" si="87"/>
        <v>81</v>
      </c>
      <c r="AP316" s="107">
        <f t="shared" si="88"/>
        <v>58</v>
      </c>
      <c r="AQ316" s="107">
        <f t="shared" si="89"/>
        <v>55</v>
      </c>
      <c r="AR316" s="107">
        <f t="shared" si="90"/>
        <v>53</v>
      </c>
      <c r="AS316" s="107">
        <f t="shared" si="91"/>
        <v>47</v>
      </c>
      <c r="AT316" s="107">
        <f t="shared" si="92"/>
        <v>65</v>
      </c>
      <c r="AU316" s="105">
        <f t="shared" si="93"/>
        <v>856</v>
      </c>
      <c r="AV316" s="86">
        <v>41343.499999999985</v>
      </c>
      <c r="AW316" s="87">
        <f t="shared" si="94"/>
        <v>55436.71</v>
      </c>
      <c r="AX316" s="87">
        <f t="shared" si="95"/>
        <v>14093.210000000014</v>
      </c>
    </row>
    <row r="317" spans="1:50" ht="15.75" thickBot="1" x14ac:dyDescent="0.3">
      <c r="A317" s="179" t="s">
        <v>153</v>
      </c>
      <c r="B317" s="180" t="s">
        <v>355</v>
      </c>
      <c r="C317" s="181" t="s">
        <v>239</v>
      </c>
      <c r="D317" s="176" t="str">
        <f t="shared" si="79"/>
        <v>1740358803-FIRSTCARE-STAR-MRSA West</v>
      </c>
      <c r="E317" s="169" t="s">
        <v>240</v>
      </c>
      <c r="F317" s="169" t="s">
        <v>201</v>
      </c>
      <c r="G317" s="169" t="s">
        <v>202</v>
      </c>
      <c r="H317" s="85" t="s">
        <v>469</v>
      </c>
      <c r="I317" s="95" t="s">
        <v>510</v>
      </c>
      <c r="J317" s="116" t="s">
        <v>195</v>
      </c>
      <c r="K317" s="117" t="s">
        <v>195</v>
      </c>
      <c r="L317" s="117" t="s">
        <v>195</v>
      </c>
      <c r="M317" s="117" t="s">
        <v>195</v>
      </c>
      <c r="N317" s="117" t="s">
        <v>195</v>
      </c>
      <c r="O317" s="117" t="s">
        <v>195</v>
      </c>
      <c r="P317" s="117" t="s">
        <v>195</v>
      </c>
      <c r="Q317" s="117" t="s">
        <v>195</v>
      </c>
      <c r="R317" s="117" t="s">
        <v>195</v>
      </c>
      <c r="S317" s="117" t="s">
        <v>195</v>
      </c>
      <c r="T317" s="117" t="s">
        <v>195</v>
      </c>
      <c r="U317" s="118" t="s">
        <v>195</v>
      </c>
      <c r="V317" s="106">
        <v>58</v>
      </c>
      <c r="W317" s="106">
        <v>70</v>
      </c>
      <c r="X317" s="106">
        <v>82</v>
      </c>
      <c r="Y317" s="106">
        <v>80</v>
      </c>
      <c r="Z317" s="106">
        <v>78</v>
      </c>
      <c r="AA317" s="106">
        <v>66</v>
      </c>
      <c r="AB317" s="106">
        <v>57</v>
      </c>
      <c r="AC317" s="106">
        <v>71</v>
      </c>
      <c r="AD317" s="106">
        <v>64</v>
      </c>
      <c r="AE317" s="106">
        <v>69</v>
      </c>
      <c r="AF317" s="106">
        <v>47</v>
      </c>
      <c r="AG317" s="182">
        <v>55</v>
      </c>
      <c r="AH317" s="119">
        <f t="shared" si="80"/>
        <v>797</v>
      </c>
      <c r="AI317" s="106">
        <f t="shared" si="81"/>
        <v>58</v>
      </c>
      <c r="AJ317" s="107">
        <f t="shared" si="82"/>
        <v>70</v>
      </c>
      <c r="AK317" s="107">
        <f t="shared" si="83"/>
        <v>82</v>
      </c>
      <c r="AL317" s="107">
        <f t="shared" si="84"/>
        <v>80</v>
      </c>
      <c r="AM317" s="107">
        <f t="shared" si="85"/>
        <v>78</v>
      </c>
      <c r="AN317" s="107">
        <f t="shared" si="86"/>
        <v>66</v>
      </c>
      <c r="AO317" s="107">
        <f t="shared" si="87"/>
        <v>57</v>
      </c>
      <c r="AP317" s="107">
        <f t="shared" si="88"/>
        <v>71</v>
      </c>
      <c r="AQ317" s="107">
        <f t="shared" si="89"/>
        <v>64</v>
      </c>
      <c r="AR317" s="107">
        <f t="shared" si="90"/>
        <v>69</v>
      </c>
      <c r="AS317" s="107">
        <f t="shared" si="91"/>
        <v>47</v>
      </c>
      <c r="AT317" s="107">
        <f t="shared" si="92"/>
        <v>55</v>
      </c>
      <c r="AU317" s="105">
        <f t="shared" si="93"/>
        <v>797</v>
      </c>
      <c r="AV317" s="86">
        <v>51694.909999999982</v>
      </c>
      <c r="AW317" s="87">
        <f t="shared" si="94"/>
        <v>51615.72</v>
      </c>
      <c r="AX317" s="87">
        <f t="shared" si="95"/>
        <v>-79.1899999999805</v>
      </c>
    </row>
    <row r="318" spans="1:50" ht="15.75" thickBot="1" x14ac:dyDescent="0.3">
      <c r="A318" s="179" t="s">
        <v>154</v>
      </c>
      <c r="B318" s="180" t="s">
        <v>260</v>
      </c>
      <c r="C318" s="181" t="s">
        <v>363</v>
      </c>
      <c r="D318" s="176" t="str">
        <f t="shared" si="79"/>
        <v>1770082299-Amerigroup-STAR-MRSA Northeast</v>
      </c>
      <c r="E318" s="169" t="s">
        <v>200</v>
      </c>
      <c r="F318" s="169" t="s">
        <v>201</v>
      </c>
      <c r="G318" s="169" t="s">
        <v>262</v>
      </c>
      <c r="H318" s="85" t="s">
        <v>469</v>
      </c>
      <c r="I318" s="95" t="s">
        <v>510</v>
      </c>
      <c r="J318" s="116" t="s">
        <v>195</v>
      </c>
      <c r="K318" s="117" t="s">
        <v>195</v>
      </c>
      <c r="L318" s="117" t="s">
        <v>195</v>
      </c>
      <c r="M318" s="117" t="s">
        <v>195</v>
      </c>
      <c r="N318" s="117" t="s">
        <v>195</v>
      </c>
      <c r="O318" s="117" t="s">
        <v>195</v>
      </c>
      <c r="P318" s="117" t="s">
        <v>195</v>
      </c>
      <c r="Q318" s="117" t="s">
        <v>195</v>
      </c>
      <c r="R318" s="117" t="s">
        <v>195</v>
      </c>
      <c r="S318" s="117" t="s">
        <v>195</v>
      </c>
      <c r="T318" s="117" t="s">
        <v>195</v>
      </c>
      <c r="U318" s="118" t="s">
        <v>195</v>
      </c>
      <c r="V318" s="106">
        <v>173</v>
      </c>
      <c r="W318" s="106">
        <v>138</v>
      </c>
      <c r="X318" s="106">
        <v>194</v>
      </c>
      <c r="Y318" s="106">
        <v>94</v>
      </c>
      <c r="Z318" s="106">
        <v>127</v>
      </c>
      <c r="AA318" s="106">
        <v>158</v>
      </c>
      <c r="AB318" s="106">
        <v>173</v>
      </c>
      <c r="AC318" s="106">
        <v>124</v>
      </c>
      <c r="AD318" s="106">
        <v>112</v>
      </c>
      <c r="AE318" s="106">
        <v>139</v>
      </c>
      <c r="AF318" s="106">
        <v>111</v>
      </c>
      <c r="AG318" s="182">
        <v>158</v>
      </c>
      <c r="AH318" s="119">
        <f t="shared" si="80"/>
        <v>1701</v>
      </c>
      <c r="AI318" s="106">
        <f t="shared" si="81"/>
        <v>173</v>
      </c>
      <c r="AJ318" s="107">
        <f t="shared" si="82"/>
        <v>138</v>
      </c>
      <c r="AK318" s="107">
        <f t="shared" si="83"/>
        <v>194</v>
      </c>
      <c r="AL318" s="107">
        <f t="shared" si="84"/>
        <v>94</v>
      </c>
      <c r="AM318" s="107">
        <f t="shared" si="85"/>
        <v>127</v>
      </c>
      <c r="AN318" s="107">
        <f t="shared" si="86"/>
        <v>158</v>
      </c>
      <c r="AO318" s="107">
        <f t="shared" si="87"/>
        <v>173</v>
      </c>
      <c r="AP318" s="107">
        <f t="shared" si="88"/>
        <v>124</v>
      </c>
      <c r="AQ318" s="107">
        <f t="shared" si="89"/>
        <v>112</v>
      </c>
      <c r="AR318" s="107">
        <f t="shared" si="90"/>
        <v>139</v>
      </c>
      <c r="AS318" s="107">
        <f t="shared" si="91"/>
        <v>111</v>
      </c>
      <c r="AT318" s="107">
        <f t="shared" si="92"/>
        <v>158</v>
      </c>
      <c r="AU318" s="105">
        <f t="shared" si="93"/>
        <v>1701</v>
      </c>
      <c r="AV318" s="86">
        <v>58389.569999999971</v>
      </c>
      <c r="AW318" s="87">
        <f t="shared" si="94"/>
        <v>110161.04</v>
      </c>
      <c r="AX318" s="87">
        <f t="shared" si="95"/>
        <v>51771.470000000023</v>
      </c>
    </row>
    <row r="319" spans="1:50" ht="15.75" thickBot="1" x14ac:dyDescent="0.3">
      <c r="A319" s="179" t="s">
        <v>155</v>
      </c>
      <c r="B319" s="180" t="s">
        <v>329</v>
      </c>
      <c r="C319" s="181" t="s">
        <v>464</v>
      </c>
      <c r="D319" s="176" t="str">
        <f t="shared" si="79"/>
        <v>1790723468-AETNA-STAR Kids-Dallas</v>
      </c>
      <c r="E319" s="169" t="s">
        <v>344</v>
      </c>
      <c r="F319" s="169" t="s">
        <v>236</v>
      </c>
      <c r="G319" s="169" t="s">
        <v>255</v>
      </c>
      <c r="H319" s="85" t="s">
        <v>468</v>
      </c>
      <c r="I319" s="95" t="s">
        <v>510</v>
      </c>
      <c r="J319" s="116" t="s">
        <v>38</v>
      </c>
      <c r="K319" s="117" t="s">
        <v>38</v>
      </c>
      <c r="L319" s="117" t="s">
        <v>38</v>
      </c>
      <c r="M319" s="117" t="s">
        <v>38</v>
      </c>
      <c r="N319" s="117" t="s">
        <v>38</v>
      </c>
      <c r="O319" s="117" t="s">
        <v>38</v>
      </c>
      <c r="P319" s="117" t="s">
        <v>38</v>
      </c>
      <c r="Q319" s="117" t="s">
        <v>38</v>
      </c>
      <c r="R319" s="117" t="s">
        <v>38</v>
      </c>
      <c r="S319" s="117" t="s">
        <v>38</v>
      </c>
      <c r="T319" s="117" t="s">
        <v>38</v>
      </c>
      <c r="U319" s="118" t="s">
        <v>38</v>
      </c>
      <c r="V319" s="106">
        <v>0</v>
      </c>
      <c r="W319" s="106">
        <v>0</v>
      </c>
      <c r="X319" s="106">
        <v>0</v>
      </c>
      <c r="Y319" s="106">
        <v>0</v>
      </c>
      <c r="Z319" s="106">
        <v>0</v>
      </c>
      <c r="AA319" s="106">
        <v>0</v>
      </c>
      <c r="AB319" s="106">
        <v>0</v>
      </c>
      <c r="AC319" s="106">
        <v>0</v>
      </c>
      <c r="AD319" s="106">
        <v>0</v>
      </c>
      <c r="AE319" s="106">
        <v>0</v>
      </c>
      <c r="AF319" s="106">
        <v>0</v>
      </c>
      <c r="AG319" s="182">
        <v>0</v>
      </c>
      <c r="AH319" s="119">
        <f t="shared" si="80"/>
        <v>0</v>
      </c>
      <c r="AI319" s="106">
        <f t="shared" si="81"/>
        <v>0</v>
      </c>
      <c r="AJ319" s="107">
        <f t="shared" si="82"/>
        <v>0</v>
      </c>
      <c r="AK319" s="107">
        <f t="shared" si="83"/>
        <v>0</v>
      </c>
      <c r="AL319" s="107">
        <f t="shared" si="84"/>
        <v>0</v>
      </c>
      <c r="AM319" s="107">
        <f t="shared" si="85"/>
        <v>0</v>
      </c>
      <c r="AN319" s="107">
        <f t="shared" si="86"/>
        <v>0</v>
      </c>
      <c r="AO319" s="107">
        <f t="shared" si="87"/>
        <v>0</v>
      </c>
      <c r="AP319" s="107">
        <f t="shared" si="88"/>
        <v>0</v>
      </c>
      <c r="AQ319" s="107">
        <f t="shared" si="89"/>
        <v>0</v>
      </c>
      <c r="AR319" s="107">
        <f t="shared" si="90"/>
        <v>0</v>
      </c>
      <c r="AS319" s="107">
        <f t="shared" si="91"/>
        <v>0</v>
      </c>
      <c r="AT319" s="107">
        <f t="shared" si="92"/>
        <v>0</v>
      </c>
      <c r="AU319" s="105">
        <f t="shared" si="93"/>
        <v>0</v>
      </c>
      <c r="AV319" s="86">
        <v>0</v>
      </c>
      <c r="AW319" s="87">
        <f t="shared" si="94"/>
        <v>0</v>
      </c>
      <c r="AX319" s="87">
        <f t="shared" si="95"/>
        <v>0</v>
      </c>
    </row>
    <row r="320" spans="1:50" ht="15.75" thickBot="1" x14ac:dyDescent="0.3">
      <c r="A320" s="179" t="s">
        <v>155</v>
      </c>
      <c r="B320" s="180" t="s">
        <v>329</v>
      </c>
      <c r="C320" s="181" t="s">
        <v>254</v>
      </c>
      <c r="D320" s="176" t="str">
        <f t="shared" si="79"/>
        <v>1790723468-Amerigroup-STAR Kids-Dallas</v>
      </c>
      <c r="E320" s="169" t="s">
        <v>200</v>
      </c>
      <c r="F320" s="169" t="s">
        <v>236</v>
      </c>
      <c r="G320" s="169" t="s">
        <v>255</v>
      </c>
      <c r="H320" s="85" t="s">
        <v>468</v>
      </c>
      <c r="I320" s="95" t="s">
        <v>510</v>
      </c>
      <c r="J320" s="116" t="s">
        <v>195</v>
      </c>
      <c r="K320" s="117" t="s">
        <v>195</v>
      </c>
      <c r="L320" s="117" t="s">
        <v>195</v>
      </c>
      <c r="M320" s="117" t="s">
        <v>195</v>
      </c>
      <c r="N320" s="117" t="s">
        <v>195</v>
      </c>
      <c r="O320" s="117" t="s">
        <v>195</v>
      </c>
      <c r="P320" s="117" t="s">
        <v>195</v>
      </c>
      <c r="Q320" s="117" t="s">
        <v>195</v>
      </c>
      <c r="R320" s="117" t="s">
        <v>195</v>
      </c>
      <c r="S320" s="117" t="s">
        <v>195</v>
      </c>
      <c r="T320" s="117" t="s">
        <v>195</v>
      </c>
      <c r="U320" s="118" t="s">
        <v>195</v>
      </c>
      <c r="V320" s="106">
        <v>0</v>
      </c>
      <c r="W320" s="106">
        <v>2</v>
      </c>
      <c r="X320" s="106">
        <v>0</v>
      </c>
      <c r="Y320" s="106">
        <v>0</v>
      </c>
      <c r="Z320" s="106">
        <v>0</v>
      </c>
      <c r="AA320" s="106">
        <v>2</v>
      </c>
      <c r="AB320" s="106">
        <v>0</v>
      </c>
      <c r="AC320" s="106">
        <v>0</v>
      </c>
      <c r="AD320" s="106">
        <v>0</v>
      </c>
      <c r="AE320" s="106">
        <v>0</v>
      </c>
      <c r="AF320" s="106">
        <v>0</v>
      </c>
      <c r="AG320" s="182">
        <v>0</v>
      </c>
      <c r="AH320" s="119">
        <f t="shared" si="80"/>
        <v>4</v>
      </c>
      <c r="AI320" s="106">
        <f t="shared" si="81"/>
        <v>0</v>
      </c>
      <c r="AJ320" s="107">
        <f t="shared" si="82"/>
        <v>2</v>
      </c>
      <c r="AK320" s="107">
        <f t="shared" si="83"/>
        <v>0</v>
      </c>
      <c r="AL320" s="107">
        <f t="shared" si="84"/>
        <v>0</v>
      </c>
      <c r="AM320" s="107">
        <f t="shared" si="85"/>
        <v>0</v>
      </c>
      <c r="AN320" s="107">
        <f t="shared" si="86"/>
        <v>2</v>
      </c>
      <c r="AO320" s="107">
        <f t="shared" si="87"/>
        <v>0</v>
      </c>
      <c r="AP320" s="107">
        <f t="shared" si="88"/>
        <v>0</v>
      </c>
      <c r="AQ320" s="107">
        <f t="shared" si="89"/>
        <v>0</v>
      </c>
      <c r="AR320" s="107">
        <f t="shared" si="90"/>
        <v>0</v>
      </c>
      <c r="AS320" s="107">
        <f t="shared" si="91"/>
        <v>0</v>
      </c>
      <c r="AT320" s="107">
        <f t="shared" si="92"/>
        <v>0</v>
      </c>
      <c r="AU320" s="105">
        <f t="shared" si="93"/>
        <v>4</v>
      </c>
      <c r="AV320" s="86">
        <v>21999.470000000008</v>
      </c>
      <c r="AW320" s="87">
        <f t="shared" si="94"/>
        <v>435.33</v>
      </c>
      <c r="AX320" s="87">
        <f t="shared" si="95"/>
        <v>-21564.140000000007</v>
      </c>
    </row>
    <row r="321" spans="1:50" ht="15.75" thickBot="1" x14ac:dyDescent="0.3">
      <c r="A321" s="179" t="s">
        <v>155</v>
      </c>
      <c r="B321" s="180" t="s">
        <v>329</v>
      </c>
      <c r="C321" s="181" t="s">
        <v>429</v>
      </c>
      <c r="D321" s="176" t="str">
        <f t="shared" si="79"/>
        <v>1790723468-Amerigroup-STAR-Dallas</v>
      </c>
      <c r="E321" s="169" t="s">
        <v>200</v>
      </c>
      <c r="F321" s="169" t="s">
        <v>201</v>
      </c>
      <c r="G321" s="169" t="s">
        <v>255</v>
      </c>
      <c r="H321" s="85" t="s">
        <v>468</v>
      </c>
      <c r="I321" s="95" t="s">
        <v>510</v>
      </c>
      <c r="J321" s="116" t="s">
        <v>195</v>
      </c>
      <c r="K321" s="117" t="s">
        <v>195</v>
      </c>
      <c r="L321" s="117" t="s">
        <v>195</v>
      </c>
      <c r="M321" s="117" t="s">
        <v>195</v>
      </c>
      <c r="N321" s="117" t="s">
        <v>195</v>
      </c>
      <c r="O321" s="117" t="s">
        <v>195</v>
      </c>
      <c r="P321" s="117" t="s">
        <v>195</v>
      </c>
      <c r="Q321" s="117" t="s">
        <v>195</v>
      </c>
      <c r="R321" s="117" t="s">
        <v>195</v>
      </c>
      <c r="S321" s="117" t="s">
        <v>195</v>
      </c>
      <c r="T321" s="117" t="s">
        <v>195</v>
      </c>
      <c r="U321" s="118" t="s">
        <v>195</v>
      </c>
      <c r="V321" s="106">
        <v>1</v>
      </c>
      <c r="W321" s="106">
        <v>2</v>
      </c>
      <c r="X321" s="106">
        <v>0</v>
      </c>
      <c r="Y321" s="106">
        <v>7</v>
      </c>
      <c r="Z321" s="106">
        <v>4</v>
      </c>
      <c r="AA321" s="106">
        <v>3</v>
      </c>
      <c r="AB321" s="106">
        <v>0</v>
      </c>
      <c r="AC321" s="106">
        <v>2</v>
      </c>
      <c r="AD321" s="106">
        <v>0</v>
      </c>
      <c r="AE321" s="106">
        <v>2</v>
      </c>
      <c r="AF321" s="106">
        <v>2</v>
      </c>
      <c r="AG321" s="182">
        <v>2</v>
      </c>
      <c r="AH321" s="119">
        <f t="shared" si="80"/>
        <v>25</v>
      </c>
      <c r="AI321" s="106">
        <f t="shared" si="81"/>
        <v>1</v>
      </c>
      <c r="AJ321" s="107">
        <f t="shared" si="82"/>
        <v>2</v>
      </c>
      <c r="AK321" s="107">
        <f t="shared" si="83"/>
        <v>0</v>
      </c>
      <c r="AL321" s="107">
        <f t="shared" si="84"/>
        <v>7</v>
      </c>
      <c r="AM321" s="107">
        <f t="shared" si="85"/>
        <v>4</v>
      </c>
      <c r="AN321" s="107">
        <f t="shared" si="86"/>
        <v>3</v>
      </c>
      <c r="AO321" s="107">
        <f t="shared" si="87"/>
        <v>0</v>
      </c>
      <c r="AP321" s="107">
        <f t="shared" si="88"/>
        <v>2</v>
      </c>
      <c r="AQ321" s="107">
        <f t="shared" si="89"/>
        <v>0</v>
      </c>
      <c r="AR321" s="107">
        <f t="shared" si="90"/>
        <v>2</v>
      </c>
      <c r="AS321" s="107">
        <f t="shared" si="91"/>
        <v>2</v>
      </c>
      <c r="AT321" s="107">
        <f t="shared" si="92"/>
        <v>2</v>
      </c>
      <c r="AU321" s="105">
        <f t="shared" si="93"/>
        <v>25</v>
      </c>
      <c r="AV321" s="86">
        <v>740183.41</v>
      </c>
      <c r="AW321" s="87">
        <f t="shared" si="94"/>
        <v>2720.82</v>
      </c>
      <c r="AX321" s="87">
        <f t="shared" si="95"/>
        <v>-737462.59000000008</v>
      </c>
    </row>
    <row r="322" spans="1:50" ht="15.75" thickBot="1" x14ac:dyDescent="0.3">
      <c r="A322" s="179" t="s">
        <v>156</v>
      </c>
      <c r="B322" s="180" t="s">
        <v>282</v>
      </c>
      <c r="C322" s="181" t="s">
        <v>446</v>
      </c>
      <c r="D322" s="176" t="str">
        <f t="shared" si="79"/>
        <v>1811135080-Amerigroup-STAR Kids-El Paso</v>
      </c>
      <c r="E322" s="169" t="s">
        <v>200</v>
      </c>
      <c r="F322" s="169" t="s">
        <v>236</v>
      </c>
      <c r="G322" s="169" t="s">
        <v>284</v>
      </c>
      <c r="H322" s="85" t="s">
        <v>469</v>
      </c>
      <c r="I322" s="95" t="s">
        <v>510</v>
      </c>
      <c r="J322" s="116" t="s">
        <v>195</v>
      </c>
      <c r="K322" s="117" t="s">
        <v>195</v>
      </c>
      <c r="L322" s="117" t="s">
        <v>195</v>
      </c>
      <c r="M322" s="117" t="s">
        <v>195</v>
      </c>
      <c r="N322" s="117" t="s">
        <v>195</v>
      </c>
      <c r="O322" s="117" t="s">
        <v>195</v>
      </c>
      <c r="P322" s="117" t="s">
        <v>195</v>
      </c>
      <c r="Q322" s="117" t="s">
        <v>195</v>
      </c>
      <c r="R322" s="117" t="s">
        <v>195</v>
      </c>
      <c r="S322" s="117" t="s">
        <v>195</v>
      </c>
      <c r="T322" s="117" t="s">
        <v>195</v>
      </c>
      <c r="U322" s="118" t="s">
        <v>195</v>
      </c>
      <c r="V322" s="106">
        <v>0</v>
      </c>
      <c r="W322" s="106">
        <v>0</v>
      </c>
      <c r="X322" s="106">
        <v>0</v>
      </c>
      <c r="Y322" s="106">
        <v>2</v>
      </c>
      <c r="Z322" s="106">
        <v>1</v>
      </c>
      <c r="AA322" s="106">
        <v>0</v>
      </c>
      <c r="AB322" s="106">
        <v>0</v>
      </c>
      <c r="AC322" s="106">
        <v>0</v>
      </c>
      <c r="AD322" s="106">
        <v>1</v>
      </c>
      <c r="AE322" s="106">
        <v>0</v>
      </c>
      <c r="AF322" s="106">
        <v>1</v>
      </c>
      <c r="AG322" s="182">
        <v>0</v>
      </c>
      <c r="AH322" s="119">
        <f t="shared" si="80"/>
        <v>5</v>
      </c>
      <c r="AI322" s="106">
        <f t="shared" si="81"/>
        <v>0</v>
      </c>
      <c r="AJ322" s="107">
        <f t="shared" si="82"/>
        <v>0</v>
      </c>
      <c r="AK322" s="107">
        <f t="shared" si="83"/>
        <v>0</v>
      </c>
      <c r="AL322" s="107">
        <f t="shared" si="84"/>
        <v>2</v>
      </c>
      <c r="AM322" s="107">
        <f t="shared" si="85"/>
        <v>1</v>
      </c>
      <c r="AN322" s="107">
        <f t="shared" si="86"/>
        <v>0</v>
      </c>
      <c r="AO322" s="107">
        <f t="shared" si="87"/>
        <v>0</v>
      </c>
      <c r="AP322" s="107">
        <f t="shared" si="88"/>
        <v>0</v>
      </c>
      <c r="AQ322" s="107">
        <f t="shared" si="89"/>
        <v>1</v>
      </c>
      <c r="AR322" s="107">
        <f t="shared" si="90"/>
        <v>0</v>
      </c>
      <c r="AS322" s="107">
        <f t="shared" si="91"/>
        <v>1</v>
      </c>
      <c r="AT322" s="107">
        <f t="shared" si="92"/>
        <v>0</v>
      </c>
      <c r="AU322" s="105">
        <f t="shared" si="93"/>
        <v>5</v>
      </c>
      <c r="AV322" s="86">
        <v>323.96000000000004</v>
      </c>
      <c r="AW322" s="87">
        <f t="shared" si="94"/>
        <v>323.81</v>
      </c>
      <c r="AX322" s="87">
        <f t="shared" si="95"/>
        <v>-0.15000000000003411</v>
      </c>
    </row>
    <row r="323" spans="1:50" ht="15.75" thickBot="1" x14ac:dyDescent="0.3">
      <c r="A323" s="179" t="s">
        <v>156</v>
      </c>
      <c r="B323" s="180" t="s">
        <v>282</v>
      </c>
      <c r="C323" s="181" t="s">
        <v>283</v>
      </c>
      <c r="D323" s="176" t="str">
        <f t="shared" si="79"/>
        <v>1811135080-Amerigroup-STAR+PLUS-El Paso</v>
      </c>
      <c r="E323" s="169" t="s">
        <v>200</v>
      </c>
      <c r="F323" s="169" t="s">
        <v>233</v>
      </c>
      <c r="G323" s="169" t="s">
        <v>284</v>
      </c>
      <c r="H323" s="85" t="s">
        <v>469</v>
      </c>
      <c r="I323" s="95" t="s">
        <v>510</v>
      </c>
      <c r="J323" s="116" t="s">
        <v>195</v>
      </c>
      <c r="K323" s="117" t="s">
        <v>195</v>
      </c>
      <c r="L323" s="117" t="s">
        <v>195</v>
      </c>
      <c r="M323" s="117" t="s">
        <v>195</v>
      </c>
      <c r="N323" s="117" t="s">
        <v>195</v>
      </c>
      <c r="O323" s="117" t="s">
        <v>195</v>
      </c>
      <c r="P323" s="117" t="s">
        <v>195</v>
      </c>
      <c r="Q323" s="117" t="s">
        <v>195</v>
      </c>
      <c r="R323" s="117" t="s">
        <v>195</v>
      </c>
      <c r="S323" s="117" t="s">
        <v>195</v>
      </c>
      <c r="T323" s="117" t="s">
        <v>195</v>
      </c>
      <c r="U323" s="118" t="s">
        <v>195</v>
      </c>
      <c r="V323" s="106">
        <v>4</v>
      </c>
      <c r="W323" s="106">
        <v>15</v>
      </c>
      <c r="X323" s="106">
        <v>24</v>
      </c>
      <c r="Y323" s="106">
        <v>18</v>
      </c>
      <c r="Z323" s="106">
        <v>17</v>
      </c>
      <c r="AA323" s="106">
        <v>18</v>
      </c>
      <c r="AB323" s="106">
        <v>14</v>
      </c>
      <c r="AC323" s="106">
        <v>16</v>
      </c>
      <c r="AD323" s="106">
        <v>23</v>
      </c>
      <c r="AE323" s="106">
        <v>13</v>
      </c>
      <c r="AF323" s="106">
        <v>14</v>
      </c>
      <c r="AG323" s="182">
        <v>30</v>
      </c>
      <c r="AH323" s="119">
        <f t="shared" si="80"/>
        <v>206</v>
      </c>
      <c r="AI323" s="106">
        <f t="shared" si="81"/>
        <v>4</v>
      </c>
      <c r="AJ323" s="107">
        <f t="shared" si="82"/>
        <v>15</v>
      </c>
      <c r="AK323" s="107">
        <f t="shared" si="83"/>
        <v>24</v>
      </c>
      <c r="AL323" s="107">
        <f t="shared" si="84"/>
        <v>18</v>
      </c>
      <c r="AM323" s="107">
        <f t="shared" si="85"/>
        <v>17</v>
      </c>
      <c r="AN323" s="107">
        <f t="shared" si="86"/>
        <v>18</v>
      </c>
      <c r="AO323" s="107">
        <f t="shared" si="87"/>
        <v>14</v>
      </c>
      <c r="AP323" s="107">
        <f t="shared" si="88"/>
        <v>16</v>
      </c>
      <c r="AQ323" s="107">
        <f t="shared" si="89"/>
        <v>23</v>
      </c>
      <c r="AR323" s="107">
        <f t="shared" si="90"/>
        <v>13</v>
      </c>
      <c r="AS323" s="107">
        <f t="shared" si="91"/>
        <v>14</v>
      </c>
      <c r="AT323" s="107">
        <f t="shared" si="92"/>
        <v>30</v>
      </c>
      <c r="AU323" s="105">
        <f t="shared" si="93"/>
        <v>206</v>
      </c>
      <c r="AV323" s="86">
        <v>8561.3699999999972</v>
      </c>
      <c r="AW323" s="87">
        <f t="shared" si="94"/>
        <v>13341.08</v>
      </c>
      <c r="AX323" s="87">
        <f t="shared" si="95"/>
        <v>4779.7100000000028</v>
      </c>
    </row>
    <row r="324" spans="1:50" ht="15.75" thickBot="1" x14ac:dyDescent="0.3">
      <c r="A324" s="179" t="s">
        <v>157</v>
      </c>
      <c r="B324" s="180" t="s">
        <v>422</v>
      </c>
      <c r="C324" s="181" t="s">
        <v>363</v>
      </c>
      <c r="D324" s="176" t="str">
        <f t="shared" si="79"/>
        <v>1811256696-Amerigroup-STAR-MRSA Northeast</v>
      </c>
      <c r="E324" s="169" t="s">
        <v>200</v>
      </c>
      <c r="F324" s="169" t="s">
        <v>201</v>
      </c>
      <c r="G324" s="169" t="s">
        <v>262</v>
      </c>
      <c r="H324" s="85" t="s">
        <v>469</v>
      </c>
      <c r="I324" s="95" t="s">
        <v>510</v>
      </c>
      <c r="J324" s="116" t="s">
        <v>195</v>
      </c>
      <c r="K324" s="117" t="s">
        <v>195</v>
      </c>
      <c r="L324" s="117" t="s">
        <v>195</v>
      </c>
      <c r="M324" s="117" t="s">
        <v>195</v>
      </c>
      <c r="N324" s="117" t="s">
        <v>195</v>
      </c>
      <c r="O324" s="117" t="s">
        <v>195</v>
      </c>
      <c r="P324" s="117" t="s">
        <v>195</v>
      </c>
      <c r="Q324" s="117" t="s">
        <v>195</v>
      </c>
      <c r="R324" s="117" t="s">
        <v>195</v>
      </c>
      <c r="S324" s="117" t="s">
        <v>195</v>
      </c>
      <c r="T324" s="117" t="s">
        <v>195</v>
      </c>
      <c r="U324" s="118" t="s">
        <v>195</v>
      </c>
      <c r="V324" s="106">
        <v>21</v>
      </c>
      <c r="W324" s="106">
        <v>30</v>
      </c>
      <c r="X324" s="106">
        <v>25</v>
      </c>
      <c r="Y324" s="106">
        <v>18</v>
      </c>
      <c r="Z324" s="106">
        <v>28</v>
      </c>
      <c r="AA324" s="106">
        <v>20</v>
      </c>
      <c r="AB324" s="106">
        <v>18</v>
      </c>
      <c r="AC324" s="106">
        <v>24</v>
      </c>
      <c r="AD324" s="106">
        <v>30</v>
      </c>
      <c r="AE324" s="106">
        <v>22</v>
      </c>
      <c r="AF324" s="106">
        <v>17</v>
      </c>
      <c r="AG324" s="182">
        <v>24</v>
      </c>
      <c r="AH324" s="119">
        <f t="shared" si="80"/>
        <v>277</v>
      </c>
      <c r="AI324" s="106">
        <f t="shared" si="81"/>
        <v>21</v>
      </c>
      <c r="AJ324" s="107">
        <f t="shared" si="82"/>
        <v>30</v>
      </c>
      <c r="AK324" s="107">
        <f t="shared" si="83"/>
        <v>25</v>
      </c>
      <c r="AL324" s="107">
        <f t="shared" si="84"/>
        <v>18</v>
      </c>
      <c r="AM324" s="107">
        <f t="shared" si="85"/>
        <v>28</v>
      </c>
      <c r="AN324" s="107">
        <f t="shared" si="86"/>
        <v>20</v>
      </c>
      <c r="AO324" s="107">
        <f t="shared" si="87"/>
        <v>18</v>
      </c>
      <c r="AP324" s="107">
        <f t="shared" si="88"/>
        <v>24</v>
      </c>
      <c r="AQ324" s="107">
        <f t="shared" si="89"/>
        <v>30</v>
      </c>
      <c r="AR324" s="107">
        <f t="shared" si="90"/>
        <v>22</v>
      </c>
      <c r="AS324" s="107">
        <f t="shared" si="91"/>
        <v>17</v>
      </c>
      <c r="AT324" s="107">
        <f t="shared" si="92"/>
        <v>24</v>
      </c>
      <c r="AU324" s="105">
        <f t="shared" si="93"/>
        <v>277</v>
      </c>
      <c r="AV324" s="86">
        <v>33399.229999999996</v>
      </c>
      <c r="AW324" s="87">
        <f t="shared" si="94"/>
        <v>17939.22</v>
      </c>
      <c r="AX324" s="87">
        <f t="shared" si="95"/>
        <v>-15460.009999999995</v>
      </c>
    </row>
    <row r="325" spans="1:50" ht="15.75" thickBot="1" x14ac:dyDescent="0.3">
      <c r="A325" s="179" t="s">
        <v>158</v>
      </c>
      <c r="B325" s="180" t="s">
        <v>280</v>
      </c>
      <c r="C325" s="181" t="s">
        <v>459</v>
      </c>
      <c r="D325" s="176" t="str">
        <f t="shared" si="79"/>
        <v>1811987027-Amerigroup-STAR Kids-Lubbock</v>
      </c>
      <c r="E325" s="169" t="s">
        <v>200</v>
      </c>
      <c r="F325" s="169" t="s">
        <v>236</v>
      </c>
      <c r="G325" s="169" t="s">
        <v>279</v>
      </c>
      <c r="H325" s="85" t="s">
        <v>469</v>
      </c>
      <c r="I325" s="95" t="s">
        <v>510</v>
      </c>
      <c r="J325" s="116" t="s">
        <v>195</v>
      </c>
      <c r="K325" s="117" t="s">
        <v>195</v>
      </c>
      <c r="L325" s="117" t="s">
        <v>195</v>
      </c>
      <c r="M325" s="117" t="s">
        <v>195</v>
      </c>
      <c r="N325" s="117" t="s">
        <v>195</v>
      </c>
      <c r="O325" s="117" t="s">
        <v>195</v>
      </c>
      <c r="P325" s="117" t="s">
        <v>195</v>
      </c>
      <c r="Q325" s="117" t="s">
        <v>195</v>
      </c>
      <c r="R325" s="117" t="s">
        <v>195</v>
      </c>
      <c r="S325" s="117" t="s">
        <v>195</v>
      </c>
      <c r="T325" s="117" t="s">
        <v>195</v>
      </c>
      <c r="U325" s="118" t="s">
        <v>195</v>
      </c>
      <c r="V325" s="106">
        <v>3</v>
      </c>
      <c r="W325" s="106">
        <v>10</v>
      </c>
      <c r="X325" s="106">
        <v>2</v>
      </c>
      <c r="Y325" s="106">
        <v>6</v>
      </c>
      <c r="Z325" s="106">
        <v>0</v>
      </c>
      <c r="AA325" s="106">
        <v>2</v>
      </c>
      <c r="AB325" s="106">
        <v>4</v>
      </c>
      <c r="AC325" s="106">
        <v>6</v>
      </c>
      <c r="AD325" s="106">
        <v>2</v>
      </c>
      <c r="AE325" s="106">
        <v>2</v>
      </c>
      <c r="AF325" s="106">
        <v>4</v>
      </c>
      <c r="AG325" s="182">
        <v>1</v>
      </c>
      <c r="AH325" s="119">
        <f t="shared" si="80"/>
        <v>42</v>
      </c>
      <c r="AI325" s="106">
        <f t="shared" si="81"/>
        <v>3</v>
      </c>
      <c r="AJ325" s="107">
        <f t="shared" si="82"/>
        <v>10</v>
      </c>
      <c r="AK325" s="107">
        <f t="shared" si="83"/>
        <v>2</v>
      </c>
      <c r="AL325" s="107">
        <f t="shared" si="84"/>
        <v>6</v>
      </c>
      <c r="AM325" s="107">
        <f t="shared" si="85"/>
        <v>0</v>
      </c>
      <c r="AN325" s="107">
        <f t="shared" si="86"/>
        <v>2</v>
      </c>
      <c r="AO325" s="107">
        <f t="shared" si="87"/>
        <v>4</v>
      </c>
      <c r="AP325" s="107">
        <f t="shared" si="88"/>
        <v>6</v>
      </c>
      <c r="AQ325" s="107">
        <f t="shared" si="89"/>
        <v>2</v>
      </c>
      <c r="AR325" s="107">
        <f t="shared" si="90"/>
        <v>2</v>
      </c>
      <c r="AS325" s="107">
        <f t="shared" si="91"/>
        <v>4</v>
      </c>
      <c r="AT325" s="107">
        <f t="shared" si="92"/>
        <v>1</v>
      </c>
      <c r="AU325" s="105">
        <f t="shared" si="93"/>
        <v>42</v>
      </c>
      <c r="AV325" s="86">
        <v>3462.8300000000004</v>
      </c>
      <c r="AW325" s="87">
        <f t="shared" si="94"/>
        <v>2720.03</v>
      </c>
      <c r="AX325" s="87">
        <f t="shared" si="95"/>
        <v>-742.80000000000018</v>
      </c>
    </row>
    <row r="326" spans="1:50" ht="15.75" thickBot="1" x14ac:dyDescent="0.3">
      <c r="A326" s="179" t="s">
        <v>158</v>
      </c>
      <c r="B326" s="180" t="s">
        <v>280</v>
      </c>
      <c r="C326" s="181" t="s">
        <v>388</v>
      </c>
      <c r="D326" s="176" t="str">
        <f t="shared" si="79"/>
        <v>1811987027-Amerigroup-STAR+PLUS-Lubbock</v>
      </c>
      <c r="E326" s="169" t="s">
        <v>200</v>
      </c>
      <c r="F326" s="169" t="s">
        <v>233</v>
      </c>
      <c r="G326" s="169" t="s">
        <v>279</v>
      </c>
      <c r="H326" s="85" t="s">
        <v>469</v>
      </c>
      <c r="I326" s="95" t="s">
        <v>510</v>
      </c>
      <c r="J326" s="116" t="s">
        <v>195</v>
      </c>
      <c r="K326" s="117" t="s">
        <v>195</v>
      </c>
      <c r="L326" s="117" t="s">
        <v>195</v>
      </c>
      <c r="M326" s="117" t="s">
        <v>195</v>
      </c>
      <c r="N326" s="117" t="s">
        <v>195</v>
      </c>
      <c r="O326" s="117" t="s">
        <v>195</v>
      </c>
      <c r="P326" s="117" t="s">
        <v>195</v>
      </c>
      <c r="Q326" s="117" t="s">
        <v>195</v>
      </c>
      <c r="R326" s="117" t="s">
        <v>195</v>
      </c>
      <c r="S326" s="117" t="s">
        <v>195</v>
      </c>
      <c r="T326" s="117" t="s">
        <v>195</v>
      </c>
      <c r="U326" s="118" t="s">
        <v>195</v>
      </c>
      <c r="V326" s="106">
        <v>5</v>
      </c>
      <c r="W326" s="106">
        <v>5</v>
      </c>
      <c r="X326" s="106">
        <v>3</v>
      </c>
      <c r="Y326" s="106">
        <v>2</v>
      </c>
      <c r="Z326" s="106">
        <v>2</v>
      </c>
      <c r="AA326" s="106">
        <v>4</v>
      </c>
      <c r="AB326" s="106">
        <v>5</v>
      </c>
      <c r="AC326" s="106">
        <v>3</v>
      </c>
      <c r="AD326" s="106">
        <v>2</v>
      </c>
      <c r="AE326" s="106">
        <v>2</v>
      </c>
      <c r="AF326" s="106">
        <v>3</v>
      </c>
      <c r="AG326" s="182">
        <v>2</v>
      </c>
      <c r="AH326" s="119">
        <f t="shared" si="80"/>
        <v>38</v>
      </c>
      <c r="AI326" s="106">
        <f t="shared" si="81"/>
        <v>5</v>
      </c>
      <c r="AJ326" s="107">
        <f t="shared" si="82"/>
        <v>5</v>
      </c>
      <c r="AK326" s="107">
        <f t="shared" si="83"/>
        <v>3</v>
      </c>
      <c r="AL326" s="107">
        <f t="shared" si="84"/>
        <v>2</v>
      </c>
      <c r="AM326" s="107">
        <f t="shared" si="85"/>
        <v>2</v>
      </c>
      <c r="AN326" s="107">
        <f t="shared" si="86"/>
        <v>4</v>
      </c>
      <c r="AO326" s="107">
        <f t="shared" si="87"/>
        <v>5</v>
      </c>
      <c r="AP326" s="107">
        <f t="shared" si="88"/>
        <v>3</v>
      </c>
      <c r="AQ326" s="107">
        <f t="shared" si="89"/>
        <v>2</v>
      </c>
      <c r="AR326" s="107">
        <f t="shared" si="90"/>
        <v>2</v>
      </c>
      <c r="AS326" s="107">
        <f t="shared" si="91"/>
        <v>3</v>
      </c>
      <c r="AT326" s="107">
        <f t="shared" si="92"/>
        <v>2</v>
      </c>
      <c r="AU326" s="105">
        <f t="shared" si="93"/>
        <v>38</v>
      </c>
      <c r="AV326" s="86">
        <v>10118.879999999996</v>
      </c>
      <c r="AW326" s="87">
        <f t="shared" si="94"/>
        <v>2460.98</v>
      </c>
      <c r="AX326" s="87">
        <f t="shared" si="95"/>
        <v>-7657.899999999996</v>
      </c>
    </row>
    <row r="327" spans="1:50" ht="15.75" thickBot="1" x14ac:dyDescent="0.3">
      <c r="A327" s="179" t="s">
        <v>158</v>
      </c>
      <c r="B327" s="180" t="s">
        <v>280</v>
      </c>
      <c r="C327" s="181" t="s">
        <v>291</v>
      </c>
      <c r="D327" s="176" t="str">
        <f t="shared" si="79"/>
        <v>1811987027-Amerigroup-STAR-Lubbock</v>
      </c>
      <c r="E327" s="169" t="s">
        <v>200</v>
      </c>
      <c r="F327" s="169" t="s">
        <v>201</v>
      </c>
      <c r="G327" s="169" t="s">
        <v>279</v>
      </c>
      <c r="H327" s="85" t="s">
        <v>469</v>
      </c>
      <c r="I327" s="95" t="s">
        <v>510</v>
      </c>
      <c r="J327" s="116" t="s">
        <v>195</v>
      </c>
      <c r="K327" s="117" t="s">
        <v>195</v>
      </c>
      <c r="L327" s="117" t="s">
        <v>195</v>
      </c>
      <c r="M327" s="117" t="s">
        <v>195</v>
      </c>
      <c r="N327" s="117" t="s">
        <v>195</v>
      </c>
      <c r="O327" s="117" t="s">
        <v>195</v>
      </c>
      <c r="P327" s="117" t="s">
        <v>195</v>
      </c>
      <c r="Q327" s="117" t="s">
        <v>195</v>
      </c>
      <c r="R327" s="117" t="s">
        <v>195</v>
      </c>
      <c r="S327" s="117" t="s">
        <v>195</v>
      </c>
      <c r="T327" s="117" t="s">
        <v>195</v>
      </c>
      <c r="U327" s="118" t="s">
        <v>195</v>
      </c>
      <c r="V327" s="106">
        <v>37</v>
      </c>
      <c r="W327" s="106">
        <v>45</v>
      </c>
      <c r="X327" s="106">
        <v>62</v>
      </c>
      <c r="Y327" s="106">
        <v>57</v>
      </c>
      <c r="Z327" s="106">
        <v>42</v>
      </c>
      <c r="AA327" s="106">
        <v>46</v>
      </c>
      <c r="AB327" s="106">
        <v>47</v>
      </c>
      <c r="AC327" s="106">
        <v>46</v>
      </c>
      <c r="AD327" s="106">
        <v>48</v>
      </c>
      <c r="AE327" s="106">
        <v>39</v>
      </c>
      <c r="AF327" s="106">
        <v>23</v>
      </c>
      <c r="AG327" s="182">
        <v>45</v>
      </c>
      <c r="AH327" s="119">
        <f t="shared" si="80"/>
        <v>537</v>
      </c>
      <c r="AI327" s="106">
        <f t="shared" si="81"/>
        <v>37</v>
      </c>
      <c r="AJ327" s="107">
        <f t="shared" si="82"/>
        <v>45</v>
      </c>
      <c r="AK327" s="107">
        <f t="shared" si="83"/>
        <v>62</v>
      </c>
      <c r="AL327" s="107">
        <f t="shared" si="84"/>
        <v>57</v>
      </c>
      <c r="AM327" s="107">
        <f t="shared" si="85"/>
        <v>42</v>
      </c>
      <c r="AN327" s="107">
        <f t="shared" si="86"/>
        <v>46</v>
      </c>
      <c r="AO327" s="107">
        <f t="shared" si="87"/>
        <v>47</v>
      </c>
      <c r="AP327" s="107">
        <f t="shared" si="88"/>
        <v>46</v>
      </c>
      <c r="AQ327" s="107">
        <f t="shared" si="89"/>
        <v>48</v>
      </c>
      <c r="AR327" s="107">
        <f t="shared" si="90"/>
        <v>39</v>
      </c>
      <c r="AS327" s="107">
        <f t="shared" si="91"/>
        <v>23</v>
      </c>
      <c r="AT327" s="107">
        <f t="shared" si="92"/>
        <v>45</v>
      </c>
      <c r="AU327" s="105">
        <f t="shared" si="93"/>
        <v>537</v>
      </c>
      <c r="AV327" s="86">
        <v>68701.86</v>
      </c>
      <c r="AW327" s="87">
        <f t="shared" si="94"/>
        <v>34777.47</v>
      </c>
      <c r="AX327" s="87">
        <f t="shared" si="95"/>
        <v>-33924.39</v>
      </c>
    </row>
    <row r="328" spans="1:50" ht="15.75" thickBot="1" x14ac:dyDescent="0.3">
      <c r="A328" s="179" t="s">
        <v>158</v>
      </c>
      <c r="B328" s="180" t="s">
        <v>280</v>
      </c>
      <c r="C328" s="181" t="s">
        <v>443</v>
      </c>
      <c r="D328" s="176" t="str">
        <f t="shared" ref="D328:D391" si="96">_xlfn.CONCAT(A328&amp;"-"&amp;E328&amp;"-"&amp;F328&amp;"-"&amp;G328)</f>
        <v>1811987027-FIRSTCARE-STAR-Lubbock</v>
      </c>
      <c r="E328" s="169" t="s">
        <v>240</v>
      </c>
      <c r="F328" s="169" t="s">
        <v>201</v>
      </c>
      <c r="G328" s="169" t="s">
        <v>279</v>
      </c>
      <c r="H328" s="85" t="s">
        <v>469</v>
      </c>
      <c r="I328" s="95" t="s">
        <v>510</v>
      </c>
      <c r="J328" s="116" t="s">
        <v>195</v>
      </c>
      <c r="K328" s="117" t="s">
        <v>195</v>
      </c>
      <c r="L328" s="117" t="s">
        <v>195</v>
      </c>
      <c r="M328" s="117" t="s">
        <v>195</v>
      </c>
      <c r="N328" s="117" t="s">
        <v>195</v>
      </c>
      <c r="O328" s="117" t="s">
        <v>195</v>
      </c>
      <c r="P328" s="117" t="s">
        <v>195</v>
      </c>
      <c r="Q328" s="117" t="s">
        <v>195</v>
      </c>
      <c r="R328" s="117" t="s">
        <v>195</v>
      </c>
      <c r="S328" s="117" t="s">
        <v>195</v>
      </c>
      <c r="T328" s="117" t="s">
        <v>195</v>
      </c>
      <c r="U328" s="118" t="s">
        <v>195</v>
      </c>
      <c r="V328" s="106">
        <v>188</v>
      </c>
      <c r="W328" s="106">
        <v>190</v>
      </c>
      <c r="X328" s="106">
        <v>217</v>
      </c>
      <c r="Y328" s="106">
        <v>208</v>
      </c>
      <c r="Z328" s="106">
        <v>179</v>
      </c>
      <c r="AA328" s="106">
        <v>152</v>
      </c>
      <c r="AB328" s="106">
        <v>181</v>
      </c>
      <c r="AC328" s="106">
        <v>136</v>
      </c>
      <c r="AD328" s="106">
        <v>180</v>
      </c>
      <c r="AE328" s="106">
        <v>128</v>
      </c>
      <c r="AF328" s="106">
        <v>117</v>
      </c>
      <c r="AG328" s="182">
        <v>159</v>
      </c>
      <c r="AH328" s="119">
        <f t="shared" si="80"/>
        <v>2035</v>
      </c>
      <c r="AI328" s="106">
        <f t="shared" si="81"/>
        <v>188</v>
      </c>
      <c r="AJ328" s="107">
        <f t="shared" si="82"/>
        <v>190</v>
      </c>
      <c r="AK328" s="107">
        <f t="shared" si="83"/>
        <v>217</v>
      </c>
      <c r="AL328" s="107">
        <f t="shared" si="84"/>
        <v>208</v>
      </c>
      <c r="AM328" s="107">
        <f t="shared" si="85"/>
        <v>179</v>
      </c>
      <c r="AN328" s="107">
        <f t="shared" si="86"/>
        <v>152</v>
      </c>
      <c r="AO328" s="107">
        <f t="shared" si="87"/>
        <v>181</v>
      </c>
      <c r="AP328" s="107">
        <f t="shared" si="88"/>
        <v>136</v>
      </c>
      <c r="AQ328" s="107">
        <f t="shared" si="89"/>
        <v>180</v>
      </c>
      <c r="AR328" s="107">
        <f t="shared" si="90"/>
        <v>128</v>
      </c>
      <c r="AS328" s="107">
        <f t="shared" si="91"/>
        <v>117</v>
      </c>
      <c r="AT328" s="107">
        <f t="shared" si="92"/>
        <v>159</v>
      </c>
      <c r="AU328" s="105">
        <f t="shared" si="93"/>
        <v>2035</v>
      </c>
      <c r="AV328" s="86">
        <v>236990.4</v>
      </c>
      <c r="AW328" s="87">
        <f t="shared" si="94"/>
        <v>131791.72</v>
      </c>
      <c r="AX328" s="87">
        <f t="shared" si="95"/>
        <v>-105198.68</v>
      </c>
    </row>
    <row r="329" spans="1:50" ht="15.75" thickBot="1" x14ac:dyDescent="0.3">
      <c r="A329" s="179" t="s">
        <v>159</v>
      </c>
      <c r="B329" s="180" t="s">
        <v>373</v>
      </c>
      <c r="C329" s="181" t="s">
        <v>413</v>
      </c>
      <c r="D329" s="176" t="str">
        <f t="shared" si="96"/>
        <v>1821399767-Amerigroup-STAR-MRSA Central</v>
      </c>
      <c r="E329" s="169" t="s">
        <v>200</v>
      </c>
      <c r="F329" s="169" t="s">
        <v>201</v>
      </c>
      <c r="G329" s="169" t="s">
        <v>212</v>
      </c>
      <c r="H329" s="85" t="s">
        <v>469</v>
      </c>
      <c r="I329" s="95" t="s">
        <v>510</v>
      </c>
      <c r="J329" s="116" t="s">
        <v>38</v>
      </c>
      <c r="K329" s="117" t="s">
        <v>38</v>
      </c>
      <c r="L329" s="117" t="s">
        <v>38</v>
      </c>
      <c r="M329" s="117" t="s">
        <v>38</v>
      </c>
      <c r="N329" s="117" t="s">
        <v>38</v>
      </c>
      <c r="O329" s="117" t="s">
        <v>38</v>
      </c>
      <c r="P329" s="117" t="s">
        <v>38</v>
      </c>
      <c r="Q329" s="117" t="s">
        <v>38</v>
      </c>
      <c r="R329" s="117" t="s">
        <v>38</v>
      </c>
      <c r="S329" s="117" t="s">
        <v>38</v>
      </c>
      <c r="T329" s="117" t="s">
        <v>38</v>
      </c>
      <c r="U329" s="118" t="s">
        <v>38</v>
      </c>
      <c r="V329" s="106">
        <v>0</v>
      </c>
      <c r="W329" s="106">
        <v>0</v>
      </c>
      <c r="X329" s="106">
        <v>0</v>
      </c>
      <c r="Y329" s="106">
        <v>0</v>
      </c>
      <c r="Z329" s="106">
        <v>0</v>
      </c>
      <c r="AA329" s="106">
        <v>0</v>
      </c>
      <c r="AB329" s="106">
        <v>0</v>
      </c>
      <c r="AC329" s="106">
        <v>0</v>
      </c>
      <c r="AD329" s="106">
        <v>0</v>
      </c>
      <c r="AE329" s="106">
        <v>0</v>
      </c>
      <c r="AF329" s="106">
        <v>0</v>
      </c>
      <c r="AG329" s="182">
        <v>0</v>
      </c>
      <c r="AH329" s="119">
        <f t="shared" ref="AH329:AH392" si="97">SUM(V329:AG329)</f>
        <v>0</v>
      </c>
      <c r="AI329" s="106">
        <f t="shared" ref="AI329:AI392" si="98">IF(AND(J329="Y",$I329="0"),V329,0)</f>
        <v>0</v>
      </c>
      <c r="AJ329" s="107">
        <f t="shared" ref="AJ329:AJ392" si="99">IF(AND(K329="Y",$I329="0"),W329,0)</f>
        <v>0</v>
      </c>
      <c r="AK329" s="107">
        <f t="shared" ref="AK329:AK392" si="100">IF(AND(L329="Y",$I329="0"),X329,0)</f>
        <v>0</v>
      </c>
      <c r="AL329" s="107">
        <f t="shared" ref="AL329:AL392" si="101">IF(AND(M329="Y",$I329="0"),Y329,0)</f>
        <v>0</v>
      </c>
      <c r="AM329" s="107">
        <f t="shared" ref="AM329:AM392" si="102">IF(AND(N329="Y",$I329="0"),Z329,0)</f>
        <v>0</v>
      </c>
      <c r="AN329" s="107">
        <f t="shared" ref="AN329:AN392" si="103">IF(AND(O329="Y",$I329="0"),AA329,0)</f>
        <v>0</v>
      </c>
      <c r="AO329" s="107">
        <f t="shared" ref="AO329:AO392" si="104">IF(AND(P329="Y",$I329="0"),AB329,0)</f>
        <v>0</v>
      </c>
      <c r="AP329" s="107">
        <f t="shared" ref="AP329:AP392" si="105">IF(AND(Q329="Y",$I329="0"),AC329,0)</f>
        <v>0</v>
      </c>
      <c r="AQ329" s="107">
        <f t="shared" ref="AQ329:AQ392" si="106">IF(AND(R329="Y",$I329="0"),AD329,0)</f>
        <v>0</v>
      </c>
      <c r="AR329" s="107">
        <f t="shared" ref="AR329:AR392" si="107">IF(AND(S329="Y",$I329="0"),AE329,0)</f>
        <v>0</v>
      </c>
      <c r="AS329" s="107">
        <f t="shared" ref="AS329:AS392" si="108">IF(AND(T329="Y",$I329="0"),AF329,0)</f>
        <v>0</v>
      </c>
      <c r="AT329" s="107">
        <f t="shared" ref="AT329:AT392" si="109">IF(AND(U329="Y",$I329="0"),AG329,0)</f>
        <v>0</v>
      </c>
      <c r="AU329" s="105">
        <f t="shared" ref="AU329:AU392" si="110">SUM(AI329:AT329)</f>
        <v>0</v>
      </c>
      <c r="AV329" s="86">
        <v>0</v>
      </c>
      <c r="AW329" s="87">
        <f t="shared" ref="AW329:AW392" si="111">ROUND(IF($H329=$A$2,Final_Comp1_FS,Final_Comp1_HB)*AU329,2)</f>
        <v>0</v>
      </c>
      <c r="AX329" s="87">
        <f t="shared" ref="AX329:AX392" si="112">AW329-AV329</f>
        <v>0</v>
      </c>
    </row>
    <row r="330" spans="1:50" ht="15.75" thickBot="1" x14ac:dyDescent="0.3">
      <c r="A330" s="179" t="s">
        <v>160</v>
      </c>
      <c r="B330" s="180" t="s">
        <v>374</v>
      </c>
      <c r="C330" s="181" t="s">
        <v>413</v>
      </c>
      <c r="D330" s="176" t="str">
        <f t="shared" si="96"/>
        <v>1821422551-Amerigroup-STAR-MRSA Central</v>
      </c>
      <c r="E330" s="169" t="s">
        <v>200</v>
      </c>
      <c r="F330" s="169" t="s">
        <v>201</v>
      </c>
      <c r="G330" s="169" t="s">
        <v>212</v>
      </c>
      <c r="H330" s="85" t="s">
        <v>469</v>
      </c>
      <c r="I330" s="95" t="s">
        <v>510</v>
      </c>
      <c r="J330" s="116" t="s">
        <v>195</v>
      </c>
      <c r="K330" s="117" t="s">
        <v>195</v>
      </c>
      <c r="L330" s="117" t="s">
        <v>195</v>
      </c>
      <c r="M330" s="117" t="s">
        <v>195</v>
      </c>
      <c r="N330" s="117" t="s">
        <v>195</v>
      </c>
      <c r="O330" s="117" t="s">
        <v>195</v>
      </c>
      <c r="P330" s="117" t="s">
        <v>195</v>
      </c>
      <c r="Q330" s="117" t="s">
        <v>195</v>
      </c>
      <c r="R330" s="117" t="s">
        <v>195</v>
      </c>
      <c r="S330" s="117" t="s">
        <v>195</v>
      </c>
      <c r="T330" s="117" t="s">
        <v>195</v>
      </c>
      <c r="U330" s="118" t="s">
        <v>195</v>
      </c>
      <c r="V330" s="106">
        <v>0</v>
      </c>
      <c r="W330" s="106">
        <v>0</v>
      </c>
      <c r="X330" s="106">
        <v>0</v>
      </c>
      <c r="Y330" s="106">
        <v>0</v>
      </c>
      <c r="Z330" s="106">
        <v>1</v>
      </c>
      <c r="AA330" s="106">
        <v>0</v>
      </c>
      <c r="AB330" s="106">
        <v>0</v>
      </c>
      <c r="AC330" s="106">
        <v>0</v>
      </c>
      <c r="AD330" s="106">
        <v>0</v>
      </c>
      <c r="AE330" s="106">
        <v>0</v>
      </c>
      <c r="AF330" s="106">
        <v>4</v>
      </c>
      <c r="AG330" s="182">
        <v>2</v>
      </c>
      <c r="AH330" s="119">
        <f t="shared" si="97"/>
        <v>7</v>
      </c>
      <c r="AI330" s="106">
        <f t="shared" si="98"/>
        <v>0</v>
      </c>
      <c r="AJ330" s="107">
        <f t="shared" si="99"/>
        <v>0</v>
      </c>
      <c r="AK330" s="107">
        <f t="shared" si="100"/>
        <v>0</v>
      </c>
      <c r="AL330" s="107">
        <f t="shared" si="101"/>
        <v>0</v>
      </c>
      <c r="AM330" s="107">
        <f t="shared" si="102"/>
        <v>1</v>
      </c>
      <c r="AN330" s="107">
        <f t="shared" si="103"/>
        <v>0</v>
      </c>
      <c r="AO330" s="107">
        <f t="shared" si="104"/>
        <v>0</v>
      </c>
      <c r="AP330" s="107">
        <f t="shared" si="105"/>
        <v>0</v>
      </c>
      <c r="AQ330" s="107">
        <f t="shared" si="106"/>
        <v>0</v>
      </c>
      <c r="AR330" s="107">
        <f t="shared" si="107"/>
        <v>0</v>
      </c>
      <c r="AS330" s="107">
        <f t="shared" si="108"/>
        <v>4</v>
      </c>
      <c r="AT330" s="107">
        <f t="shared" si="109"/>
        <v>2</v>
      </c>
      <c r="AU330" s="105">
        <f t="shared" si="110"/>
        <v>7</v>
      </c>
      <c r="AV330" s="86">
        <v>4690.2600000000011</v>
      </c>
      <c r="AW330" s="87">
        <f t="shared" si="111"/>
        <v>453.34</v>
      </c>
      <c r="AX330" s="87">
        <f t="shared" si="112"/>
        <v>-4236.920000000001</v>
      </c>
    </row>
    <row r="331" spans="1:50" ht="15.75" thickBot="1" x14ac:dyDescent="0.3">
      <c r="A331" s="179" t="s">
        <v>161</v>
      </c>
      <c r="B331" s="180" t="s">
        <v>354</v>
      </c>
      <c r="C331" s="181" t="s">
        <v>235</v>
      </c>
      <c r="D331" s="176" t="str">
        <f t="shared" si="96"/>
        <v>1821484320-Amerigroup-STAR Kids-MRSA West</v>
      </c>
      <c r="E331" s="169" t="s">
        <v>200</v>
      </c>
      <c r="F331" s="169" t="s">
        <v>236</v>
      </c>
      <c r="G331" s="169" t="s">
        <v>202</v>
      </c>
      <c r="H331" s="85" t="s">
        <v>469</v>
      </c>
      <c r="I331" s="95" t="s">
        <v>510</v>
      </c>
      <c r="J331" s="116" t="s">
        <v>195</v>
      </c>
      <c r="K331" s="117" t="s">
        <v>195</v>
      </c>
      <c r="L331" s="117" t="s">
        <v>195</v>
      </c>
      <c r="M331" s="117" t="s">
        <v>195</v>
      </c>
      <c r="N331" s="117" t="s">
        <v>195</v>
      </c>
      <c r="O331" s="117" t="s">
        <v>195</v>
      </c>
      <c r="P331" s="117" t="s">
        <v>195</v>
      </c>
      <c r="Q331" s="117" t="s">
        <v>195</v>
      </c>
      <c r="R331" s="117" t="s">
        <v>195</v>
      </c>
      <c r="S331" s="117" t="s">
        <v>195</v>
      </c>
      <c r="T331" s="117" t="s">
        <v>195</v>
      </c>
      <c r="U331" s="118" t="s">
        <v>195</v>
      </c>
      <c r="V331" s="106">
        <v>0</v>
      </c>
      <c r="W331" s="106">
        <v>4</v>
      </c>
      <c r="X331" s="106">
        <v>3</v>
      </c>
      <c r="Y331" s="106">
        <v>3</v>
      </c>
      <c r="Z331" s="106">
        <v>1</v>
      </c>
      <c r="AA331" s="106">
        <v>1</v>
      </c>
      <c r="AB331" s="106">
        <v>2</v>
      </c>
      <c r="AC331" s="106">
        <v>1</v>
      </c>
      <c r="AD331" s="106">
        <v>2</v>
      </c>
      <c r="AE331" s="106">
        <v>0</v>
      </c>
      <c r="AF331" s="106">
        <v>1</v>
      </c>
      <c r="AG331" s="182">
        <v>0</v>
      </c>
      <c r="AH331" s="119">
        <f t="shared" si="97"/>
        <v>18</v>
      </c>
      <c r="AI331" s="106">
        <f t="shared" si="98"/>
        <v>0</v>
      </c>
      <c r="AJ331" s="107">
        <f t="shared" si="99"/>
        <v>4</v>
      </c>
      <c r="AK331" s="107">
        <f t="shared" si="100"/>
        <v>3</v>
      </c>
      <c r="AL331" s="107">
        <f t="shared" si="101"/>
        <v>3</v>
      </c>
      <c r="AM331" s="107">
        <f t="shared" si="102"/>
        <v>1</v>
      </c>
      <c r="AN331" s="107">
        <f t="shared" si="103"/>
        <v>1</v>
      </c>
      <c r="AO331" s="107">
        <f t="shared" si="104"/>
        <v>2</v>
      </c>
      <c r="AP331" s="107">
        <f t="shared" si="105"/>
        <v>1</v>
      </c>
      <c r="AQ331" s="107">
        <f t="shared" si="106"/>
        <v>2</v>
      </c>
      <c r="AR331" s="107">
        <f t="shared" si="107"/>
        <v>0</v>
      </c>
      <c r="AS331" s="107">
        <f t="shared" si="108"/>
        <v>1</v>
      </c>
      <c r="AT331" s="107">
        <f t="shared" si="109"/>
        <v>0</v>
      </c>
      <c r="AU331" s="105">
        <f t="shared" si="110"/>
        <v>18</v>
      </c>
      <c r="AV331" s="86">
        <v>385.04000000000008</v>
      </c>
      <c r="AW331" s="87">
        <f t="shared" si="111"/>
        <v>1165.73</v>
      </c>
      <c r="AX331" s="87">
        <f t="shared" si="112"/>
        <v>780.68999999999994</v>
      </c>
    </row>
    <row r="332" spans="1:50" ht="15.75" thickBot="1" x14ac:dyDescent="0.3">
      <c r="A332" s="179" t="s">
        <v>161</v>
      </c>
      <c r="B332" s="180" t="s">
        <v>354</v>
      </c>
      <c r="C332" s="181" t="s">
        <v>232</v>
      </c>
      <c r="D332" s="176" t="str">
        <f t="shared" si="96"/>
        <v>1821484320-Amerigroup-STAR+PLUS-MRSA West</v>
      </c>
      <c r="E332" s="169" t="s">
        <v>200</v>
      </c>
      <c r="F332" s="169" t="s">
        <v>233</v>
      </c>
      <c r="G332" s="169" t="s">
        <v>202</v>
      </c>
      <c r="H332" s="85" t="s">
        <v>469</v>
      </c>
      <c r="I332" s="95" t="s">
        <v>510</v>
      </c>
      <c r="J332" s="116" t="s">
        <v>195</v>
      </c>
      <c r="K332" s="117" t="s">
        <v>195</v>
      </c>
      <c r="L332" s="117" t="s">
        <v>195</v>
      </c>
      <c r="M332" s="117" t="s">
        <v>195</v>
      </c>
      <c r="N332" s="117" t="s">
        <v>195</v>
      </c>
      <c r="O332" s="117" t="s">
        <v>195</v>
      </c>
      <c r="P332" s="117" t="s">
        <v>195</v>
      </c>
      <c r="Q332" s="117" t="s">
        <v>195</v>
      </c>
      <c r="R332" s="117" t="s">
        <v>195</v>
      </c>
      <c r="S332" s="117" t="s">
        <v>195</v>
      </c>
      <c r="T332" s="117" t="s">
        <v>195</v>
      </c>
      <c r="U332" s="118" t="s">
        <v>195</v>
      </c>
      <c r="V332" s="106">
        <v>0</v>
      </c>
      <c r="W332" s="106">
        <v>2</v>
      </c>
      <c r="X332" s="106">
        <v>0</v>
      </c>
      <c r="Y332" s="106">
        <v>2</v>
      </c>
      <c r="Z332" s="106">
        <v>3</v>
      </c>
      <c r="AA332" s="106">
        <v>0</v>
      </c>
      <c r="AB332" s="106">
        <v>1</v>
      </c>
      <c r="AC332" s="106">
        <v>0</v>
      </c>
      <c r="AD332" s="106">
        <v>2</v>
      </c>
      <c r="AE332" s="106">
        <v>0</v>
      </c>
      <c r="AF332" s="106">
        <v>1</v>
      </c>
      <c r="AG332" s="182">
        <v>3</v>
      </c>
      <c r="AH332" s="119">
        <f t="shared" si="97"/>
        <v>14</v>
      </c>
      <c r="AI332" s="106">
        <f t="shared" si="98"/>
        <v>0</v>
      </c>
      <c r="AJ332" s="107">
        <f t="shared" si="99"/>
        <v>2</v>
      </c>
      <c r="AK332" s="107">
        <f t="shared" si="100"/>
        <v>0</v>
      </c>
      <c r="AL332" s="107">
        <f t="shared" si="101"/>
        <v>2</v>
      </c>
      <c r="AM332" s="107">
        <f t="shared" si="102"/>
        <v>3</v>
      </c>
      <c r="AN332" s="107">
        <f t="shared" si="103"/>
        <v>0</v>
      </c>
      <c r="AO332" s="107">
        <f t="shared" si="104"/>
        <v>1</v>
      </c>
      <c r="AP332" s="107">
        <f t="shared" si="105"/>
        <v>0</v>
      </c>
      <c r="AQ332" s="107">
        <f t="shared" si="106"/>
        <v>2</v>
      </c>
      <c r="AR332" s="107">
        <f t="shared" si="107"/>
        <v>0</v>
      </c>
      <c r="AS332" s="107">
        <f t="shared" si="108"/>
        <v>1</v>
      </c>
      <c r="AT332" s="107">
        <f t="shared" si="109"/>
        <v>3</v>
      </c>
      <c r="AU332" s="105">
        <f t="shared" si="110"/>
        <v>14</v>
      </c>
      <c r="AV332" s="86">
        <v>1238.0500000000004</v>
      </c>
      <c r="AW332" s="87">
        <f t="shared" si="111"/>
        <v>906.68</v>
      </c>
      <c r="AX332" s="87">
        <f t="shared" si="112"/>
        <v>-331.37000000000046</v>
      </c>
    </row>
    <row r="333" spans="1:50" ht="15.75" thickBot="1" x14ac:dyDescent="0.3">
      <c r="A333" s="179" t="s">
        <v>161</v>
      </c>
      <c r="B333" s="180" t="s">
        <v>354</v>
      </c>
      <c r="C333" s="181" t="s">
        <v>199</v>
      </c>
      <c r="D333" s="176" t="str">
        <f t="shared" si="96"/>
        <v>1821484320-Amerigroup-STAR-MRSA West</v>
      </c>
      <c r="E333" s="169" t="s">
        <v>200</v>
      </c>
      <c r="F333" s="169" t="s">
        <v>201</v>
      </c>
      <c r="G333" s="169" t="s">
        <v>202</v>
      </c>
      <c r="H333" s="85" t="s">
        <v>469</v>
      </c>
      <c r="I333" s="95" t="s">
        <v>510</v>
      </c>
      <c r="J333" s="116" t="s">
        <v>195</v>
      </c>
      <c r="K333" s="117" t="s">
        <v>195</v>
      </c>
      <c r="L333" s="117" t="s">
        <v>195</v>
      </c>
      <c r="M333" s="117" t="s">
        <v>195</v>
      </c>
      <c r="N333" s="117" t="s">
        <v>195</v>
      </c>
      <c r="O333" s="117" t="s">
        <v>195</v>
      </c>
      <c r="P333" s="117" t="s">
        <v>195</v>
      </c>
      <c r="Q333" s="117" t="s">
        <v>195</v>
      </c>
      <c r="R333" s="117" t="s">
        <v>195</v>
      </c>
      <c r="S333" s="117" t="s">
        <v>195</v>
      </c>
      <c r="T333" s="117" t="s">
        <v>195</v>
      </c>
      <c r="U333" s="118" t="s">
        <v>195</v>
      </c>
      <c r="V333" s="106">
        <v>15</v>
      </c>
      <c r="W333" s="106">
        <v>19</v>
      </c>
      <c r="X333" s="106">
        <v>13</v>
      </c>
      <c r="Y333" s="106">
        <v>20</v>
      </c>
      <c r="Z333" s="106">
        <v>17</v>
      </c>
      <c r="AA333" s="106">
        <v>31</v>
      </c>
      <c r="AB333" s="106">
        <v>17</v>
      </c>
      <c r="AC333" s="106">
        <v>13</v>
      </c>
      <c r="AD333" s="106">
        <v>19</v>
      </c>
      <c r="AE333" s="106">
        <v>11</v>
      </c>
      <c r="AF333" s="106">
        <v>9</v>
      </c>
      <c r="AG333" s="182">
        <v>16</v>
      </c>
      <c r="AH333" s="119">
        <f t="shared" si="97"/>
        <v>200</v>
      </c>
      <c r="AI333" s="106">
        <f t="shared" si="98"/>
        <v>15</v>
      </c>
      <c r="AJ333" s="107">
        <f t="shared" si="99"/>
        <v>19</v>
      </c>
      <c r="AK333" s="107">
        <f t="shared" si="100"/>
        <v>13</v>
      </c>
      <c r="AL333" s="107">
        <f t="shared" si="101"/>
        <v>20</v>
      </c>
      <c r="AM333" s="107">
        <f t="shared" si="102"/>
        <v>17</v>
      </c>
      <c r="AN333" s="107">
        <f t="shared" si="103"/>
        <v>31</v>
      </c>
      <c r="AO333" s="107">
        <f t="shared" si="104"/>
        <v>17</v>
      </c>
      <c r="AP333" s="107">
        <f t="shared" si="105"/>
        <v>13</v>
      </c>
      <c r="AQ333" s="107">
        <f t="shared" si="106"/>
        <v>19</v>
      </c>
      <c r="AR333" s="107">
        <f t="shared" si="107"/>
        <v>11</v>
      </c>
      <c r="AS333" s="107">
        <f t="shared" si="108"/>
        <v>9</v>
      </c>
      <c r="AT333" s="107">
        <f t="shared" si="109"/>
        <v>16</v>
      </c>
      <c r="AU333" s="105">
        <f t="shared" si="110"/>
        <v>200</v>
      </c>
      <c r="AV333" s="86">
        <v>9498.0499999999993</v>
      </c>
      <c r="AW333" s="87">
        <f t="shared" si="111"/>
        <v>12952.5</v>
      </c>
      <c r="AX333" s="87">
        <f t="shared" si="112"/>
        <v>3454.4500000000007</v>
      </c>
    </row>
    <row r="334" spans="1:50" ht="15.75" thickBot="1" x14ac:dyDescent="0.3">
      <c r="A334" s="179" t="s">
        <v>161</v>
      </c>
      <c r="B334" s="180" t="s">
        <v>354</v>
      </c>
      <c r="C334" s="181" t="s">
        <v>239</v>
      </c>
      <c r="D334" s="176" t="str">
        <f t="shared" si="96"/>
        <v>1821484320-FIRSTCARE-STAR-MRSA West</v>
      </c>
      <c r="E334" s="169" t="s">
        <v>240</v>
      </c>
      <c r="F334" s="169" t="s">
        <v>201</v>
      </c>
      <c r="G334" s="169" t="s">
        <v>202</v>
      </c>
      <c r="H334" s="85" t="s">
        <v>469</v>
      </c>
      <c r="I334" s="95" t="s">
        <v>510</v>
      </c>
      <c r="J334" s="116" t="s">
        <v>195</v>
      </c>
      <c r="K334" s="117" t="s">
        <v>195</v>
      </c>
      <c r="L334" s="117" t="s">
        <v>195</v>
      </c>
      <c r="M334" s="117" t="s">
        <v>195</v>
      </c>
      <c r="N334" s="117" t="s">
        <v>195</v>
      </c>
      <c r="O334" s="117" t="s">
        <v>195</v>
      </c>
      <c r="P334" s="117" t="s">
        <v>195</v>
      </c>
      <c r="Q334" s="117" t="s">
        <v>195</v>
      </c>
      <c r="R334" s="117" t="s">
        <v>195</v>
      </c>
      <c r="S334" s="117" t="s">
        <v>195</v>
      </c>
      <c r="T334" s="117" t="s">
        <v>195</v>
      </c>
      <c r="U334" s="118" t="s">
        <v>195</v>
      </c>
      <c r="V334" s="106">
        <v>46</v>
      </c>
      <c r="W334" s="106">
        <v>75</v>
      </c>
      <c r="X334" s="106">
        <v>63</v>
      </c>
      <c r="Y334" s="106">
        <v>93</v>
      </c>
      <c r="Z334" s="106">
        <v>62</v>
      </c>
      <c r="AA334" s="106">
        <v>81</v>
      </c>
      <c r="AB334" s="106">
        <v>80</v>
      </c>
      <c r="AC334" s="106">
        <v>59</v>
      </c>
      <c r="AD334" s="106">
        <v>68</v>
      </c>
      <c r="AE334" s="106">
        <v>33</v>
      </c>
      <c r="AF334" s="106">
        <v>36</v>
      </c>
      <c r="AG334" s="182">
        <v>67</v>
      </c>
      <c r="AH334" s="119">
        <f t="shared" si="97"/>
        <v>763</v>
      </c>
      <c r="AI334" s="106">
        <f t="shared" si="98"/>
        <v>46</v>
      </c>
      <c r="AJ334" s="107">
        <f t="shared" si="99"/>
        <v>75</v>
      </c>
      <c r="AK334" s="107">
        <f t="shared" si="100"/>
        <v>63</v>
      </c>
      <c r="AL334" s="107">
        <f t="shared" si="101"/>
        <v>93</v>
      </c>
      <c r="AM334" s="107">
        <f t="shared" si="102"/>
        <v>62</v>
      </c>
      <c r="AN334" s="107">
        <f t="shared" si="103"/>
        <v>81</v>
      </c>
      <c r="AO334" s="107">
        <f t="shared" si="104"/>
        <v>80</v>
      </c>
      <c r="AP334" s="107">
        <f t="shared" si="105"/>
        <v>59</v>
      </c>
      <c r="AQ334" s="107">
        <f t="shared" si="106"/>
        <v>68</v>
      </c>
      <c r="AR334" s="107">
        <f t="shared" si="107"/>
        <v>33</v>
      </c>
      <c r="AS334" s="107">
        <f t="shared" si="108"/>
        <v>36</v>
      </c>
      <c r="AT334" s="107">
        <f t="shared" si="109"/>
        <v>67</v>
      </c>
      <c r="AU334" s="105">
        <f t="shared" si="110"/>
        <v>763</v>
      </c>
      <c r="AV334" s="86">
        <v>11908.95</v>
      </c>
      <c r="AW334" s="87">
        <f t="shared" si="111"/>
        <v>49413.8</v>
      </c>
      <c r="AX334" s="87">
        <f t="shared" si="112"/>
        <v>37504.850000000006</v>
      </c>
    </row>
    <row r="335" spans="1:50" ht="15.75" thickBot="1" x14ac:dyDescent="0.3">
      <c r="A335" s="179" t="s">
        <v>163</v>
      </c>
      <c r="B335" s="180" t="s">
        <v>304</v>
      </c>
      <c r="C335" s="181" t="s">
        <v>393</v>
      </c>
      <c r="D335" s="176" t="str">
        <f t="shared" si="96"/>
        <v>1831674209-AETNA-STAR Kids-Tarrant</v>
      </c>
      <c r="E335" s="169" t="s">
        <v>344</v>
      </c>
      <c r="F335" s="169" t="s">
        <v>236</v>
      </c>
      <c r="G335" s="169" t="s">
        <v>306</v>
      </c>
      <c r="H335" s="85" t="s">
        <v>469</v>
      </c>
      <c r="I335" s="95" t="s">
        <v>510</v>
      </c>
      <c r="J335" s="116" t="s">
        <v>195</v>
      </c>
      <c r="K335" s="117" t="s">
        <v>195</v>
      </c>
      <c r="L335" s="117" t="s">
        <v>195</v>
      </c>
      <c r="M335" s="117" t="s">
        <v>195</v>
      </c>
      <c r="N335" s="117" t="s">
        <v>195</v>
      </c>
      <c r="O335" s="117" t="s">
        <v>195</v>
      </c>
      <c r="P335" s="117" t="s">
        <v>195</v>
      </c>
      <c r="Q335" s="117" t="s">
        <v>195</v>
      </c>
      <c r="R335" s="117" t="s">
        <v>195</v>
      </c>
      <c r="S335" s="117" t="s">
        <v>195</v>
      </c>
      <c r="T335" s="117" t="s">
        <v>195</v>
      </c>
      <c r="U335" s="118" t="s">
        <v>195</v>
      </c>
      <c r="V335" s="106">
        <v>0</v>
      </c>
      <c r="W335" s="106">
        <v>0</v>
      </c>
      <c r="X335" s="106">
        <v>0</v>
      </c>
      <c r="Y335" s="106">
        <v>6</v>
      </c>
      <c r="Z335" s="106">
        <v>1</v>
      </c>
      <c r="AA335" s="106">
        <v>2</v>
      </c>
      <c r="AB335" s="106">
        <v>0</v>
      </c>
      <c r="AC335" s="106">
        <v>0</v>
      </c>
      <c r="AD335" s="106">
        <v>0</v>
      </c>
      <c r="AE335" s="106">
        <v>0</v>
      </c>
      <c r="AF335" s="106">
        <v>0</v>
      </c>
      <c r="AG335" s="182">
        <v>0</v>
      </c>
      <c r="AH335" s="119">
        <f t="shared" si="97"/>
        <v>9</v>
      </c>
      <c r="AI335" s="106">
        <f t="shared" si="98"/>
        <v>0</v>
      </c>
      <c r="AJ335" s="107">
        <f t="shared" si="99"/>
        <v>0</v>
      </c>
      <c r="AK335" s="107">
        <f t="shared" si="100"/>
        <v>0</v>
      </c>
      <c r="AL335" s="107">
        <f t="shared" si="101"/>
        <v>6</v>
      </c>
      <c r="AM335" s="107">
        <f t="shared" si="102"/>
        <v>1</v>
      </c>
      <c r="AN335" s="107">
        <f t="shared" si="103"/>
        <v>2</v>
      </c>
      <c r="AO335" s="107">
        <f t="shared" si="104"/>
        <v>0</v>
      </c>
      <c r="AP335" s="107">
        <f t="shared" si="105"/>
        <v>0</v>
      </c>
      <c r="AQ335" s="107">
        <f t="shared" si="106"/>
        <v>0</v>
      </c>
      <c r="AR335" s="107">
        <f t="shared" si="107"/>
        <v>0</v>
      </c>
      <c r="AS335" s="107">
        <f t="shared" si="108"/>
        <v>0</v>
      </c>
      <c r="AT335" s="107">
        <f t="shared" si="109"/>
        <v>0</v>
      </c>
      <c r="AU335" s="105">
        <f t="shared" si="110"/>
        <v>9</v>
      </c>
      <c r="AV335" s="86">
        <v>679.12999999999988</v>
      </c>
      <c r="AW335" s="87">
        <f t="shared" si="111"/>
        <v>582.86</v>
      </c>
      <c r="AX335" s="87">
        <f t="shared" si="112"/>
        <v>-96.269999999999868</v>
      </c>
    </row>
    <row r="336" spans="1:50" ht="15.75" thickBot="1" x14ac:dyDescent="0.3">
      <c r="A336" s="179" t="s">
        <v>163</v>
      </c>
      <c r="B336" s="180" t="s">
        <v>304</v>
      </c>
      <c r="C336" s="181" t="s">
        <v>343</v>
      </c>
      <c r="D336" s="176" t="str">
        <f t="shared" si="96"/>
        <v>1831674209-AETNA-STAR-Tarrant</v>
      </c>
      <c r="E336" s="169" t="s">
        <v>344</v>
      </c>
      <c r="F336" s="169" t="s">
        <v>201</v>
      </c>
      <c r="G336" s="169" t="s">
        <v>306</v>
      </c>
      <c r="H336" s="85" t="s">
        <v>469</v>
      </c>
      <c r="I336" s="95" t="s">
        <v>510</v>
      </c>
      <c r="J336" s="116" t="s">
        <v>195</v>
      </c>
      <c r="K336" s="117" t="s">
        <v>195</v>
      </c>
      <c r="L336" s="117" t="s">
        <v>195</v>
      </c>
      <c r="M336" s="117" t="s">
        <v>195</v>
      </c>
      <c r="N336" s="117" t="s">
        <v>195</v>
      </c>
      <c r="O336" s="117" t="s">
        <v>195</v>
      </c>
      <c r="P336" s="117" t="s">
        <v>195</v>
      </c>
      <c r="Q336" s="117" t="s">
        <v>195</v>
      </c>
      <c r="R336" s="117" t="s">
        <v>195</v>
      </c>
      <c r="S336" s="117" t="s">
        <v>195</v>
      </c>
      <c r="T336" s="117" t="s">
        <v>195</v>
      </c>
      <c r="U336" s="118" t="s">
        <v>195</v>
      </c>
      <c r="V336" s="106">
        <v>10</v>
      </c>
      <c r="W336" s="106">
        <v>31</v>
      </c>
      <c r="X336" s="106">
        <v>8</v>
      </c>
      <c r="Y336" s="106">
        <v>12</v>
      </c>
      <c r="Z336" s="106">
        <v>6</v>
      </c>
      <c r="AA336" s="106">
        <v>11</v>
      </c>
      <c r="AB336" s="106">
        <v>12</v>
      </c>
      <c r="AC336" s="106">
        <v>5</v>
      </c>
      <c r="AD336" s="106">
        <v>9</v>
      </c>
      <c r="AE336" s="106">
        <v>1</v>
      </c>
      <c r="AF336" s="106">
        <v>4</v>
      </c>
      <c r="AG336" s="182">
        <v>8</v>
      </c>
      <c r="AH336" s="119">
        <f t="shared" si="97"/>
        <v>117</v>
      </c>
      <c r="AI336" s="106">
        <f t="shared" si="98"/>
        <v>10</v>
      </c>
      <c r="AJ336" s="107">
        <f t="shared" si="99"/>
        <v>31</v>
      </c>
      <c r="AK336" s="107">
        <f t="shared" si="100"/>
        <v>8</v>
      </c>
      <c r="AL336" s="107">
        <f t="shared" si="101"/>
        <v>12</v>
      </c>
      <c r="AM336" s="107">
        <f t="shared" si="102"/>
        <v>6</v>
      </c>
      <c r="AN336" s="107">
        <f t="shared" si="103"/>
        <v>11</v>
      </c>
      <c r="AO336" s="107">
        <f t="shared" si="104"/>
        <v>12</v>
      </c>
      <c r="AP336" s="107">
        <f t="shared" si="105"/>
        <v>5</v>
      </c>
      <c r="AQ336" s="107">
        <f t="shared" si="106"/>
        <v>9</v>
      </c>
      <c r="AR336" s="107">
        <f t="shared" si="107"/>
        <v>1</v>
      </c>
      <c r="AS336" s="107">
        <f t="shared" si="108"/>
        <v>4</v>
      </c>
      <c r="AT336" s="107">
        <f t="shared" si="109"/>
        <v>8</v>
      </c>
      <c r="AU336" s="105">
        <f t="shared" si="110"/>
        <v>117</v>
      </c>
      <c r="AV336" s="86">
        <v>11622.590000000002</v>
      </c>
      <c r="AW336" s="87">
        <f t="shared" si="111"/>
        <v>7577.21</v>
      </c>
      <c r="AX336" s="87">
        <f t="shared" si="112"/>
        <v>-4045.3800000000019</v>
      </c>
    </row>
    <row r="337" spans="1:50" ht="15.75" thickBot="1" x14ac:dyDescent="0.3">
      <c r="A337" s="179" t="s">
        <v>163</v>
      </c>
      <c r="B337" s="180" t="s">
        <v>304</v>
      </c>
      <c r="C337" s="181" t="s">
        <v>318</v>
      </c>
      <c r="D337" s="176" t="str">
        <f t="shared" si="96"/>
        <v>1831674209-Amerigroup-STAR+PLUS-Tarrant</v>
      </c>
      <c r="E337" s="169" t="s">
        <v>200</v>
      </c>
      <c r="F337" s="169" t="s">
        <v>233</v>
      </c>
      <c r="G337" s="169" t="s">
        <v>306</v>
      </c>
      <c r="H337" s="85" t="s">
        <v>469</v>
      </c>
      <c r="I337" s="95" t="s">
        <v>510</v>
      </c>
      <c r="J337" s="116" t="s">
        <v>195</v>
      </c>
      <c r="K337" s="117" t="s">
        <v>195</v>
      </c>
      <c r="L337" s="117" t="s">
        <v>195</v>
      </c>
      <c r="M337" s="117" t="s">
        <v>195</v>
      </c>
      <c r="N337" s="117" t="s">
        <v>195</v>
      </c>
      <c r="O337" s="117" t="s">
        <v>195</v>
      </c>
      <c r="P337" s="117" t="s">
        <v>195</v>
      </c>
      <c r="Q337" s="117" t="s">
        <v>195</v>
      </c>
      <c r="R337" s="117" t="s">
        <v>195</v>
      </c>
      <c r="S337" s="117" t="s">
        <v>195</v>
      </c>
      <c r="T337" s="117" t="s">
        <v>195</v>
      </c>
      <c r="U337" s="118" t="s">
        <v>195</v>
      </c>
      <c r="V337" s="106">
        <v>2</v>
      </c>
      <c r="W337" s="106">
        <v>3</v>
      </c>
      <c r="X337" s="106">
        <v>4</v>
      </c>
      <c r="Y337" s="106">
        <v>3</v>
      </c>
      <c r="Z337" s="106">
        <v>6</v>
      </c>
      <c r="AA337" s="106">
        <v>8</v>
      </c>
      <c r="AB337" s="106">
        <v>12</v>
      </c>
      <c r="AC337" s="106">
        <v>33</v>
      </c>
      <c r="AD337" s="106">
        <v>41</v>
      </c>
      <c r="AE337" s="106">
        <v>56</v>
      </c>
      <c r="AF337" s="106">
        <v>40</v>
      </c>
      <c r="AG337" s="182">
        <v>58</v>
      </c>
      <c r="AH337" s="119">
        <f t="shared" si="97"/>
        <v>266</v>
      </c>
      <c r="AI337" s="106">
        <f t="shared" si="98"/>
        <v>2</v>
      </c>
      <c r="AJ337" s="107">
        <f t="shared" si="99"/>
        <v>3</v>
      </c>
      <c r="AK337" s="107">
        <f t="shared" si="100"/>
        <v>4</v>
      </c>
      <c r="AL337" s="107">
        <f t="shared" si="101"/>
        <v>3</v>
      </c>
      <c r="AM337" s="107">
        <f t="shared" si="102"/>
        <v>6</v>
      </c>
      <c r="AN337" s="107">
        <f t="shared" si="103"/>
        <v>8</v>
      </c>
      <c r="AO337" s="107">
        <f t="shared" si="104"/>
        <v>12</v>
      </c>
      <c r="AP337" s="107">
        <f t="shared" si="105"/>
        <v>33</v>
      </c>
      <c r="AQ337" s="107">
        <f t="shared" si="106"/>
        <v>41</v>
      </c>
      <c r="AR337" s="107">
        <f t="shared" si="107"/>
        <v>56</v>
      </c>
      <c r="AS337" s="107">
        <f t="shared" si="108"/>
        <v>40</v>
      </c>
      <c r="AT337" s="107">
        <f t="shared" si="109"/>
        <v>58</v>
      </c>
      <c r="AU337" s="105">
        <f t="shared" si="110"/>
        <v>266</v>
      </c>
      <c r="AV337" s="86">
        <v>0</v>
      </c>
      <c r="AW337" s="87">
        <f t="shared" si="111"/>
        <v>17226.830000000002</v>
      </c>
      <c r="AX337" s="87">
        <f t="shared" si="112"/>
        <v>17226.830000000002</v>
      </c>
    </row>
    <row r="338" spans="1:50" ht="15.75" thickBot="1" x14ac:dyDescent="0.3">
      <c r="A338" s="179" t="s">
        <v>163</v>
      </c>
      <c r="B338" s="180" t="s">
        <v>304</v>
      </c>
      <c r="C338" s="181" t="s">
        <v>450</v>
      </c>
      <c r="D338" s="176" t="str">
        <f t="shared" si="96"/>
        <v>1831674209-Amerigroup-STAR-Tarrant</v>
      </c>
      <c r="E338" s="169" t="s">
        <v>200</v>
      </c>
      <c r="F338" s="169" t="s">
        <v>201</v>
      </c>
      <c r="G338" s="169" t="s">
        <v>306</v>
      </c>
      <c r="H338" s="85" t="s">
        <v>469</v>
      </c>
      <c r="I338" s="95" t="s">
        <v>510</v>
      </c>
      <c r="J338" s="116" t="s">
        <v>195</v>
      </c>
      <c r="K338" s="117" t="s">
        <v>195</v>
      </c>
      <c r="L338" s="117" t="s">
        <v>195</v>
      </c>
      <c r="M338" s="117" t="s">
        <v>195</v>
      </c>
      <c r="N338" s="117" t="s">
        <v>195</v>
      </c>
      <c r="O338" s="117" t="s">
        <v>195</v>
      </c>
      <c r="P338" s="117" t="s">
        <v>195</v>
      </c>
      <c r="Q338" s="117" t="s">
        <v>195</v>
      </c>
      <c r="R338" s="117" t="s">
        <v>195</v>
      </c>
      <c r="S338" s="117" t="s">
        <v>195</v>
      </c>
      <c r="T338" s="117" t="s">
        <v>195</v>
      </c>
      <c r="U338" s="118" t="s">
        <v>195</v>
      </c>
      <c r="V338" s="106">
        <v>1</v>
      </c>
      <c r="W338" s="106">
        <v>10</v>
      </c>
      <c r="X338" s="106">
        <v>9</v>
      </c>
      <c r="Y338" s="106">
        <v>13</v>
      </c>
      <c r="Z338" s="106">
        <v>13</v>
      </c>
      <c r="AA338" s="106">
        <v>11</v>
      </c>
      <c r="AB338" s="106">
        <v>6</v>
      </c>
      <c r="AC338" s="106">
        <v>7</v>
      </c>
      <c r="AD338" s="106">
        <v>18</v>
      </c>
      <c r="AE338" s="106">
        <v>10</v>
      </c>
      <c r="AF338" s="106">
        <v>8</v>
      </c>
      <c r="AG338" s="182">
        <v>9</v>
      </c>
      <c r="AH338" s="119">
        <f t="shared" si="97"/>
        <v>115</v>
      </c>
      <c r="AI338" s="106">
        <f t="shared" si="98"/>
        <v>1</v>
      </c>
      <c r="AJ338" s="107">
        <f t="shared" si="99"/>
        <v>10</v>
      </c>
      <c r="AK338" s="107">
        <f t="shared" si="100"/>
        <v>9</v>
      </c>
      <c r="AL338" s="107">
        <f t="shared" si="101"/>
        <v>13</v>
      </c>
      <c r="AM338" s="107">
        <f t="shared" si="102"/>
        <v>13</v>
      </c>
      <c r="AN338" s="107">
        <f t="shared" si="103"/>
        <v>11</v>
      </c>
      <c r="AO338" s="107">
        <f t="shared" si="104"/>
        <v>6</v>
      </c>
      <c r="AP338" s="107">
        <f t="shared" si="105"/>
        <v>7</v>
      </c>
      <c r="AQ338" s="107">
        <f t="shared" si="106"/>
        <v>18</v>
      </c>
      <c r="AR338" s="107">
        <f t="shared" si="107"/>
        <v>10</v>
      </c>
      <c r="AS338" s="107">
        <f t="shared" si="108"/>
        <v>8</v>
      </c>
      <c r="AT338" s="107">
        <f t="shared" si="109"/>
        <v>9</v>
      </c>
      <c r="AU338" s="105">
        <f t="shared" si="110"/>
        <v>115</v>
      </c>
      <c r="AV338" s="86">
        <v>21452.48</v>
      </c>
      <c r="AW338" s="87">
        <f t="shared" si="111"/>
        <v>7447.69</v>
      </c>
      <c r="AX338" s="87">
        <f t="shared" si="112"/>
        <v>-14004.79</v>
      </c>
    </row>
    <row r="339" spans="1:50" ht="15.75" thickBot="1" x14ac:dyDescent="0.3">
      <c r="A339" s="179" t="s">
        <v>197</v>
      </c>
      <c r="B339" s="180" t="s">
        <v>281</v>
      </c>
      <c r="C339" s="181" t="s">
        <v>459</v>
      </c>
      <c r="D339" s="176" t="str">
        <f t="shared" si="96"/>
        <v>1841497153-Amerigroup-STAR Kids-Lubbock</v>
      </c>
      <c r="E339" s="169" t="s">
        <v>200</v>
      </c>
      <c r="F339" s="169" t="s">
        <v>236</v>
      </c>
      <c r="G339" s="169" t="s">
        <v>279</v>
      </c>
      <c r="H339" s="85" t="s">
        <v>469</v>
      </c>
      <c r="I339" s="95" t="s">
        <v>510</v>
      </c>
      <c r="J339" s="116" t="s">
        <v>195</v>
      </c>
      <c r="K339" s="117" t="s">
        <v>195</v>
      </c>
      <c r="L339" s="117" t="s">
        <v>195</v>
      </c>
      <c r="M339" s="117" t="s">
        <v>195</v>
      </c>
      <c r="N339" s="117" t="s">
        <v>195</v>
      </c>
      <c r="O339" s="117" t="s">
        <v>195</v>
      </c>
      <c r="P339" s="117" t="s">
        <v>195</v>
      </c>
      <c r="Q339" s="117" t="s">
        <v>195</v>
      </c>
      <c r="R339" s="117" t="s">
        <v>195</v>
      </c>
      <c r="S339" s="117" t="s">
        <v>195</v>
      </c>
      <c r="T339" s="117" t="s">
        <v>195</v>
      </c>
      <c r="U339" s="118" t="s">
        <v>195</v>
      </c>
      <c r="V339" s="106">
        <v>0</v>
      </c>
      <c r="W339" s="106">
        <v>0</v>
      </c>
      <c r="X339" s="106">
        <v>0</v>
      </c>
      <c r="Y339" s="106">
        <v>0</v>
      </c>
      <c r="Z339" s="106">
        <v>0</v>
      </c>
      <c r="AA339" s="106">
        <v>0</v>
      </c>
      <c r="AB339" s="106">
        <v>0</v>
      </c>
      <c r="AC339" s="106">
        <v>0</v>
      </c>
      <c r="AD339" s="106">
        <v>0</v>
      </c>
      <c r="AE339" s="106">
        <v>0</v>
      </c>
      <c r="AF339" s="106">
        <v>0</v>
      </c>
      <c r="AG339" s="182">
        <v>0</v>
      </c>
      <c r="AH339" s="119">
        <f t="shared" si="97"/>
        <v>0</v>
      </c>
      <c r="AI339" s="106">
        <f t="shared" si="98"/>
        <v>0</v>
      </c>
      <c r="AJ339" s="107">
        <f t="shared" si="99"/>
        <v>0</v>
      </c>
      <c r="AK339" s="107">
        <f t="shared" si="100"/>
        <v>0</v>
      </c>
      <c r="AL339" s="107">
        <f t="shared" si="101"/>
        <v>0</v>
      </c>
      <c r="AM339" s="107">
        <f t="shared" si="102"/>
        <v>0</v>
      </c>
      <c r="AN339" s="107">
        <f t="shared" si="103"/>
        <v>0</v>
      </c>
      <c r="AO339" s="107">
        <f t="shared" si="104"/>
        <v>0</v>
      </c>
      <c r="AP339" s="107">
        <f t="shared" si="105"/>
        <v>0</v>
      </c>
      <c r="AQ339" s="107">
        <f t="shared" si="106"/>
        <v>0</v>
      </c>
      <c r="AR339" s="107">
        <f t="shared" si="107"/>
        <v>0</v>
      </c>
      <c r="AS339" s="107">
        <f t="shared" si="108"/>
        <v>0</v>
      </c>
      <c r="AT339" s="107">
        <f t="shared" si="109"/>
        <v>0</v>
      </c>
      <c r="AU339" s="105">
        <f t="shared" si="110"/>
        <v>0</v>
      </c>
      <c r="AV339" s="86">
        <v>1215.0400000000002</v>
      </c>
      <c r="AW339" s="87">
        <f t="shared" si="111"/>
        <v>0</v>
      </c>
      <c r="AX339" s="87">
        <f t="shared" si="112"/>
        <v>-1215.0400000000002</v>
      </c>
    </row>
    <row r="340" spans="1:50" ht="15.75" thickBot="1" x14ac:dyDescent="0.3">
      <c r="A340" s="179" t="s">
        <v>197</v>
      </c>
      <c r="B340" s="180" t="s">
        <v>281</v>
      </c>
      <c r="C340" s="181" t="s">
        <v>388</v>
      </c>
      <c r="D340" s="176" t="str">
        <f t="shared" si="96"/>
        <v>1841497153-Amerigroup-STAR+PLUS-Lubbock</v>
      </c>
      <c r="E340" s="169" t="s">
        <v>200</v>
      </c>
      <c r="F340" s="169" t="s">
        <v>233</v>
      </c>
      <c r="G340" s="169" t="s">
        <v>279</v>
      </c>
      <c r="H340" s="85" t="s">
        <v>469</v>
      </c>
      <c r="I340" s="95" t="s">
        <v>510</v>
      </c>
      <c r="J340" s="116" t="s">
        <v>195</v>
      </c>
      <c r="K340" s="117" t="s">
        <v>195</v>
      </c>
      <c r="L340" s="117" t="s">
        <v>195</v>
      </c>
      <c r="M340" s="117" t="s">
        <v>195</v>
      </c>
      <c r="N340" s="117" t="s">
        <v>195</v>
      </c>
      <c r="O340" s="117" t="s">
        <v>195</v>
      </c>
      <c r="P340" s="117" t="s">
        <v>195</v>
      </c>
      <c r="Q340" s="117" t="s">
        <v>195</v>
      </c>
      <c r="R340" s="117" t="s">
        <v>195</v>
      </c>
      <c r="S340" s="117" t="s">
        <v>195</v>
      </c>
      <c r="T340" s="117" t="s">
        <v>195</v>
      </c>
      <c r="U340" s="118" t="s">
        <v>195</v>
      </c>
      <c r="V340" s="106">
        <v>0</v>
      </c>
      <c r="W340" s="106">
        <v>0</v>
      </c>
      <c r="X340" s="106">
        <v>0</v>
      </c>
      <c r="Y340" s="106">
        <v>0</v>
      </c>
      <c r="Z340" s="106">
        <v>0</v>
      </c>
      <c r="AA340" s="106">
        <v>0</v>
      </c>
      <c r="AB340" s="106">
        <v>0</v>
      </c>
      <c r="AC340" s="106">
        <v>0</v>
      </c>
      <c r="AD340" s="106">
        <v>0</v>
      </c>
      <c r="AE340" s="106">
        <v>0</v>
      </c>
      <c r="AF340" s="106">
        <v>0</v>
      </c>
      <c r="AG340" s="182">
        <v>0</v>
      </c>
      <c r="AH340" s="119">
        <f t="shared" si="97"/>
        <v>0</v>
      </c>
      <c r="AI340" s="106">
        <f t="shared" si="98"/>
        <v>0</v>
      </c>
      <c r="AJ340" s="107">
        <f t="shared" si="99"/>
        <v>0</v>
      </c>
      <c r="AK340" s="107">
        <f t="shared" si="100"/>
        <v>0</v>
      </c>
      <c r="AL340" s="107">
        <f t="shared" si="101"/>
        <v>0</v>
      </c>
      <c r="AM340" s="107">
        <f t="shared" si="102"/>
        <v>0</v>
      </c>
      <c r="AN340" s="107">
        <f t="shared" si="103"/>
        <v>0</v>
      </c>
      <c r="AO340" s="107">
        <f t="shared" si="104"/>
        <v>0</v>
      </c>
      <c r="AP340" s="107">
        <f t="shared" si="105"/>
        <v>0</v>
      </c>
      <c r="AQ340" s="107">
        <f t="shared" si="106"/>
        <v>0</v>
      </c>
      <c r="AR340" s="107">
        <f t="shared" si="107"/>
        <v>0</v>
      </c>
      <c r="AS340" s="107">
        <f t="shared" si="108"/>
        <v>0</v>
      </c>
      <c r="AT340" s="107">
        <f t="shared" si="109"/>
        <v>0</v>
      </c>
      <c r="AU340" s="105">
        <f t="shared" si="110"/>
        <v>0</v>
      </c>
      <c r="AV340" s="86">
        <v>3553.9500000000007</v>
      </c>
      <c r="AW340" s="87">
        <f t="shared" si="111"/>
        <v>0</v>
      </c>
      <c r="AX340" s="87">
        <f t="shared" si="112"/>
        <v>-3553.9500000000007</v>
      </c>
    </row>
    <row r="341" spans="1:50" ht="15.75" thickBot="1" x14ac:dyDescent="0.3">
      <c r="A341" s="179" t="s">
        <v>197</v>
      </c>
      <c r="B341" s="180" t="s">
        <v>281</v>
      </c>
      <c r="C341" s="181" t="s">
        <v>291</v>
      </c>
      <c r="D341" s="176" t="str">
        <f t="shared" si="96"/>
        <v>1841497153-Amerigroup-STAR-Lubbock</v>
      </c>
      <c r="E341" s="169" t="s">
        <v>200</v>
      </c>
      <c r="F341" s="169" t="s">
        <v>201</v>
      </c>
      <c r="G341" s="169" t="s">
        <v>279</v>
      </c>
      <c r="H341" s="85" t="s">
        <v>469</v>
      </c>
      <c r="I341" s="95" t="s">
        <v>510</v>
      </c>
      <c r="J341" s="116" t="s">
        <v>195</v>
      </c>
      <c r="K341" s="117" t="s">
        <v>195</v>
      </c>
      <c r="L341" s="117" t="s">
        <v>195</v>
      </c>
      <c r="M341" s="117" t="s">
        <v>195</v>
      </c>
      <c r="N341" s="117" t="s">
        <v>195</v>
      </c>
      <c r="O341" s="117" t="s">
        <v>195</v>
      </c>
      <c r="P341" s="117" t="s">
        <v>195</v>
      </c>
      <c r="Q341" s="117" t="s">
        <v>195</v>
      </c>
      <c r="R341" s="117" t="s">
        <v>195</v>
      </c>
      <c r="S341" s="117" t="s">
        <v>195</v>
      </c>
      <c r="T341" s="117" t="s">
        <v>195</v>
      </c>
      <c r="U341" s="118" t="s">
        <v>195</v>
      </c>
      <c r="V341" s="106">
        <v>0</v>
      </c>
      <c r="W341" s="106">
        <v>0</v>
      </c>
      <c r="X341" s="106">
        <v>0</v>
      </c>
      <c r="Y341" s="106">
        <v>0</v>
      </c>
      <c r="Z341" s="106">
        <v>0</v>
      </c>
      <c r="AA341" s="106">
        <v>0</v>
      </c>
      <c r="AB341" s="106">
        <v>0</v>
      </c>
      <c r="AC341" s="106">
        <v>0</v>
      </c>
      <c r="AD341" s="106">
        <v>0</v>
      </c>
      <c r="AE341" s="106">
        <v>0</v>
      </c>
      <c r="AF341" s="106">
        <v>0</v>
      </c>
      <c r="AG341" s="182">
        <v>0</v>
      </c>
      <c r="AH341" s="119">
        <f t="shared" si="97"/>
        <v>0</v>
      </c>
      <c r="AI341" s="106">
        <f t="shared" si="98"/>
        <v>0</v>
      </c>
      <c r="AJ341" s="107">
        <f t="shared" si="99"/>
        <v>0</v>
      </c>
      <c r="AK341" s="107">
        <f t="shared" si="100"/>
        <v>0</v>
      </c>
      <c r="AL341" s="107">
        <f t="shared" si="101"/>
        <v>0</v>
      </c>
      <c r="AM341" s="107">
        <f t="shared" si="102"/>
        <v>0</v>
      </c>
      <c r="AN341" s="107">
        <f t="shared" si="103"/>
        <v>0</v>
      </c>
      <c r="AO341" s="107">
        <f t="shared" si="104"/>
        <v>0</v>
      </c>
      <c r="AP341" s="107">
        <f t="shared" si="105"/>
        <v>0</v>
      </c>
      <c r="AQ341" s="107">
        <f t="shared" si="106"/>
        <v>0</v>
      </c>
      <c r="AR341" s="107">
        <f t="shared" si="107"/>
        <v>0</v>
      </c>
      <c r="AS341" s="107">
        <f t="shared" si="108"/>
        <v>0</v>
      </c>
      <c r="AT341" s="107">
        <f t="shared" si="109"/>
        <v>0</v>
      </c>
      <c r="AU341" s="105">
        <f t="shared" si="110"/>
        <v>0</v>
      </c>
      <c r="AV341" s="86">
        <v>24347.53</v>
      </c>
      <c r="AW341" s="87">
        <f t="shared" si="111"/>
        <v>0</v>
      </c>
      <c r="AX341" s="87">
        <f t="shared" si="112"/>
        <v>-24347.53</v>
      </c>
    </row>
    <row r="342" spans="1:50" ht="15.75" thickBot="1" x14ac:dyDescent="0.3">
      <c r="A342" s="179" t="s">
        <v>197</v>
      </c>
      <c r="B342" s="180" t="s">
        <v>281</v>
      </c>
      <c r="C342" s="181" t="s">
        <v>443</v>
      </c>
      <c r="D342" s="176" t="str">
        <f t="shared" si="96"/>
        <v>1841497153-FIRSTCARE-STAR-Lubbock</v>
      </c>
      <c r="E342" s="169" t="s">
        <v>240</v>
      </c>
      <c r="F342" s="169" t="s">
        <v>201</v>
      </c>
      <c r="G342" s="169" t="s">
        <v>279</v>
      </c>
      <c r="H342" s="85" t="s">
        <v>469</v>
      </c>
      <c r="I342" s="95" t="s">
        <v>510</v>
      </c>
      <c r="J342" s="116" t="s">
        <v>195</v>
      </c>
      <c r="K342" s="117" t="s">
        <v>195</v>
      </c>
      <c r="L342" s="117" t="s">
        <v>195</v>
      </c>
      <c r="M342" s="117" t="s">
        <v>195</v>
      </c>
      <c r="N342" s="117" t="s">
        <v>195</v>
      </c>
      <c r="O342" s="117" t="s">
        <v>195</v>
      </c>
      <c r="P342" s="117" t="s">
        <v>195</v>
      </c>
      <c r="Q342" s="117" t="s">
        <v>195</v>
      </c>
      <c r="R342" s="117" t="s">
        <v>195</v>
      </c>
      <c r="S342" s="117" t="s">
        <v>195</v>
      </c>
      <c r="T342" s="117" t="s">
        <v>195</v>
      </c>
      <c r="U342" s="118" t="s">
        <v>195</v>
      </c>
      <c r="V342" s="106">
        <v>0</v>
      </c>
      <c r="W342" s="106">
        <v>0</v>
      </c>
      <c r="X342" s="106">
        <v>0</v>
      </c>
      <c r="Y342" s="106">
        <v>0</v>
      </c>
      <c r="Z342" s="106">
        <v>0</v>
      </c>
      <c r="AA342" s="106">
        <v>0</v>
      </c>
      <c r="AB342" s="106">
        <v>0</v>
      </c>
      <c r="AC342" s="106">
        <v>0</v>
      </c>
      <c r="AD342" s="106">
        <v>0</v>
      </c>
      <c r="AE342" s="106">
        <v>0</v>
      </c>
      <c r="AF342" s="106">
        <v>0</v>
      </c>
      <c r="AG342" s="182">
        <v>0</v>
      </c>
      <c r="AH342" s="119">
        <f t="shared" si="97"/>
        <v>0</v>
      </c>
      <c r="AI342" s="106">
        <f t="shared" si="98"/>
        <v>0</v>
      </c>
      <c r="AJ342" s="107">
        <f t="shared" si="99"/>
        <v>0</v>
      </c>
      <c r="AK342" s="107">
        <f t="shared" si="100"/>
        <v>0</v>
      </c>
      <c r="AL342" s="107">
        <f t="shared" si="101"/>
        <v>0</v>
      </c>
      <c r="AM342" s="107">
        <f t="shared" si="102"/>
        <v>0</v>
      </c>
      <c r="AN342" s="107">
        <f t="shared" si="103"/>
        <v>0</v>
      </c>
      <c r="AO342" s="107">
        <f t="shared" si="104"/>
        <v>0</v>
      </c>
      <c r="AP342" s="107">
        <f t="shared" si="105"/>
        <v>0</v>
      </c>
      <c r="AQ342" s="107">
        <f t="shared" si="106"/>
        <v>0</v>
      </c>
      <c r="AR342" s="107">
        <f t="shared" si="107"/>
        <v>0</v>
      </c>
      <c r="AS342" s="107">
        <f t="shared" si="108"/>
        <v>0</v>
      </c>
      <c r="AT342" s="107">
        <f t="shared" si="109"/>
        <v>0</v>
      </c>
      <c r="AU342" s="105">
        <f t="shared" si="110"/>
        <v>0</v>
      </c>
      <c r="AV342" s="86">
        <v>84145.559999999954</v>
      </c>
      <c r="AW342" s="87">
        <f t="shared" si="111"/>
        <v>0</v>
      </c>
      <c r="AX342" s="87">
        <f t="shared" si="112"/>
        <v>-84145.559999999954</v>
      </c>
    </row>
    <row r="343" spans="1:50" ht="15.75" thickBot="1" x14ac:dyDescent="0.3">
      <c r="A343" s="179" t="s">
        <v>164</v>
      </c>
      <c r="B343" s="180" t="s">
        <v>295</v>
      </c>
      <c r="C343" s="181" t="s">
        <v>413</v>
      </c>
      <c r="D343" s="176" t="str">
        <f t="shared" si="96"/>
        <v>1841752375-Amerigroup-STAR-MRSA Central</v>
      </c>
      <c r="E343" s="169" t="s">
        <v>200</v>
      </c>
      <c r="F343" s="169" t="s">
        <v>201</v>
      </c>
      <c r="G343" s="169" t="s">
        <v>212</v>
      </c>
      <c r="H343" s="85" t="s">
        <v>469</v>
      </c>
      <c r="I343" s="95" t="s">
        <v>510</v>
      </c>
      <c r="J343" s="116" t="s">
        <v>195</v>
      </c>
      <c r="K343" s="117" t="s">
        <v>195</v>
      </c>
      <c r="L343" s="117" t="s">
        <v>195</v>
      </c>
      <c r="M343" s="117" t="s">
        <v>195</v>
      </c>
      <c r="N343" s="117" t="s">
        <v>195</v>
      </c>
      <c r="O343" s="117" t="s">
        <v>195</v>
      </c>
      <c r="P343" s="117" t="s">
        <v>195</v>
      </c>
      <c r="Q343" s="117" t="s">
        <v>195</v>
      </c>
      <c r="R343" s="117" t="s">
        <v>195</v>
      </c>
      <c r="S343" s="117" t="s">
        <v>195</v>
      </c>
      <c r="T343" s="117" t="s">
        <v>195</v>
      </c>
      <c r="U343" s="118" t="s">
        <v>195</v>
      </c>
      <c r="V343" s="106">
        <v>63</v>
      </c>
      <c r="W343" s="106">
        <v>64</v>
      </c>
      <c r="X343" s="106">
        <v>64</v>
      </c>
      <c r="Y343" s="106">
        <v>61</v>
      </c>
      <c r="Z343" s="106">
        <v>62</v>
      </c>
      <c r="AA343" s="106">
        <v>38</v>
      </c>
      <c r="AB343" s="106">
        <v>40</v>
      </c>
      <c r="AC343" s="106">
        <v>35</v>
      </c>
      <c r="AD343" s="106">
        <v>41</v>
      </c>
      <c r="AE343" s="106">
        <v>31</v>
      </c>
      <c r="AF343" s="106">
        <v>29</v>
      </c>
      <c r="AG343" s="182">
        <v>36</v>
      </c>
      <c r="AH343" s="119">
        <f t="shared" si="97"/>
        <v>564</v>
      </c>
      <c r="AI343" s="106">
        <f t="shared" si="98"/>
        <v>63</v>
      </c>
      <c r="AJ343" s="107">
        <f t="shared" si="99"/>
        <v>64</v>
      </c>
      <c r="AK343" s="107">
        <f t="shared" si="100"/>
        <v>64</v>
      </c>
      <c r="AL343" s="107">
        <f t="shared" si="101"/>
        <v>61</v>
      </c>
      <c r="AM343" s="107">
        <f t="shared" si="102"/>
        <v>62</v>
      </c>
      <c r="AN343" s="107">
        <f t="shared" si="103"/>
        <v>38</v>
      </c>
      <c r="AO343" s="107">
        <f t="shared" si="104"/>
        <v>40</v>
      </c>
      <c r="AP343" s="107">
        <f t="shared" si="105"/>
        <v>35</v>
      </c>
      <c r="AQ343" s="107">
        <f t="shared" si="106"/>
        <v>41</v>
      </c>
      <c r="AR343" s="107">
        <f t="shared" si="107"/>
        <v>31</v>
      </c>
      <c r="AS343" s="107">
        <f t="shared" si="108"/>
        <v>29</v>
      </c>
      <c r="AT343" s="107">
        <f t="shared" si="109"/>
        <v>36</v>
      </c>
      <c r="AU343" s="105">
        <f t="shared" si="110"/>
        <v>564</v>
      </c>
      <c r="AV343" s="86">
        <v>15038.419999999996</v>
      </c>
      <c r="AW343" s="87">
        <f t="shared" si="111"/>
        <v>36526.06</v>
      </c>
      <c r="AX343" s="87">
        <f t="shared" si="112"/>
        <v>21487.64</v>
      </c>
    </row>
    <row r="344" spans="1:50" ht="15.75" thickBot="1" x14ac:dyDescent="0.3">
      <c r="A344" s="179" t="s">
        <v>165</v>
      </c>
      <c r="B344" s="180" t="s">
        <v>431</v>
      </c>
      <c r="C344" s="181" t="s">
        <v>235</v>
      </c>
      <c r="D344" s="176" t="str">
        <f t="shared" si="96"/>
        <v>1851695316-Amerigroup-STAR Kids-MRSA West</v>
      </c>
      <c r="E344" s="169" t="s">
        <v>200</v>
      </c>
      <c r="F344" s="169" t="s">
        <v>236</v>
      </c>
      <c r="G344" s="169" t="s">
        <v>202</v>
      </c>
      <c r="H344" s="85" t="s">
        <v>469</v>
      </c>
      <c r="I344" s="95" t="s">
        <v>510</v>
      </c>
      <c r="J344" s="116" t="s">
        <v>195</v>
      </c>
      <c r="K344" s="117" t="s">
        <v>195</v>
      </c>
      <c r="L344" s="117" t="s">
        <v>195</v>
      </c>
      <c r="M344" s="117" t="s">
        <v>195</v>
      </c>
      <c r="N344" s="117" t="s">
        <v>195</v>
      </c>
      <c r="O344" s="117" t="s">
        <v>195</v>
      </c>
      <c r="P344" s="117" t="s">
        <v>195</v>
      </c>
      <c r="Q344" s="117" t="s">
        <v>195</v>
      </c>
      <c r="R344" s="117" t="s">
        <v>195</v>
      </c>
      <c r="S344" s="117" t="s">
        <v>195</v>
      </c>
      <c r="T344" s="117" t="s">
        <v>195</v>
      </c>
      <c r="U344" s="118" t="s">
        <v>195</v>
      </c>
      <c r="V344" s="106">
        <v>1</v>
      </c>
      <c r="W344" s="106">
        <v>2</v>
      </c>
      <c r="X344" s="106">
        <v>3</v>
      </c>
      <c r="Y344" s="106">
        <v>6</v>
      </c>
      <c r="Z344" s="106">
        <v>3</v>
      </c>
      <c r="AA344" s="106">
        <v>0</v>
      </c>
      <c r="AB344" s="106">
        <v>9</v>
      </c>
      <c r="AC344" s="106">
        <v>1</v>
      </c>
      <c r="AD344" s="106">
        <v>2</v>
      </c>
      <c r="AE344" s="106">
        <v>2</v>
      </c>
      <c r="AF344" s="106">
        <v>0</v>
      </c>
      <c r="AG344" s="182">
        <v>0</v>
      </c>
      <c r="AH344" s="119">
        <f t="shared" si="97"/>
        <v>29</v>
      </c>
      <c r="AI344" s="106">
        <f t="shared" si="98"/>
        <v>1</v>
      </c>
      <c r="AJ344" s="107">
        <f t="shared" si="99"/>
        <v>2</v>
      </c>
      <c r="AK344" s="107">
        <f t="shared" si="100"/>
        <v>3</v>
      </c>
      <c r="AL344" s="107">
        <f t="shared" si="101"/>
        <v>6</v>
      </c>
      <c r="AM344" s="107">
        <f t="shared" si="102"/>
        <v>3</v>
      </c>
      <c r="AN344" s="107">
        <f t="shared" si="103"/>
        <v>0</v>
      </c>
      <c r="AO344" s="107">
        <f t="shared" si="104"/>
        <v>9</v>
      </c>
      <c r="AP344" s="107">
        <f t="shared" si="105"/>
        <v>1</v>
      </c>
      <c r="AQ344" s="107">
        <f t="shared" si="106"/>
        <v>2</v>
      </c>
      <c r="AR344" s="107">
        <f t="shared" si="107"/>
        <v>2</v>
      </c>
      <c r="AS344" s="107">
        <f t="shared" si="108"/>
        <v>0</v>
      </c>
      <c r="AT344" s="107">
        <f t="shared" si="109"/>
        <v>0</v>
      </c>
      <c r="AU344" s="105">
        <f t="shared" si="110"/>
        <v>29</v>
      </c>
      <c r="AV344" s="86">
        <v>1121.7800000000002</v>
      </c>
      <c r="AW344" s="87">
        <f t="shared" si="111"/>
        <v>1878.11</v>
      </c>
      <c r="AX344" s="87">
        <f t="shared" si="112"/>
        <v>756.3299999999997</v>
      </c>
    </row>
    <row r="345" spans="1:50" ht="15.75" thickBot="1" x14ac:dyDescent="0.3">
      <c r="A345" s="179" t="s">
        <v>166</v>
      </c>
      <c r="B345" s="180" t="s">
        <v>260</v>
      </c>
      <c r="C345" s="181" t="s">
        <v>363</v>
      </c>
      <c r="D345" s="176" t="str">
        <f t="shared" si="96"/>
        <v>1861991226-Amerigroup-STAR-MRSA Northeast</v>
      </c>
      <c r="E345" s="169" t="s">
        <v>200</v>
      </c>
      <c r="F345" s="169" t="s">
        <v>201</v>
      </c>
      <c r="G345" s="169" t="s">
        <v>262</v>
      </c>
      <c r="H345" s="85" t="s">
        <v>469</v>
      </c>
      <c r="I345" s="95" t="s">
        <v>510</v>
      </c>
      <c r="J345" s="116" t="s">
        <v>195</v>
      </c>
      <c r="K345" s="117" t="s">
        <v>195</v>
      </c>
      <c r="L345" s="117" t="s">
        <v>195</v>
      </c>
      <c r="M345" s="117" t="s">
        <v>195</v>
      </c>
      <c r="N345" s="117" t="s">
        <v>195</v>
      </c>
      <c r="O345" s="117" t="s">
        <v>195</v>
      </c>
      <c r="P345" s="117" t="s">
        <v>195</v>
      </c>
      <c r="Q345" s="117" t="s">
        <v>195</v>
      </c>
      <c r="R345" s="117" t="s">
        <v>195</v>
      </c>
      <c r="S345" s="117" t="s">
        <v>195</v>
      </c>
      <c r="T345" s="117" t="s">
        <v>195</v>
      </c>
      <c r="U345" s="118" t="s">
        <v>195</v>
      </c>
      <c r="V345" s="106">
        <v>417</v>
      </c>
      <c r="W345" s="106">
        <v>395</v>
      </c>
      <c r="X345" s="106">
        <v>469</v>
      </c>
      <c r="Y345" s="106">
        <v>393</v>
      </c>
      <c r="Z345" s="106">
        <v>425</v>
      </c>
      <c r="AA345" s="106">
        <v>464</v>
      </c>
      <c r="AB345" s="106">
        <v>496</v>
      </c>
      <c r="AC345" s="106">
        <v>386</v>
      </c>
      <c r="AD345" s="106">
        <v>395</v>
      </c>
      <c r="AE345" s="106">
        <v>313</v>
      </c>
      <c r="AF345" s="106">
        <v>296</v>
      </c>
      <c r="AG345" s="182">
        <v>425</v>
      </c>
      <c r="AH345" s="119">
        <f t="shared" si="97"/>
        <v>4874</v>
      </c>
      <c r="AI345" s="106">
        <f t="shared" si="98"/>
        <v>417</v>
      </c>
      <c r="AJ345" s="107">
        <f t="shared" si="99"/>
        <v>395</v>
      </c>
      <c r="AK345" s="107">
        <f t="shared" si="100"/>
        <v>469</v>
      </c>
      <c r="AL345" s="107">
        <f t="shared" si="101"/>
        <v>393</v>
      </c>
      <c r="AM345" s="107">
        <f t="shared" si="102"/>
        <v>425</v>
      </c>
      <c r="AN345" s="107">
        <f t="shared" si="103"/>
        <v>464</v>
      </c>
      <c r="AO345" s="107">
        <f t="shared" si="104"/>
        <v>496</v>
      </c>
      <c r="AP345" s="107">
        <f t="shared" si="105"/>
        <v>386</v>
      </c>
      <c r="AQ345" s="107">
        <f t="shared" si="106"/>
        <v>395</v>
      </c>
      <c r="AR345" s="107">
        <f t="shared" si="107"/>
        <v>313</v>
      </c>
      <c r="AS345" s="107">
        <f t="shared" si="108"/>
        <v>296</v>
      </c>
      <c r="AT345" s="107">
        <f t="shared" si="109"/>
        <v>425</v>
      </c>
      <c r="AU345" s="105">
        <f t="shared" si="110"/>
        <v>4874</v>
      </c>
      <c r="AV345" s="86">
        <v>423882.61999999994</v>
      </c>
      <c r="AW345" s="87">
        <f t="shared" si="111"/>
        <v>315652.49</v>
      </c>
      <c r="AX345" s="87">
        <f t="shared" si="112"/>
        <v>-108230.12999999995</v>
      </c>
    </row>
    <row r="346" spans="1:50" ht="15.75" thickBot="1" x14ac:dyDescent="0.3">
      <c r="A346" s="179" t="s">
        <v>167</v>
      </c>
      <c r="B346" s="180" t="s">
        <v>367</v>
      </c>
      <c r="C346" s="181" t="s">
        <v>452</v>
      </c>
      <c r="D346" s="176" t="str">
        <f t="shared" si="96"/>
        <v>1871512228-Amerigroup-STAR+PLUS-Travis</v>
      </c>
      <c r="E346" s="169" t="s">
        <v>200</v>
      </c>
      <c r="F346" s="169" t="s">
        <v>233</v>
      </c>
      <c r="G346" s="169" t="s">
        <v>225</v>
      </c>
      <c r="H346" s="85" t="s">
        <v>469</v>
      </c>
      <c r="I346" s="95" t="s">
        <v>510</v>
      </c>
      <c r="J346" s="116" t="s">
        <v>195</v>
      </c>
      <c r="K346" s="117" t="s">
        <v>195</v>
      </c>
      <c r="L346" s="117" t="s">
        <v>195</v>
      </c>
      <c r="M346" s="117" t="s">
        <v>195</v>
      </c>
      <c r="N346" s="117" t="s">
        <v>195</v>
      </c>
      <c r="O346" s="117" t="s">
        <v>195</v>
      </c>
      <c r="P346" s="117" t="s">
        <v>195</v>
      </c>
      <c r="Q346" s="117" t="s">
        <v>195</v>
      </c>
      <c r="R346" s="117" t="s">
        <v>195</v>
      </c>
      <c r="S346" s="117" t="s">
        <v>195</v>
      </c>
      <c r="T346" s="117" t="s">
        <v>195</v>
      </c>
      <c r="U346" s="118" t="s">
        <v>195</v>
      </c>
      <c r="V346" s="106">
        <v>2</v>
      </c>
      <c r="W346" s="106">
        <v>3</v>
      </c>
      <c r="X346" s="106">
        <v>0</v>
      </c>
      <c r="Y346" s="106">
        <v>2</v>
      </c>
      <c r="Z346" s="106">
        <v>1</v>
      </c>
      <c r="AA346" s="106">
        <v>1</v>
      </c>
      <c r="AB346" s="106">
        <v>0</v>
      </c>
      <c r="AC346" s="106">
        <v>2</v>
      </c>
      <c r="AD346" s="106">
        <v>0</v>
      </c>
      <c r="AE346" s="106">
        <v>0</v>
      </c>
      <c r="AF346" s="106">
        <v>4</v>
      </c>
      <c r="AG346" s="182">
        <v>0</v>
      </c>
      <c r="AH346" s="119">
        <f t="shared" si="97"/>
        <v>15</v>
      </c>
      <c r="AI346" s="106">
        <f t="shared" si="98"/>
        <v>2</v>
      </c>
      <c r="AJ346" s="107">
        <f t="shared" si="99"/>
        <v>3</v>
      </c>
      <c r="AK346" s="107">
        <f t="shared" si="100"/>
        <v>0</v>
      </c>
      <c r="AL346" s="107">
        <f t="shared" si="101"/>
        <v>2</v>
      </c>
      <c r="AM346" s="107">
        <f t="shared" si="102"/>
        <v>1</v>
      </c>
      <c r="AN346" s="107">
        <f t="shared" si="103"/>
        <v>1</v>
      </c>
      <c r="AO346" s="107">
        <f t="shared" si="104"/>
        <v>0</v>
      </c>
      <c r="AP346" s="107">
        <f t="shared" si="105"/>
        <v>2</v>
      </c>
      <c r="AQ346" s="107">
        <f t="shared" si="106"/>
        <v>0</v>
      </c>
      <c r="AR346" s="107">
        <f t="shared" si="107"/>
        <v>0</v>
      </c>
      <c r="AS346" s="107">
        <f t="shared" si="108"/>
        <v>4</v>
      </c>
      <c r="AT346" s="107">
        <f t="shared" si="109"/>
        <v>0</v>
      </c>
      <c r="AU346" s="105">
        <f t="shared" si="110"/>
        <v>15</v>
      </c>
      <c r="AV346" s="86">
        <v>1066.2099999999998</v>
      </c>
      <c r="AW346" s="87">
        <f t="shared" si="111"/>
        <v>971.44</v>
      </c>
      <c r="AX346" s="87">
        <f t="shared" si="112"/>
        <v>-94.769999999999754</v>
      </c>
    </row>
    <row r="347" spans="1:50" ht="15.75" thickBot="1" x14ac:dyDescent="0.3">
      <c r="A347" s="179" t="s">
        <v>168</v>
      </c>
      <c r="B347" s="180" t="s">
        <v>242</v>
      </c>
      <c r="C347" s="181" t="s">
        <v>235</v>
      </c>
      <c r="D347" s="176" t="str">
        <f t="shared" si="96"/>
        <v>1871590653-Amerigroup-STAR Kids-MRSA West</v>
      </c>
      <c r="E347" s="169" t="s">
        <v>200</v>
      </c>
      <c r="F347" s="169" t="s">
        <v>236</v>
      </c>
      <c r="G347" s="169" t="s">
        <v>202</v>
      </c>
      <c r="H347" s="85" t="s">
        <v>469</v>
      </c>
      <c r="I347" s="95" t="s">
        <v>510</v>
      </c>
      <c r="J347" s="116" t="s">
        <v>195</v>
      </c>
      <c r="K347" s="117" t="s">
        <v>195</v>
      </c>
      <c r="L347" s="117" t="s">
        <v>195</v>
      </c>
      <c r="M347" s="117" t="s">
        <v>195</v>
      </c>
      <c r="N347" s="117" t="s">
        <v>195</v>
      </c>
      <c r="O347" s="117" t="s">
        <v>195</v>
      </c>
      <c r="P347" s="117" t="s">
        <v>195</v>
      </c>
      <c r="Q347" s="117" t="s">
        <v>195</v>
      </c>
      <c r="R347" s="117" t="s">
        <v>195</v>
      </c>
      <c r="S347" s="117" t="s">
        <v>195</v>
      </c>
      <c r="T347" s="117" t="s">
        <v>195</v>
      </c>
      <c r="U347" s="118" t="s">
        <v>195</v>
      </c>
      <c r="V347" s="106">
        <v>1</v>
      </c>
      <c r="W347" s="106">
        <v>2</v>
      </c>
      <c r="X347" s="106">
        <v>2</v>
      </c>
      <c r="Y347" s="106">
        <v>1</v>
      </c>
      <c r="Z347" s="106">
        <v>0</v>
      </c>
      <c r="AA347" s="106">
        <v>5</v>
      </c>
      <c r="AB347" s="106">
        <v>2</v>
      </c>
      <c r="AC347" s="106">
        <v>0</v>
      </c>
      <c r="AD347" s="106">
        <v>4</v>
      </c>
      <c r="AE347" s="106">
        <v>0</v>
      </c>
      <c r="AF347" s="106">
        <v>1</v>
      </c>
      <c r="AG347" s="182">
        <v>1</v>
      </c>
      <c r="AH347" s="119">
        <f t="shared" si="97"/>
        <v>19</v>
      </c>
      <c r="AI347" s="106">
        <f t="shared" si="98"/>
        <v>1</v>
      </c>
      <c r="AJ347" s="107">
        <f t="shared" si="99"/>
        <v>2</v>
      </c>
      <c r="AK347" s="107">
        <f t="shared" si="100"/>
        <v>2</v>
      </c>
      <c r="AL347" s="107">
        <f t="shared" si="101"/>
        <v>1</v>
      </c>
      <c r="AM347" s="107">
        <f t="shared" si="102"/>
        <v>0</v>
      </c>
      <c r="AN347" s="107">
        <f t="shared" si="103"/>
        <v>5</v>
      </c>
      <c r="AO347" s="107">
        <f t="shared" si="104"/>
        <v>2</v>
      </c>
      <c r="AP347" s="107">
        <f t="shared" si="105"/>
        <v>0</v>
      </c>
      <c r="AQ347" s="107">
        <f t="shared" si="106"/>
        <v>4</v>
      </c>
      <c r="AR347" s="107">
        <f t="shared" si="107"/>
        <v>0</v>
      </c>
      <c r="AS347" s="107">
        <f t="shared" si="108"/>
        <v>1</v>
      </c>
      <c r="AT347" s="107">
        <f t="shared" si="109"/>
        <v>1</v>
      </c>
      <c r="AU347" s="105">
        <f t="shared" si="110"/>
        <v>19</v>
      </c>
      <c r="AV347" s="86">
        <v>1365.28</v>
      </c>
      <c r="AW347" s="87">
        <f t="shared" si="111"/>
        <v>1230.49</v>
      </c>
      <c r="AX347" s="87">
        <f t="shared" si="112"/>
        <v>-134.78999999999996</v>
      </c>
    </row>
    <row r="348" spans="1:50" ht="15.75" thickBot="1" x14ac:dyDescent="0.3">
      <c r="A348" s="179" t="s">
        <v>168</v>
      </c>
      <c r="B348" s="180" t="s">
        <v>242</v>
      </c>
      <c r="C348" s="181" t="s">
        <v>232</v>
      </c>
      <c r="D348" s="176" t="str">
        <f t="shared" si="96"/>
        <v>1871590653-Amerigroup-STAR+PLUS-MRSA West</v>
      </c>
      <c r="E348" s="169" t="s">
        <v>200</v>
      </c>
      <c r="F348" s="169" t="s">
        <v>233</v>
      </c>
      <c r="G348" s="169" t="s">
        <v>202</v>
      </c>
      <c r="H348" s="85" t="s">
        <v>469</v>
      </c>
      <c r="I348" s="95" t="s">
        <v>510</v>
      </c>
      <c r="J348" s="116" t="s">
        <v>195</v>
      </c>
      <c r="K348" s="117" t="s">
        <v>195</v>
      </c>
      <c r="L348" s="117" t="s">
        <v>195</v>
      </c>
      <c r="M348" s="117" t="s">
        <v>195</v>
      </c>
      <c r="N348" s="117" t="s">
        <v>195</v>
      </c>
      <c r="O348" s="117" t="s">
        <v>195</v>
      </c>
      <c r="P348" s="117" t="s">
        <v>195</v>
      </c>
      <c r="Q348" s="117" t="s">
        <v>195</v>
      </c>
      <c r="R348" s="117" t="s">
        <v>195</v>
      </c>
      <c r="S348" s="117" t="s">
        <v>195</v>
      </c>
      <c r="T348" s="117" t="s">
        <v>195</v>
      </c>
      <c r="U348" s="118" t="s">
        <v>195</v>
      </c>
      <c r="V348" s="106">
        <v>0</v>
      </c>
      <c r="W348" s="106">
        <v>3</v>
      </c>
      <c r="X348" s="106">
        <v>0</v>
      </c>
      <c r="Y348" s="106">
        <v>0</v>
      </c>
      <c r="Z348" s="106">
        <v>1</v>
      </c>
      <c r="AA348" s="106">
        <v>0</v>
      </c>
      <c r="AB348" s="106">
        <v>2</v>
      </c>
      <c r="AC348" s="106">
        <v>0</v>
      </c>
      <c r="AD348" s="106">
        <v>0</v>
      </c>
      <c r="AE348" s="106">
        <v>1</v>
      </c>
      <c r="AF348" s="106">
        <v>1</v>
      </c>
      <c r="AG348" s="182">
        <v>5</v>
      </c>
      <c r="AH348" s="119">
        <f t="shared" si="97"/>
        <v>13</v>
      </c>
      <c r="AI348" s="106">
        <f t="shared" si="98"/>
        <v>0</v>
      </c>
      <c r="AJ348" s="107">
        <f t="shared" si="99"/>
        <v>3</v>
      </c>
      <c r="AK348" s="107">
        <f t="shared" si="100"/>
        <v>0</v>
      </c>
      <c r="AL348" s="107">
        <f t="shared" si="101"/>
        <v>0</v>
      </c>
      <c r="AM348" s="107">
        <f t="shared" si="102"/>
        <v>1</v>
      </c>
      <c r="AN348" s="107">
        <f t="shared" si="103"/>
        <v>0</v>
      </c>
      <c r="AO348" s="107">
        <f t="shared" si="104"/>
        <v>2</v>
      </c>
      <c r="AP348" s="107">
        <f t="shared" si="105"/>
        <v>0</v>
      </c>
      <c r="AQ348" s="107">
        <f t="shared" si="106"/>
        <v>0</v>
      </c>
      <c r="AR348" s="107">
        <f t="shared" si="107"/>
        <v>1</v>
      </c>
      <c r="AS348" s="107">
        <f t="shared" si="108"/>
        <v>1</v>
      </c>
      <c r="AT348" s="107">
        <f t="shared" si="109"/>
        <v>5</v>
      </c>
      <c r="AU348" s="105">
        <f t="shared" si="110"/>
        <v>13</v>
      </c>
      <c r="AV348" s="86">
        <v>4078.67</v>
      </c>
      <c r="AW348" s="87">
        <f t="shared" si="111"/>
        <v>841.91</v>
      </c>
      <c r="AX348" s="87">
        <f t="shared" si="112"/>
        <v>-3236.76</v>
      </c>
    </row>
    <row r="349" spans="1:50" ht="15.75" thickBot="1" x14ac:dyDescent="0.3">
      <c r="A349" s="179" t="s">
        <v>168</v>
      </c>
      <c r="B349" s="180" t="s">
        <v>242</v>
      </c>
      <c r="C349" s="181" t="s">
        <v>199</v>
      </c>
      <c r="D349" s="176" t="str">
        <f t="shared" si="96"/>
        <v>1871590653-Amerigroup-STAR-MRSA West</v>
      </c>
      <c r="E349" s="169" t="s">
        <v>200</v>
      </c>
      <c r="F349" s="169" t="s">
        <v>201</v>
      </c>
      <c r="G349" s="169" t="s">
        <v>202</v>
      </c>
      <c r="H349" s="85" t="s">
        <v>469</v>
      </c>
      <c r="I349" s="95" t="s">
        <v>510</v>
      </c>
      <c r="J349" s="116" t="s">
        <v>195</v>
      </c>
      <c r="K349" s="117" t="s">
        <v>195</v>
      </c>
      <c r="L349" s="117" t="s">
        <v>195</v>
      </c>
      <c r="M349" s="117" t="s">
        <v>195</v>
      </c>
      <c r="N349" s="117" t="s">
        <v>195</v>
      </c>
      <c r="O349" s="117" t="s">
        <v>195</v>
      </c>
      <c r="P349" s="117" t="s">
        <v>195</v>
      </c>
      <c r="Q349" s="117" t="s">
        <v>195</v>
      </c>
      <c r="R349" s="117" t="s">
        <v>195</v>
      </c>
      <c r="S349" s="117" t="s">
        <v>195</v>
      </c>
      <c r="T349" s="117" t="s">
        <v>195</v>
      </c>
      <c r="U349" s="118" t="s">
        <v>195</v>
      </c>
      <c r="V349" s="106">
        <v>42</v>
      </c>
      <c r="W349" s="106">
        <v>35</v>
      </c>
      <c r="X349" s="106">
        <v>53</v>
      </c>
      <c r="Y349" s="106">
        <v>48</v>
      </c>
      <c r="Z349" s="106">
        <v>38</v>
      </c>
      <c r="AA349" s="106">
        <v>22</v>
      </c>
      <c r="AB349" s="106">
        <v>31</v>
      </c>
      <c r="AC349" s="106">
        <v>42</v>
      </c>
      <c r="AD349" s="106">
        <v>38</v>
      </c>
      <c r="AE349" s="106">
        <v>17</v>
      </c>
      <c r="AF349" s="106">
        <v>24</v>
      </c>
      <c r="AG349" s="182">
        <v>40</v>
      </c>
      <c r="AH349" s="119">
        <f t="shared" si="97"/>
        <v>430</v>
      </c>
      <c r="AI349" s="106">
        <f t="shared" si="98"/>
        <v>42</v>
      </c>
      <c r="AJ349" s="107">
        <f t="shared" si="99"/>
        <v>35</v>
      </c>
      <c r="AK349" s="107">
        <f t="shared" si="100"/>
        <v>53</v>
      </c>
      <c r="AL349" s="107">
        <f t="shared" si="101"/>
        <v>48</v>
      </c>
      <c r="AM349" s="107">
        <f t="shared" si="102"/>
        <v>38</v>
      </c>
      <c r="AN349" s="107">
        <f t="shared" si="103"/>
        <v>22</v>
      </c>
      <c r="AO349" s="107">
        <f t="shared" si="104"/>
        <v>31</v>
      </c>
      <c r="AP349" s="107">
        <f t="shared" si="105"/>
        <v>42</v>
      </c>
      <c r="AQ349" s="107">
        <f t="shared" si="106"/>
        <v>38</v>
      </c>
      <c r="AR349" s="107">
        <f t="shared" si="107"/>
        <v>17</v>
      </c>
      <c r="AS349" s="107">
        <f t="shared" si="108"/>
        <v>24</v>
      </c>
      <c r="AT349" s="107">
        <f t="shared" si="109"/>
        <v>40</v>
      </c>
      <c r="AU349" s="105">
        <f t="shared" si="110"/>
        <v>430</v>
      </c>
      <c r="AV349" s="86">
        <v>30657.899999999998</v>
      </c>
      <c r="AW349" s="87">
        <f t="shared" si="111"/>
        <v>27847.88</v>
      </c>
      <c r="AX349" s="87">
        <f t="shared" si="112"/>
        <v>-2810.0199999999968</v>
      </c>
    </row>
    <row r="350" spans="1:50" ht="15.75" thickBot="1" x14ac:dyDescent="0.3">
      <c r="A350" s="179" t="s">
        <v>168</v>
      </c>
      <c r="B350" s="180" t="s">
        <v>242</v>
      </c>
      <c r="C350" s="181" t="s">
        <v>239</v>
      </c>
      <c r="D350" s="176" t="str">
        <f t="shared" si="96"/>
        <v>1871590653-FIRSTCARE-STAR-MRSA West</v>
      </c>
      <c r="E350" s="169" t="s">
        <v>240</v>
      </c>
      <c r="F350" s="169" t="s">
        <v>201</v>
      </c>
      <c r="G350" s="169" t="s">
        <v>202</v>
      </c>
      <c r="H350" s="85" t="s">
        <v>469</v>
      </c>
      <c r="I350" s="95" t="s">
        <v>510</v>
      </c>
      <c r="J350" s="116" t="s">
        <v>195</v>
      </c>
      <c r="K350" s="117" t="s">
        <v>195</v>
      </c>
      <c r="L350" s="117" t="s">
        <v>195</v>
      </c>
      <c r="M350" s="117" t="s">
        <v>195</v>
      </c>
      <c r="N350" s="117" t="s">
        <v>195</v>
      </c>
      <c r="O350" s="117" t="s">
        <v>195</v>
      </c>
      <c r="P350" s="117" t="s">
        <v>195</v>
      </c>
      <c r="Q350" s="117" t="s">
        <v>195</v>
      </c>
      <c r="R350" s="117" t="s">
        <v>195</v>
      </c>
      <c r="S350" s="117" t="s">
        <v>195</v>
      </c>
      <c r="T350" s="117" t="s">
        <v>195</v>
      </c>
      <c r="U350" s="118" t="s">
        <v>195</v>
      </c>
      <c r="V350" s="106">
        <v>69</v>
      </c>
      <c r="W350" s="106">
        <v>88</v>
      </c>
      <c r="X350" s="106">
        <v>107</v>
      </c>
      <c r="Y350" s="106">
        <v>87</v>
      </c>
      <c r="Z350" s="106">
        <v>95</v>
      </c>
      <c r="AA350" s="106">
        <v>91</v>
      </c>
      <c r="AB350" s="106">
        <v>115</v>
      </c>
      <c r="AC350" s="106">
        <v>92</v>
      </c>
      <c r="AD350" s="106">
        <v>107</v>
      </c>
      <c r="AE350" s="106">
        <v>61</v>
      </c>
      <c r="AF350" s="106">
        <v>75</v>
      </c>
      <c r="AG350" s="182">
        <v>93</v>
      </c>
      <c r="AH350" s="119">
        <f t="shared" si="97"/>
        <v>1080</v>
      </c>
      <c r="AI350" s="106">
        <f t="shared" si="98"/>
        <v>69</v>
      </c>
      <c r="AJ350" s="107">
        <f t="shared" si="99"/>
        <v>88</v>
      </c>
      <c r="AK350" s="107">
        <f t="shared" si="100"/>
        <v>107</v>
      </c>
      <c r="AL350" s="107">
        <f t="shared" si="101"/>
        <v>87</v>
      </c>
      <c r="AM350" s="107">
        <f t="shared" si="102"/>
        <v>95</v>
      </c>
      <c r="AN350" s="107">
        <f t="shared" si="103"/>
        <v>91</v>
      </c>
      <c r="AO350" s="107">
        <f t="shared" si="104"/>
        <v>115</v>
      </c>
      <c r="AP350" s="107">
        <f t="shared" si="105"/>
        <v>92</v>
      </c>
      <c r="AQ350" s="107">
        <f t="shared" si="106"/>
        <v>107</v>
      </c>
      <c r="AR350" s="107">
        <f t="shared" si="107"/>
        <v>61</v>
      </c>
      <c r="AS350" s="107">
        <f t="shared" si="108"/>
        <v>75</v>
      </c>
      <c r="AT350" s="107">
        <f t="shared" si="109"/>
        <v>93</v>
      </c>
      <c r="AU350" s="105">
        <f t="shared" si="110"/>
        <v>1080</v>
      </c>
      <c r="AV350" s="86">
        <v>38333.060000000012</v>
      </c>
      <c r="AW350" s="87">
        <f t="shared" si="111"/>
        <v>69943.509999999995</v>
      </c>
      <c r="AX350" s="87">
        <f t="shared" si="112"/>
        <v>31610.449999999983</v>
      </c>
    </row>
    <row r="351" spans="1:50" ht="15.75" thickBot="1" x14ac:dyDescent="0.3">
      <c r="A351" s="179" t="s">
        <v>169</v>
      </c>
      <c r="B351" s="180" t="s">
        <v>266</v>
      </c>
      <c r="C351" s="181" t="s">
        <v>235</v>
      </c>
      <c r="D351" s="176" t="str">
        <f t="shared" si="96"/>
        <v>1881911030-Amerigroup-STAR Kids-MRSA West</v>
      </c>
      <c r="E351" s="169" t="s">
        <v>200</v>
      </c>
      <c r="F351" s="169" t="s">
        <v>236</v>
      </c>
      <c r="G351" s="169" t="s">
        <v>202</v>
      </c>
      <c r="H351" s="85" t="s">
        <v>468</v>
      </c>
      <c r="I351" s="95" t="s">
        <v>510</v>
      </c>
      <c r="J351" s="116" t="s">
        <v>195</v>
      </c>
      <c r="K351" s="117" t="s">
        <v>195</v>
      </c>
      <c r="L351" s="117" t="s">
        <v>195</v>
      </c>
      <c r="M351" s="117" t="s">
        <v>195</v>
      </c>
      <c r="N351" s="117" t="s">
        <v>195</v>
      </c>
      <c r="O351" s="117" t="s">
        <v>195</v>
      </c>
      <c r="P351" s="117" t="s">
        <v>195</v>
      </c>
      <c r="Q351" s="117" t="s">
        <v>195</v>
      </c>
      <c r="R351" s="117" t="s">
        <v>195</v>
      </c>
      <c r="S351" s="117" t="s">
        <v>195</v>
      </c>
      <c r="T351" s="117" t="s">
        <v>195</v>
      </c>
      <c r="U351" s="118" t="s">
        <v>195</v>
      </c>
      <c r="V351" s="106">
        <v>2</v>
      </c>
      <c r="W351" s="106">
        <v>3</v>
      </c>
      <c r="X351" s="106">
        <v>1</v>
      </c>
      <c r="Y351" s="106">
        <v>1</v>
      </c>
      <c r="Z351" s="106">
        <v>2</v>
      </c>
      <c r="AA351" s="106">
        <v>1</v>
      </c>
      <c r="AB351" s="106">
        <v>3</v>
      </c>
      <c r="AC351" s="106">
        <v>3</v>
      </c>
      <c r="AD351" s="106">
        <v>0</v>
      </c>
      <c r="AE351" s="106">
        <v>0</v>
      </c>
      <c r="AF351" s="106">
        <v>0</v>
      </c>
      <c r="AG351" s="182">
        <v>1</v>
      </c>
      <c r="AH351" s="119">
        <f t="shared" si="97"/>
        <v>17</v>
      </c>
      <c r="AI351" s="106">
        <f t="shared" si="98"/>
        <v>2</v>
      </c>
      <c r="AJ351" s="107">
        <f t="shared" si="99"/>
        <v>3</v>
      </c>
      <c r="AK351" s="107">
        <f t="shared" si="100"/>
        <v>1</v>
      </c>
      <c r="AL351" s="107">
        <f t="shared" si="101"/>
        <v>1</v>
      </c>
      <c r="AM351" s="107">
        <f t="shared" si="102"/>
        <v>2</v>
      </c>
      <c r="AN351" s="107">
        <f t="shared" si="103"/>
        <v>1</v>
      </c>
      <c r="AO351" s="107">
        <f t="shared" si="104"/>
        <v>3</v>
      </c>
      <c r="AP351" s="107">
        <f t="shared" si="105"/>
        <v>3</v>
      </c>
      <c r="AQ351" s="107">
        <f t="shared" si="106"/>
        <v>0</v>
      </c>
      <c r="AR351" s="107">
        <f t="shared" si="107"/>
        <v>0</v>
      </c>
      <c r="AS351" s="107">
        <f t="shared" si="108"/>
        <v>0</v>
      </c>
      <c r="AT351" s="107">
        <f t="shared" si="109"/>
        <v>1</v>
      </c>
      <c r="AU351" s="105">
        <f t="shared" si="110"/>
        <v>17</v>
      </c>
      <c r="AV351" s="86">
        <v>2341.7500000000005</v>
      </c>
      <c r="AW351" s="87">
        <f t="shared" si="111"/>
        <v>1850.16</v>
      </c>
      <c r="AX351" s="87">
        <f t="shared" si="112"/>
        <v>-491.59000000000037</v>
      </c>
    </row>
    <row r="352" spans="1:50" ht="15.75" thickBot="1" x14ac:dyDescent="0.3">
      <c r="A352" s="179" t="s">
        <v>169</v>
      </c>
      <c r="B352" s="180" t="s">
        <v>266</v>
      </c>
      <c r="C352" s="181" t="s">
        <v>232</v>
      </c>
      <c r="D352" s="176" t="str">
        <f t="shared" si="96"/>
        <v>1881911030-Amerigroup-STAR+PLUS-MRSA West</v>
      </c>
      <c r="E352" s="169" t="s">
        <v>200</v>
      </c>
      <c r="F352" s="169" t="s">
        <v>233</v>
      </c>
      <c r="G352" s="169" t="s">
        <v>202</v>
      </c>
      <c r="H352" s="85" t="s">
        <v>468</v>
      </c>
      <c r="I352" s="95" t="s">
        <v>510</v>
      </c>
      <c r="J352" s="116" t="s">
        <v>195</v>
      </c>
      <c r="K352" s="117" t="s">
        <v>195</v>
      </c>
      <c r="L352" s="117" t="s">
        <v>195</v>
      </c>
      <c r="M352" s="117" t="s">
        <v>195</v>
      </c>
      <c r="N352" s="117" t="s">
        <v>195</v>
      </c>
      <c r="O352" s="117" t="s">
        <v>195</v>
      </c>
      <c r="P352" s="117" t="s">
        <v>195</v>
      </c>
      <c r="Q352" s="117" t="s">
        <v>195</v>
      </c>
      <c r="R352" s="117" t="s">
        <v>195</v>
      </c>
      <c r="S352" s="117" t="s">
        <v>195</v>
      </c>
      <c r="T352" s="117" t="s">
        <v>195</v>
      </c>
      <c r="U352" s="118" t="s">
        <v>195</v>
      </c>
      <c r="V352" s="106">
        <v>0</v>
      </c>
      <c r="W352" s="106">
        <v>7</v>
      </c>
      <c r="X352" s="106">
        <v>2</v>
      </c>
      <c r="Y352" s="106">
        <v>0</v>
      </c>
      <c r="Z352" s="106">
        <v>3</v>
      </c>
      <c r="AA352" s="106">
        <v>2</v>
      </c>
      <c r="AB352" s="106">
        <v>3</v>
      </c>
      <c r="AC352" s="106">
        <v>2</v>
      </c>
      <c r="AD352" s="106">
        <v>2</v>
      </c>
      <c r="AE352" s="106">
        <v>1</v>
      </c>
      <c r="AF352" s="106">
        <v>3</v>
      </c>
      <c r="AG352" s="182">
        <v>1</v>
      </c>
      <c r="AH352" s="119">
        <f t="shared" si="97"/>
        <v>26</v>
      </c>
      <c r="AI352" s="106">
        <f t="shared" si="98"/>
        <v>0</v>
      </c>
      <c r="AJ352" s="107">
        <f t="shared" si="99"/>
        <v>7</v>
      </c>
      <c r="AK352" s="107">
        <f t="shared" si="100"/>
        <v>2</v>
      </c>
      <c r="AL352" s="107">
        <f t="shared" si="101"/>
        <v>0</v>
      </c>
      <c r="AM352" s="107">
        <f t="shared" si="102"/>
        <v>3</v>
      </c>
      <c r="AN352" s="107">
        <f t="shared" si="103"/>
        <v>2</v>
      </c>
      <c r="AO352" s="107">
        <f t="shared" si="104"/>
        <v>3</v>
      </c>
      <c r="AP352" s="107">
        <f t="shared" si="105"/>
        <v>2</v>
      </c>
      <c r="AQ352" s="107">
        <f t="shared" si="106"/>
        <v>2</v>
      </c>
      <c r="AR352" s="107">
        <f t="shared" si="107"/>
        <v>1</v>
      </c>
      <c r="AS352" s="107">
        <f t="shared" si="108"/>
        <v>3</v>
      </c>
      <c r="AT352" s="107">
        <f t="shared" si="109"/>
        <v>1</v>
      </c>
      <c r="AU352" s="105">
        <f t="shared" si="110"/>
        <v>26</v>
      </c>
      <c r="AV352" s="86">
        <v>7032.0599999999977</v>
      </c>
      <c r="AW352" s="87">
        <f t="shared" si="111"/>
        <v>2829.65</v>
      </c>
      <c r="AX352" s="87">
        <f t="shared" si="112"/>
        <v>-4202.409999999998</v>
      </c>
    </row>
    <row r="353" spans="1:50" ht="15.75" thickBot="1" x14ac:dyDescent="0.3">
      <c r="A353" s="179" t="s">
        <v>169</v>
      </c>
      <c r="B353" s="180" t="s">
        <v>266</v>
      </c>
      <c r="C353" s="181" t="s">
        <v>199</v>
      </c>
      <c r="D353" s="176" t="str">
        <f t="shared" si="96"/>
        <v>1881911030-Amerigroup-STAR-MRSA West</v>
      </c>
      <c r="E353" s="169" t="s">
        <v>200</v>
      </c>
      <c r="F353" s="169" t="s">
        <v>201</v>
      </c>
      <c r="G353" s="169" t="s">
        <v>202</v>
      </c>
      <c r="H353" s="85" t="s">
        <v>468</v>
      </c>
      <c r="I353" s="95" t="s">
        <v>510</v>
      </c>
      <c r="J353" s="116" t="s">
        <v>195</v>
      </c>
      <c r="K353" s="117" t="s">
        <v>195</v>
      </c>
      <c r="L353" s="117" t="s">
        <v>195</v>
      </c>
      <c r="M353" s="117" t="s">
        <v>195</v>
      </c>
      <c r="N353" s="117" t="s">
        <v>195</v>
      </c>
      <c r="O353" s="117" t="s">
        <v>195</v>
      </c>
      <c r="P353" s="117" t="s">
        <v>195</v>
      </c>
      <c r="Q353" s="117" t="s">
        <v>195</v>
      </c>
      <c r="R353" s="117" t="s">
        <v>195</v>
      </c>
      <c r="S353" s="117" t="s">
        <v>195</v>
      </c>
      <c r="T353" s="117" t="s">
        <v>195</v>
      </c>
      <c r="U353" s="118" t="s">
        <v>195</v>
      </c>
      <c r="V353" s="106">
        <v>24</v>
      </c>
      <c r="W353" s="106">
        <v>21</v>
      </c>
      <c r="X353" s="106">
        <v>19</v>
      </c>
      <c r="Y353" s="106">
        <v>15</v>
      </c>
      <c r="Z353" s="106">
        <v>17</v>
      </c>
      <c r="AA353" s="106">
        <v>16</v>
      </c>
      <c r="AB353" s="106">
        <v>11</v>
      </c>
      <c r="AC353" s="106">
        <v>11</v>
      </c>
      <c r="AD353" s="106">
        <v>24</v>
      </c>
      <c r="AE353" s="106">
        <v>8</v>
      </c>
      <c r="AF353" s="106">
        <v>8</v>
      </c>
      <c r="AG353" s="182">
        <v>12</v>
      </c>
      <c r="AH353" s="119">
        <f t="shared" si="97"/>
        <v>186</v>
      </c>
      <c r="AI353" s="106">
        <f t="shared" si="98"/>
        <v>24</v>
      </c>
      <c r="AJ353" s="107">
        <f t="shared" si="99"/>
        <v>21</v>
      </c>
      <c r="AK353" s="107">
        <f t="shared" si="100"/>
        <v>19</v>
      </c>
      <c r="AL353" s="107">
        <f t="shared" si="101"/>
        <v>15</v>
      </c>
      <c r="AM353" s="107">
        <f t="shared" si="102"/>
        <v>17</v>
      </c>
      <c r="AN353" s="107">
        <f t="shared" si="103"/>
        <v>16</v>
      </c>
      <c r="AO353" s="107">
        <f t="shared" si="104"/>
        <v>11</v>
      </c>
      <c r="AP353" s="107">
        <f t="shared" si="105"/>
        <v>11</v>
      </c>
      <c r="AQ353" s="107">
        <f t="shared" si="106"/>
        <v>24</v>
      </c>
      <c r="AR353" s="107">
        <f t="shared" si="107"/>
        <v>8</v>
      </c>
      <c r="AS353" s="107">
        <f t="shared" si="108"/>
        <v>8</v>
      </c>
      <c r="AT353" s="107">
        <f t="shared" si="109"/>
        <v>12</v>
      </c>
      <c r="AU353" s="105">
        <f t="shared" si="110"/>
        <v>186</v>
      </c>
      <c r="AV353" s="86">
        <v>52299.709999999977</v>
      </c>
      <c r="AW353" s="87">
        <f t="shared" si="111"/>
        <v>20242.88</v>
      </c>
      <c r="AX353" s="87">
        <f t="shared" si="112"/>
        <v>-32056.829999999976</v>
      </c>
    </row>
    <row r="354" spans="1:50" ht="15.75" thickBot="1" x14ac:dyDescent="0.3">
      <c r="A354" s="179" t="s">
        <v>169</v>
      </c>
      <c r="B354" s="180" t="s">
        <v>266</v>
      </c>
      <c r="C354" s="181" t="s">
        <v>239</v>
      </c>
      <c r="D354" s="176" t="str">
        <f t="shared" si="96"/>
        <v>1881911030-FIRSTCARE-STAR-MRSA West</v>
      </c>
      <c r="E354" s="169" t="s">
        <v>240</v>
      </c>
      <c r="F354" s="169" t="s">
        <v>201</v>
      </c>
      <c r="G354" s="169" t="s">
        <v>202</v>
      </c>
      <c r="H354" s="85" t="s">
        <v>468</v>
      </c>
      <c r="I354" s="95" t="s">
        <v>510</v>
      </c>
      <c r="J354" s="116" t="s">
        <v>195</v>
      </c>
      <c r="K354" s="117" t="s">
        <v>195</v>
      </c>
      <c r="L354" s="117" t="s">
        <v>195</v>
      </c>
      <c r="M354" s="117" t="s">
        <v>195</v>
      </c>
      <c r="N354" s="117" t="s">
        <v>195</v>
      </c>
      <c r="O354" s="117" t="s">
        <v>195</v>
      </c>
      <c r="P354" s="117" t="s">
        <v>195</v>
      </c>
      <c r="Q354" s="117" t="s">
        <v>195</v>
      </c>
      <c r="R354" s="117" t="s">
        <v>195</v>
      </c>
      <c r="S354" s="117" t="s">
        <v>195</v>
      </c>
      <c r="T354" s="117" t="s">
        <v>195</v>
      </c>
      <c r="U354" s="118" t="s">
        <v>195</v>
      </c>
      <c r="V354" s="106">
        <v>12</v>
      </c>
      <c r="W354" s="106">
        <v>11</v>
      </c>
      <c r="X354" s="106">
        <v>3</v>
      </c>
      <c r="Y354" s="106">
        <v>10</v>
      </c>
      <c r="Z354" s="106">
        <v>13</v>
      </c>
      <c r="AA354" s="106">
        <v>6</v>
      </c>
      <c r="AB354" s="106">
        <v>10</v>
      </c>
      <c r="AC354" s="106">
        <v>15</v>
      </c>
      <c r="AD354" s="106">
        <v>14</v>
      </c>
      <c r="AE354" s="106">
        <v>4</v>
      </c>
      <c r="AF354" s="106">
        <v>2</v>
      </c>
      <c r="AG354" s="182">
        <v>6</v>
      </c>
      <c r="AH354" s="119">
        <f t="shared" si="97"/>
        <v>106</v>
      </c>
      <c r="AI354" s="106">
        <f t="shared" si="98"/>
        <v>12</v>
      </c>
      <c r="AJ354" s="107">
        <f t="shared" si="99"/>
        <v>11</v>
      </c>
      <c r="AK354" s="107">
        <f t="shared" si="100"/>
        <v>3</v>
      </c>
      <c r="AL354" s="107">
        <f t="shared" si="101"/>
        <v>10</v>
      </c>
      <c r="AM354" s="107">
        <f t="shared" si="102"/>
        <v>13</v>
      </c>
      <c r="AN354" s="107">
        <f t="shared" si="103"/>
        <v>6</v>
      </c>
      <c r="AO354" s="107">
        <f t="shared" si="104"/>
        <v>10</v>
      </c>
      <c r="AP354" s="107">
        <f t="shared" si="105"/>
        <v>15</v>
      </c>
      <c r="AQ354" s="107">
        <f t="shared" si="106"/>
        <v>14</v>
      </c>
      <c r="AR354" s="107">
        <f t="shared" si="107"/>
        <v>4</v>
      </c>
      <c r="AS354" s="107">
        <f t="shared" si="108"/>
        <v>2</v>
      </c>
      <c r="AT354" s="107">
        <f t="shared" si="109"/>
        <v>6</v>
      </c>
      <c r="AU354" s="105">
        <f t="shared" si="110"/>
        <v>106</v>
      </c>
      <c r="AV354" s="86">
        <v>65389.05</v>
      </c>
      <c r="AW354" s="87">
        <f t="shared" si="111"/>
        <v>11536.27</v>
      </c>
      <c r="AX354" s="87">
        <f t="shared" si="112"/>
        <v>-53852.78</v>
      </c>
    </row>
    <row r="355" spans="1:50" ht="15.75" thickBot="1" x14ac:dyDescent="0.3">
      <c r="A355" s="179" t="s">
        <v>170</v>
      </c>
      <c r="B355" s="180" t="s">
        <v>336</v>
      </c>
      <c r="C355" s="181" t="s">
        <v>235</v>
      </c>
      <c r="D355" s="176" t="str">
        <f t="shared" si="96"/>
        <v>1891124640-Amerigroup-STAR Kids-MRSA West</v>
      </c>
      <c r="E355" s="169" t="s">
        <v>200</v>
      </c>
      <c r="F355" s="169" t="s">
        <v>236</v>
      </c>
      <c r="G355" s="169" t="s">
        <v>202</v>
      </c>
      <c r="H355" s="85" t="s">
        <v>469</v>
      </c>
      <c r="I355" s="95" t="s">
        <v>510</v>
      </c>
      <c r="J355" s="116" t="s">
        <v>195</v>
      </c>
      <c r="K355" s="117" t="s">
        <v>195</v>
      </c>
      <c r="L355" s="117" t="s">
        <v>195</v>
      </c>
      <c r="M355" s="117" t="s">
        <v>195</v>
      </c>
      <c r="N355" s="117" t="s">
        <v>195</v>
      </c>
      <c r="O355" s="117" t="s">
        <v>195</v>
      </c>
      <c r="P355" s="117" t="s">
        <v>195</v>
      </c>
      <c r="Q355" s="117" t="s">
        <v>195</v>
      </c>
      <c r="R355" s="117" t="s">
        <v>195</v>
      </c>
      <c r="S355" s="117" t="s">
        <v>195</v>
      </c>
      <c r="T355" s="117" t="s">
        <v>195</v>
      </c>
      <c r="U355" s="118" t="s">
        <v>195</v>
      </c>
      <c r="V355" s="106">
        <v>6</v>
      </c>
      <c r="W355" s="106">
        <v>5</v>
      </c>
      <c r="X355" s="106">
        <v>3</v>
      </c>
      <c r="Y355" s="106">
        <v>4</v>
      </c>
      <c r="Z355" s="106">
        <v>3</v>
      </c>
      <c r="AA355" s="106">
        <v>3</v>
      </c>
      <c r="AB355" s="106">
        <v>3</v>
      </c>
      <c r="AC355" s="106">
        <v>7</v>
      </c>
      <c r="AD355" s="106">
        <v>9</v>
      </c>
      <c r="AE355" s="106">
        <v>6</v>
      </c>
      <c r="AF355" s="106">
        <v>8</v>
      </c>
      <c r="AG355" s="182">
        <v>10</v>
      </c>
      <c r="AH355" s="119">
        <f t="shared" si="97"/>
        <v>67</v>
      </c>
      <c r="AI355" s="106">
        <f t="shared" si="98"/>
        <v>6</v>
      </c>
      <c r="AJ355" s="107">
        <f t="shared" si="99"/>
        <v>5</v>
      </c>
      <c r="AK355" s="107">
        <f t="shared" si="100"/>
        <v>3</v>
      </c>
      <c r="AL355" s="107">
        <f t="shared" si="101"/>
        <v>4</v>
      </c>
      <c r="AM355" s="107">
        <f t="shared" si="102"/>
        <v>3</v>
      </c>
      <c r="AN355" s="107">
        <f t="shared" si="103"/>
        <v>3</v>
      </c>
      <c r="AO355" s="107">
        <f t="shared" si="104"/>
        <v>3</v>
      </c>
      <c r="AP355" s="107">
        <f t="shared" si="105"/>
        <v>7</v>
      </c>
      <c r="AQ355" s="107">
        <f t="shared" si="106"/>
        <v>9</v>
      </c>
      <c r="AR355" s="107">
        <f t="shared" si="107"/>
        <v>6</v>
      </c>
      <c r="AS355" s="107">
        <f t="shared" si="108"/>
        <v>8</v>
      </c>
      <c r="AT355" s="107">
        <f t="shared" si="109"/>
        <v>10</v>
      </c>
      <c r="AU355" s="105">
        <f t="shared" si="110"/>
        <v>67</v>
      </c>
      <c r="AV355" s="86">
        <v>5048.9600000000009</v>
      </c>
      <c r="AW355" s="87">
        <f t="shared" si="111"/>
        <v>4339.09</v>
      </c>
      <c r="AX355" s="87">
        <f t="shared" si="112"/>
        <v>-709.8700000000008</v>
      </c>
    </row>
    <row r="356" spans="1:50" ht="15.75" thickBot="1" x14ac:dyDescent="0.3">
      <c r="A356" s="179" t="s">
        <v>170</v>
      </c>
      <c r="B356" s="180" t="s">
        <v>336</v>
      </c>
      <c r="C356" s="181" t="s">
        <v>232</v>
      </c>
      <c r="D356" s="176" t="str">
        <f t="shared" si="96"/>
        <v>1891124640-Amerigroup-STAR+PLUS-MRSA West</v>
      </c>
      <c r="E356" s="169" t="s">
        <v>200</v>
      </c>
      <c r="F356" s="169" t="s">
        <v>233</v>
      </c>
      <c r="G356" s="169" t="s">
        <v>202</v>
      </c>
      <c r="H356" s="85" t="s">
        <v>469</v>
      </c>
      <c r="I356" s="95" t="s">
        <v>510</v>
      </c>
      <c r="J356" s="116" t="s">
        <v>195</v>
      </c>
      <c r="K356" s="117" t="s">
        <v>195</v>
      </c>
      <c r="L356" s="117" t="s">
        <v>195</v>
      </c>
      <c r="M356" s="117" t="s">
        <v>195</v>
      </c>
      <c r="N356" s="117" t="s">
        <v>195</v>
      </c>
      <c r="O356" s="117" t="s">
        <v>195</v>
      </c>
      <c r="P356" s="117" t="s">
        <v>195</v>
      </c>
      <c r="Q356" s="117" t="s">
        <v>195</v>
      </c>
      <c r="R356" s="117" t="s">
        <v>195</v>
      </c>
      <c r="S356" s="117" t="s">
        <v>195</v>
      </c>
      <c r="T356" s="117" t="s">
        <v>195</v>
      </c>
      <c r="U356" s="118" t="s">
        <v>195</v>
      </c>
      <c r="V356" s="106">
        <v>8</v>
      </c>
      <c r="W356" s="106">
        <v>12</v>
      </c>
      <c r="X356" s="106">
        <v>7</v>
      </c>
      <c r="Y356" s="106">
        <v>1</v>
      </c>
      <c r="Z356" s="106">
        <v>7</v>
      </c>
      <c r="AA356" s="106">
        <v>5</v>
      </c>
      <c r="AB356" s="106">
        <v>10</v>
      </c>
      <c r="AC356" s="106">
        <v>15</v>
      </c>
      <c r="AD356" s="106">
        <v>12</v>
      </c>
      <c r="AE356" s="106">
        <v>8</v>
      </c>
      <c r="AF356" s="106">
        <v>13</v>
      </c>
      <c r="AG356" s="182">
        <v>15</v>
      </c>
      <c r="AH356" s="119">
        <f t="shared" si="97"/>
        <v>113</v>
      </c>
      <c r="AI356" s="106">
        <f t="shared" si="98"/>
        <v>8</v>
      </c>
      <c r="AJ356" s="107">
        <f t="shared" si="99"/>
        <v>12</v>
      </c>
      <c r="AK356" s="107">
        <f t="shared" si="100"/>
        <v>7</v>
      </c>
      <c r="AL356" s="107">
        <f t="shared" si="101"/>
        <v>1</v>
      </c>
      <c r="AM356" s="107">
        <f t="shared" si="102"/>
        <v>7</v>
      </c>
      <c r="AN356" s="107">
        <f t="shared" si="103"/>
        <v>5</v>
      </c>
      <c r="AO356" s="107">
        <f t="shared" si="104"/>
        <v>10</v>
      </c>
      <c r="AP356" s="107">
        <f t="shared" si="105"/>
        <v>15</v>
      </c>
      <c r="AQ356" s="107">
        <f t="shared" si="106"/>
        <v>12</v>
      </c>
      <c r="AR356" s="107">
        <f t="shared" si="107"/>
        <v>8</v>
      </c>
      <c r="AS356" s="107">
        <f t="shared" si="108"/>
        <v>13</v>
      </c>
      <c r="AT356" s="107">
        <f t="shared" si="109"/>
        <v>15</v>
      </c>
      <c r="AU356" s="105">
        <f t="shared" si="110"/>
        <v>113</v>
      </c>
      <c r="AV356" s="86">
        <v>14908.710000000003</v>
      </c>
      <c r="AW356" s="87">
        <f t="shared" si="111"/>
        <v>7318.16</v>
      </c>
      <c r="AX356" s="87">
        <f t="shared" si="112"/>
        <v>-7590.5500000000029</v>
      </c>
    </row>
    <row r="357" spans="1:50" ht="15.75" thickBot="1" x14ac:dyDescent="0.3">
      <c r="A357" s="179" t="s">
        <v>170</v>
      </c>
      <c r="B357" s="180" t="s">
        <v>336</v>
      </c>
      <c r="C357" s="181" t="s">
        <v>199</v>
      </c>
      <c r="D357" s="176" t="str">
        <f t="shared" si="96"/>
        <v>1891124640-Amerigroup-STAR-MRSA West</v>
      </c>
      <c r="E357" s="169" t="s">
        <v>200</v>
      </c>
      <c r="F357" s="169" t="s">
        <v>201</v>
      </c>
      <c r="G357" s="169" t="s">
        <v>202</v>
      </c>
      <c r="H357" s="85" t="s">
        <v>469</v>
      </c>
      <c r="I357" s="95" t="s">
        <v>510</v>
      </c>
      <c r="J357" s="116" t="s">
        <v>195</v>
      </c>
      <c r="K357" s="117" t="s">
        <v>195</v>
      </c>
      <c r="L357" s="117" t="s">
        <v>195</v>
      </c>
      <c r="M357" s="117" t="s">
        <v>195</v>
      </c>
      <c r="N357" s="117" t="s">
        <v>195</v>
      </c>
      <c r="O357" s="117" t="s">
        <v>195</v>
      </c>
      <c r="P357" s="117" t="s">
        <v>195</v>
      </c>
      <c r="Q357" s="117" t="s">
        <v>195</v>
      </c>
      <c r="R357" s="117" t="s">
        <v>195</v>
      </c>
      <c r="S357" s="117" t="s">
        <v>195</v>
      </c>
      <c r="T357" s="117" t="s">
        <v>195</v>
      </c>
      <c r="U357" s="118" t="s">
        <v>195</v>
      </c>
      <c r="V357" s="106">
        <v>85</v>
      </c>
      <c r="W357" s="106">
        <v>70</v>
      </c>
      <c r="X357" s="106">
        <v>93</v>
      </c>
      <c r="Y357" s="106">
        <v>100</v>
      </c>
      <c r="Z357" s="106">
        <v>118</v>
      </c>
      <c r="AA357" s="106">
        <v>86</v>
      </c>
      <c r="AB357" s="106">
        <v>78</v>
      </c>
      <c r="AC357" s="106">
        <v>129</v>
      </c>
      <c r="AD357" s="106">
        <v>114</v>
      </c>
      <c r="AE357" s="106">
        <v>75</v>
      </c>
      <c r="AF357" s="106">
        <v>104</v>
      </c>
      <c r="AG357" s="182">
        <v>167</v>
      </c>
      <c r="AH357" s="119">
        <f t="shared" si="97"/>
        <v>1219</v>
      </c>
      <c r="AI357" s="106">
        <f t="shared" si="98"/>
        <v>85</v>
      </c>
      <c r="AJ357" s="107">
        <f t="shared" si="99"/>
        <v>70</v>
      </c>
      <c r="AK357" s="107">
        <f t="shared" si="100"/>
        <v>93</v>
      </c>
      <c r="AL357" s="107">
        <f t="shared" si="101"/>
        <v>100</v>
      </c>
      <c r="AM357" s="107">
        <f t="shared" si="102"/>
        <v>118</v>
      </c>
      <c r="AN357" s="107">
        <f t="shared" si="103"/>
        <v>86</v>
      </c>
      <c r="AO357" s="107">
        <f t="shared" si="104"/>
        <v>78</v>
      </c>
      <c r="AP357" s="107">
        <f t="shared" si="105"/>
        <v>129</v>
      </c>
      <c r="AQ357" s="107">
        <f t="shared" si="106"/>
        <v>114</v>
      </c>
      <c r="AR357" s="107">
        <f t="shared" si="107"/>
        <v>75</v>
      </c>
      <c r="AS357" s="107">
        <f t="shared" si="108"/>
        <v>104</v>
      </c>
      <c r="AT357" s="107">
        <f t="shared" si="109"/>
        <v>167</v>
      </c>
      <c r="AU357" s="105">
        <f t="shared" si="110"/>
        <v>1219</v>
      </c>
      <c r="AV357" s="86">
        <v>110302.10999999997</v>
      </c>
      <c r="AW357" s="87">
        <f t="shared" si="111"/>
        <v>78945.5</v>
      </c>
      <c r="AX357" s="87">
        <f t="shared" si="112"/>
        <v>-31356.609999999971</v>
      </c>
    </row>
    <row r="358" spans="1:50" ht="15.75" thickBot="1" x14ac:dyDescent="0.3">
      <c r="A358" s="179" t="s">
        <v>170</v>
      </c>
      <c r="B358" s="180" t="s">
        <v>336</v>
      </c>
      <c r="C358" s="181" t="s">
        <v>239</v>
      </c>
      <c r="D358" s="176" t="str">
        <f t="shared" si="96"/>
        <v>1891124640-FIRSTCARE-STAR-MRSA West</v>
      </c>
      <c r="E358" s="169" t="s">
        <v>240</v>
      </c>
      <c r="F358" s="169" t="s">
        <v>201</v>
      </c>
      <c r="G358" s="169" t="s">
        <v>202</v>
      </c>
      <c r="H358" s="85" t="s">
        <v>469</v>
      </c>
      <c r="I358" s="95" t="s">
        <v>510</v>
      </c>
      <c r="J358" s="116" t="s">
        <v>195</v>
      </c>
      <c r="K358" s="117" t="s">
        <v>195</v>
      </c>
      <c r="L358" s="117" t="s">
        <v>195</v>
      </c>
      <c r="M358" s="117" t="s">
        <v>195</v>
      </c>
      <c r="N358" s="117" t="s">
        <v>195</v>
      </c>
      <c r="O358" s="117" t="s">
        <v>195</v>
      </c>
      <c r="P358" s="117" t="s">
        <v>195</v>
      </c>
      <c r="Q358" s="117" t="s">
        <v>195</v>
      </c>
      <c r="R358" s="117" t="s">
        <v>195</v>
      </c>
      <c r="S358" s="117" t="s">
        <v>195</v>
      </c>
      <c r="T358" s="117" t="s">
        <v>195</v>
      </c>
      <c r="U358" s="118" t="s">
        <v>195</v>
      </c>
      <c r="V358" s="106">
        <v>131</v>
      </c>
      <c r="W358" s="106">
        <v>130</v>
      </c>
      <c r="X358" s="106">
        <v>135</v>
      </c>
      <c r="Y358" s="106">
        <v>128</v>
      </c>
      <c r="Z358" s="106">
        <v>148</v>
      </c>
      <c r="AA358" s="106">
        <v>115</v>
      </c>
      <c r="AB358" s="106">
        <v>119</v>
      </c>
      <c r="AC358" s="106">
        <v>112</v>
      </c>
      <c r="AD358" s="106">
        <v>141</v>
      </c>
      <c r="AE358" s="106">
        <v>99</v>
      </c>
      <c r="AF358" s="106">
        <v>121</v>
      </c>
      <c r="AG358" s="182">
        <v>222</v>
      </c>
      <c r="AH358" s="119">
        <f t="shared" si="97"/>
        <v>1601</v>
      </c>
      <c r="AI358" s="106">
        <f t="shared" si="98"/>
        <v>131</v>
      </c>
      <c r="AJ358" s="107">
        <f t="shared" si="99"/>
        <v>130</v>
      </c>
      <c r="AK358" s="107">
        <f t="shared" si="100"/>
        <v>135</v>
      </c>
      <c r="AL358" s="107">
        <f t="shared" si="101"/>
        <v>128</v>
      </c>
      <c r="AM358" s="107">
        <f t="shared" si="102"/>
        <v>148</v>
      </c>
      <c r="AN358" s="107">
        <f t="shared" si="103"/>
        <v>115</v>
      </c>
      <c r="AO358" s="107">
        <f t="shared" si="104"/>
        <v>119</v>
      </c>
      <c r="AP358" s="107">
        <f t="shared" si="105"/>
        <v>112</v>
      </c>
      <c r="AQ358" s="107">
        <f t="shared" si="106"/>
        <v>141</v>
      </c>
      <c r="AR358" s="107">
        <f t="shared" si="107"/>
        <v>99</v>
      </c>
      <c r="AS358" s="107">
        <f t="shared" si="108"/>
        <v>121</v>
      </c>
      <c r="AT358" s="107">
        <f t="shared" si="109"/>
        <v>222</v>
      </c>
      <c r="AU358" s="105">
        <f t="shared" si="110"/>
        <v>1601</v>
      </c>
      <c r="AV358" s="86">
        <v>137799.5500000001</v>
      </c>
      <c r="AW358" s="87">
        <f t="shared" si="111"/>
        <v>103684.78</v>
      </c>
      <c r="AX358" s="87">
        <f t="shared" si="112"/>
        <v>-34114.770000000106</v>
      </c>
    </row>
    <row r="359" spans="1:50" ht="15.75" thickBot="1" x14ac:dyDescent="0.3">
      <c r="A359" s="179" t="s">
        <v>171</v>
      </c>
      <c r="B359" s="180" t="s">
        <v>433</v>
      </c>
      <c r="C359" s="181" t="s">
        <v>235</v>
      </c>
      <c r="D359" s="176" t="str">
        <f t="shared" si="96"/>
        <v>1891126959-Amerigroup-STAR Kids-MRSA West</v>
      </c>
      <c r="E359" s="169" t="s">
        <v>200</v>
      </c>
      <c r="F359" s="169" t="s">
        <v>236</v>
      </c>
      <c r="G359" s="169" t="s">
        <v>202</v>
      </c>
      <c r="H359" s="85" t="s">
        <v>469</v>
      </c>
      <c r="I359" s="95" t="s">
        <v>510</v>
      </c>
      <c r="J359" s="116" t="s">
        <v>195</v>
      </c>
      <c r="K359" s="117" t="s">
        <v>195</v>
      </c>
      <c r="L359" s="117" t="s">
        <v>195</v>
      </c>
      <c r="M359" s="117" t="s">
        <v>195</v>
      </c>
      <c r="N359" s="117" t="s">
        <v>195</v>
      </c>
      <c r="O359" s="117" t="s">
        <v>195</v>
      </c>
      <c r="P359" s="117" t="s">
        <v>195</v>
      </c>
      <c r="Q359" s="117" t="s">
        <v>195</v>
      </c>
      <c r="R359" s="117" t="s">
        <v>195</v>
      </c>
      <c r="S359" s="117" t="s">
        <v>195</v>
      </c>
      <c r="T359" s="117" t="s">
        <v>195</v>
      </c>
      <c r="U359" s="118" t="s">
        <v>195</v>
      </c>
      <c r="V359" s="106">
        <v>0</v>
      </c>
      <c r="W359" s="106">
        <v>0</v>
      </c>
      <c r="X359" s="106">
        <v>0</v>
      </c>
      <c r="Y359" s="106">
        <v>0</v>
      </c>
      <c r="Z359" s="106">
        <v>1</v>
      </c>
      <c r="AA359" s="106">
        <v>0</v>
      </c>
      <c r="AB359" s="106">
        <v>0</v>
      </c>
      <c r="AC359" s="106">
        <v>0</v>
      </c>
      <c r="AD359" s="106">
        <v>1</v>
      </c>
      <c r="AE359" s="106">
        <v>1</v>
      </c>
      <c r="AF359" s="106">
        <v>1</v>
      </c>
      <c r="AG359" s="182">
        <v>2</v>
      </c>
      <c r="AH359" s="119">
        <f t="shared" si="97"/>
        <v>6</v>
      </c>
      <c r="AI359" s="106">
        <f t="shared" si="98"/>
        <v>0</v>
      </c>
      <c r="AJ359" s="107">
        <f t="shared" si="99"/>
        <v>0</v>
      </c>
      <c r="AK359" s="107">
        <f t="shared" si="100"/>
        <v>0</v>
      </c>
      <c r="AL359" s="107">
        <f t="shared" si="101"/>
        <v>0</v>
      </c>
      <c r="AM359" s="107">
        <f t="shared" si="102"/>
        <v>1</v>
      </c>
      <c r="AN359" s="107">
        <f t="shared" si="103"/>
        <v>0</v>
      </c>
      <c r="AO359" s="107">
        <f t="shared" si="104"/>
        <v>0</v>
      </c>
      <c r="AP359" s="107">
        <f t="shared" si="105"/>
        <v>0</v>
      </c>
      <c r="AQ359" s="107">
        <f t="shared" si="106"/>
        <v>1</v>
      </c>
      <c r="AR359" s="107">
        <f t="shared" si="107"/>
        <v>1</v>
      </c>
      <c r="AS359" s="107">
        <f t="shared" si="108"/>
        <v>1</v>
      </c>
      <c r="AT359" s="107">
        <f t="shared" si="109"/>
        <v>2</v>
      </c>
      <c r="AU359" s="105">
        <f t="shared" si="110"/>
        <v>6</v>
      </c>
      <c r="AV359" s="86">
        <v>249.39999999999992</v>
      </c>
      <c r="AW359" s="87">
        <f t="shared" si="111"/>
        <v>388.58</v>
      </c>
      <c r="AX359" s="87">
        <f t="shared" si="112"/>
        <v>139.18000000000006</v>
      </c>
    </row>
    <row r="360" spans="1:50" ht="15.75" thickBot="1" x14ac:dyDescent="0.3">
      <c r="A360" s="179" t="s">
        <v>171</v>
      </c>
      <c r="B360" s="180" t="s">
        <v>433</v>
      </c>
      <c r="C360" s="181" t="s">
        <v>232</v>
      </c>
      <c r="D360" s="176" t="str">
        <f t="shared" si="96"/>
        <v>1891126959-Amerigroup-STAR+PLUS-MRSA West</v>
      </c>
      <c r="E360" s="169" t="s">
        <v>200</v>
      </c>
      <c r="F360" s="169" t="s">
        <v>233</v>
      </c>
      <c r="G360" s="169" t="s">
        <v>202</v>
      </c>
      <c r="H360" s="85" t="s">
        <v>469</v>
      </c>
      <c r="I360" s="95" t="s">
        <v>510</v>
      </c>
      <c r="J360" s="116" t="s">
        <v>195</v>
      </c>
      <c r="K360" s="117" t="s">
        <v>195</v>
      </c>
      <c r="L360" s="117" t="s">
        <v>195</v>
      </c>
      <c r="M360" s="117" t="s">
        <v>195</v>
      </c>
      <c r="N360" s="117" t="s">
        <v>195</v>
      </c>
      <c r="O360" s="117" t="s">
        <v>195</v>
      </c>
      <c r="P360" s="117" t="s">
        <v>195</v>
      </c>
      <c r="Q360" s="117" t="s">
        <v>195</v>
      </c>
      <c r="R360" s="117" t="s">
        <v>195</v>
      </c>
      <c r="S360" s="117" t="s">
        <v>195</v>
      </c>
      <c r="T360" s="117" t="s">
        <v>195</v>
      </c>
      <c r="U360" s="118" t="s">
        <v>195</v>
      </c>
      <c r="V360" s="106">
        <v>3</v>
      </c>
      <c r="W360" s="106">
        <v>2</v>
      </c>
      <c r="X360" s="106">
        <v>6</v>
      </c>
      <c r="Y360" s="106">
        <v>3</v>
      </c>
      <c r="Z360" s="106">
        <v>6</v>
      </c>
      <c r="AA360" s="106">
        <v>0</v>
      </c>
      <c r="AB360" s="106">
        <v>8</v>
      </c>
      <c r="AC360" s="106">
        <v>3</v>
      </c>
      <c r="AD360" s="106">
        <v>4</v>
      </c>
      <c r="AE360" s="106">
        <v>1</v>
      </c>
      <c r="AF360" s="106">
        <v>4</v>
      </c>
      <c r="AG360" s="182">
        <v>4</v>
      </c>
      <c r="AH360" s="119">
        <f t="shared" si="97"/>
        <v>44</v>
      </c>
      <c r="AI360" s="106">
        <f t="shared" si="98"/>
        <v>3</v>
      </c>
      <c r="AJ360" s="107">
        <f t="shared" si="99"/>
        <v>2</v>
      </c>
      <c r="AK360" s="107">
        <f t="shared" si="100"/>
        <v>6</v>
      </c>
      <c r="AL360" s="107">
        <f t="shared" si="101"/>
        <v>3</v>
      </c>
      <c r="AM360" s="107">
        <f t="shared" si="102"/>
        <v>6</v>
      </c>
      <c r="AN360" s="107">
        <f t="shared" si="103"/>
        <v>0</v>
      </c>
      <c r="AO360" s="107">
        <f t="shared" si="104"/>
        <v>8</v>
      </c>
      <c r="AP360" s="107">
        <f t="shared" si="105"/>
        <v>3</v>
      </c>
      <c r="AQ360" s="107">
        <f t="shared" si="106"/>
        <v>4</v>
      </c>
      <c r="AR360" s="107">
        <f t="shared" si="107"/>
        <v>1</v>
      </c>
      <c r="AS360" s="107">
        <f t="shared" si="108"/>
        <v>4</v>
      </c>
      <c r="AT360" s="107">
        <f t="shared" si="109"/>
        <v>4</v>
      </c>
      <c r="AU360" s="105">
        <f t="shared" si="110"/>
        <v>44</v>
      </c>
      <c r="AV360" s="86">
        <v>747.9200000000003</v>
      </c>
      <c r="AW360" s="87">
        <f t="shared" si="111"/>
        <v>2849.55</v>
      </c>
      <c r="AX360" s="87">
        <f t="shared" si="112"/>
        <v>2101.63</v>
      </c>
    </row>
    <row r="361" spans="1:50" ht="15.75" thickBot="1" x14ac:dyDescent="0.3">
      <c r="A361" s="179" t="s">
        <v>171</v>
      </c>
      <c r="B361" s="180" t="s">
        <v>433</v>
      </c>
      <c r="C361" s="181" t="s">
        <v>199</v>
      </c>
      <c r="D361" s="176" t="str">
        <f t="shared" si="96"/>
        <v>1891126959-Amerigroup-STAR-MRSA West</v>
      </c>
      <c r="E361" s="169" t="s">
        <v>200</v>
      </c>
      <c r="F361" s="169" t="s">
        <v>201</v>
      </c>
      <c r="G361" s="169" t="s">
        <v>202</v>
      </c>
      <c r="H361" s="85" t="s">
        <v>469</v>
      </c>
      <c r="I361" s="95" t="s">
        <v>510</v>
      </c>
      <c r="J361" s="116" t="s">
        <v>195</v>
      </c>
      <c r="K361" s="117" t="s">
        <v>195</v>
      </c>
      <c r="L361" s="117" t="s">
        <v>195</v>
      </c>
      <c r="M361" s="117" t="s">
        <v>195</v>
      </c>
      <c r="N361" s="117" t="s">
        <v>195</v>
      </c>
      <c r="O361" s="117" t="s">
        <v>195</v>
      </c>
      <c r="P361" s="117" t="s">
        <v>195</v>
      </c>
      <c r="Q361" s="117" t="s">
        <v>195</v>
      </c>
      <c r="R361" s="117" t="s">
        <v>195</v>
      </c>
      <c r="S361" s="117" t="s">
        <v>195</v>
      </c>
      <c r="T361" s="117" t="s">
        <v>195</v>
      </c>
      <c r="U361" s="118" t="s">
        <v>195</v>
      </c>
      <c r="V361" s="106">
        <v>2</v>
      </c>
      <c r="W361" s="106">
        <v>3</v>
      </c>
      <c r="X361" s="106">
        <v>6</v>
      </c>
      <c r="Y361" s="106">
        <v>2</v>
      </c>
      <c r="Z361" s="106">
        <v>6</v>
      </c>
      <c r="AA361" s="106">
        <v>6</v>
      </c>
      <c r="AB361" s="106">
        <v>9</v>
      </c>
      <c r="AC361" s="106">
        <v>9</v>
      </c>
      <c r="AD361" s="106">
        <v>16</v>
      </c>
      <c r="AE361" s="106">
        <v>16</v>
      </c>
      <c r="AF361" s="106">
        <v>13</v>
      </c>
      <c r="AG361" s="182">
        <v>17</v>
      </c>
      <c r="AH361" s="119">
        <f t="shared" si="97"/>
        <v>105</v>
      </c>
      <c r="AI361" s="106">
        <f t="shared" si="98"/>
        <v>2</v>
      </c>
      <c r="AJ361" s="107">
        <f t="shared" si="99"/>
        <v>3</v>
      </c>
      <c r="AK361" s="107">
        <f t="shared" si="100"/>
        <v>6</v>
      </c>
      <c r="AL361" s="107">
        <f t="shared" si="101"/>
        <v>2</v>
      </c>
      <c r="AM361" s="107">
        <f t="shared" si="102"/>
        <v>6</v>
      </c>
      <c r="AN361" s="107">
        <f t="shared" si="103"/>
        <v>6</v>
      </c>
      <c r="AO361" s="107">
        <f t="shared" si="104"/>
        <v>9</v>
      </c>
      <c r="AP361" s="107">
        <f t="shared" si="105"/>
        <v>9</v>
      </c>
      <c r="AQ361" s="107">
        <f t="shared" si="106"/>
        <v>16</v>
      </c>
      <c r="AR361" s="107">
        <f t="shared" si="107"/>
        <v>16</v>
      </c>
      <c r="AS361" s="107">
        <f t="shared" si="108"/>
        <v>13</v>
      </c>
      <c r="AT361" s="107">
        <f t="shared" si="109"/>
        <v>17</v>
      </c>
      <c r="AU361" s="105">
        <f t="shared" si="110"/>
        <v>105</v>
      </c>
      <c r="AV361" s="86">
        <v>6184.8200000000043</v>
      </c>
      <c r="AW361" s="87">
        <f t="shared" si="111"/>
        <v>6800.06</v>
      </c>
      <c r="AX361" s="87">
        <f t="shared" si="112"/>
        <v>615.23999999999614</v>
      </c>
    </row>
    <row r="362" spans="1:50" ht="15.75" thickBot="1" x14ac:dyDescent="0.3">
      <c r="A362" s="179" t="s">
        <v>171</v>
      </c>
      <c r="B362" s="180" t="s">
        <v>433</v>
      </c>
      <c r="C362" s="181" t="s">
        <v>239</v>
      </c>
      <c r="D362" s="176" t="str">
        <f t="shared" si="96"/>
        <v>1891126959-FIRSTCARE-STAR-MRSA West</v>
      </c>
      <c r="E362" s="169" t="s">
        <v>240</v>
      </c>
      <c r="F362" s="169" t="s">
        <v>201</v>
      </c>
      <c r="G362" s="169" t="s">
        <v>202</v>
      </c>
      <c r="H362" s="85" t="s">
        <v>469</v>
      </c>
      <c r="I362" s="95" t="s">
        <v>510</v>
      </c>
      <c r="J362" s="116" t="s">
        <v>195</v>
      </c>
      <c r="K362" s="117" t="s">
        <v>195</v>
      </c>
      <c r="L362" s="117" t="s">
        <v>195</v>
      </c>
      <c r="M362" s="117" t="s">
        <v>195</v>
      </c>
      <c r="N362" s="117" t="s">
        <v>195</v>
      </c>
      <c r="O362" s="117" t="s">
        <v>195</v>
      </c>
      <c r="P362" s="117" t="s">
        <v>195</v>
      </c>
      <c r="Q362" s="117" t="s">
        <v>195</v>
      </c>
      <c r="R362" s="117" t="s">
        <v>195</v>
      </c>
      <c r="S362" s="117" t="s">
        <v>195</v>
      </c>
      <c r="T362" s="117" t="s">
        <v>195</v>
      </c>
      <c r="U362" s="118" t="s">
        <v>195</v>
      </c>
      <c r="V362" s="106">
        <v>1</v>
      </c>
      <c r="W362" s="106">
        <v>2</v>
      </c>
      <c r="X362" s="106">
        <v>3</v>
      </c>
      <c r="Y362" s="106">
        <v>1</v>
      </c>
      <c r="Z362" s="106">
        <v>7</v>
      </c>
      <c r="AA362" s="106">
        <v>3</v>
      </c>
      <c r="AB362" s="106">
        <v>5</v>
      </c>
      <c r="AC362" s="106">
        <v>9</v>
      </c>
      <c r="AD362" s="106">
        <v>10</v>
      </c>
      <c r="AE362" s="106">
        <v>6</v>
      </c>
      <c r="AF362" s="106">
        <v>9</v>
      </c>
      <c r="AG362" s="182">
        <v>8</v>
      </c>
      <c r="AH362" s="119">
        <f t="shared" si="97"/>
        <v>64</v>
      </c>
      <c r="AI362" s="106">
        <f t="shared" si="98"/>
        <v>1</v>
      </c>
      <c r="AJ362" s="107">
        <f t="shared" si="99"/>
        <v>2</v>
      </c>
      <c r="AK362" s="107">
        <f t="shared" si="100"/>
        <v>3</v>
      </c>
      <c r="AL362" s="107">
        <f t="shared" si="101"/>
        <v>1</v>
      </c>
      <c r="AM362" s="107">
        <f t="shared" si="102"/>
        <v>7</v>
      </c>
      <c r="AN362" s="107">
        <f t="shared" si="103"/>
        <v>3</v>
      </c>
      <c r="AO362" s="107">
        <f t="shared" si="104"/>
        <v>5</v>
      </c>
      <c r="AP362" s="107">
        <f t="shared" si="105"/>
        <v>9</v>
      </c>
      <c r="AQ362" s="107">
        <f t="shared" si="106"/>
        <v>10</v>
      </c>
      <c r="AR362" s="107">
        <f t="shared" si="107"/>
        <v>6</v>
      </c>
      <c r="AS362" s="107">
        <f t="shared" si="108"/>
        <v>9</v>
      </c>
      <c r="AT362" s="107">
        <f t="shared" si="109"/>
        <v>8</v>
      </c>
      <c r="AU362" s="105">
        <f t="shared" si="110"/>
        <v>64</v>
      </c>
      <c r="AV362" s="86">
        <v>7756.92</v>
      </c>
      <c r="AW362" s="87">
        <f t="shared" si="111"/>
        <v>4144.8</v>
      </c>
      <c r="AX362" s="87">
        <f t="shared" si="112"/>
        <v>-3612.12</v>
      </c>
    </row>
    <row r="363" spans="1:50" ht="15.75" thickBot="1" x14ac:dyDescent="0.3">
      <c r="A363" s="179" t="s">
        <v>172</v>
      </c>
      <c r="B363" s="180" t="s">
        <v>215</v>
      </c>
      <c r="C363" s="181" t="s">
        <v>235</v>
      </c>
      <c r="D363" s="176" t="str">
        <f t="shared" si="96"/>
        <v>1891737920-Amerigroup-STAR Kids-MRSA West</v>
      </c>
      <c r="E363" s="169" t="s">
        <v>200</v>
      </c>
      <c r="F363" s="169" t="s">
        <v>236</v>
      </c>
      <c r="G363" s="169" t="s">
        <v>202</v>
      </c>
      <c r="H363" s="85" t="s">
        <v>469</v>
      </c>
      <c r="I363" s="95" t="s">
        <v>510</v>
      </c>
      <c r="J363" s="116" t="s">
        <v>195</v>
      </c>
      <c r="K363" s="117" t="s">
        <v>195</v>
      </c>
      <c r="L363" s="117" t="s">
        <v>195</v>
      </c>
      <c r="M363" s="117" t="s">
        <v>195</v>
      </c>
      <c r="N363" s="117" t="s">
        <v>195</v>
      </c>
      <c r="O363" s="117" t="s">
        <v>195</v>
      </c>
      <c r="P363" s="117" t="s">
        <v>195</v>
      </c>
      <c r="Q363" s="117" t="s">
        <v>195</v>
      </c>
      <c r="R363" s="117" t="s">
        <v>195</v>
      </c>
      <c r="S363" s="117" t="s">
        <v>195</v>
      </c>
      <c r="T363" s="117" t="s">
        <v>195</v>
      </c>
      <c r="U363" s="118" t="s">
        <v>195</v>
      </c>
      <c r="V363" s="106">
        <v>3</v>
      </c>
      <c r="W363" s="106">
        <v>1</v>
      </c>
      <c r="X363" s="106">
        <v>1</v>
      </c>
      <c r="Y363" s="106">
        <v>1</v>
      </c>
      <c r="Z363" s="106">
        <v>3</v>
      </c>
      <c r="AA363" s="106">
        <v>1</v>
      </c>
      <c r="AB363" s="106">
        <v>2</v>
      </c>
      <c r="AC363" s="106">
        <v>3</v>
      </c>
      <c r="AD363" s="106">
        <v>6</v>
      </c>
      <c r="AE363" s="106">
        <v>2</v>
      </c>
      <c r="AF363" s="106">
        <v>3</v>
      </c>
      <c r="AG363" s="182">
        <v>2</v>
      </c>
      <c r="AH363" s="119">
        <f t="shared" si="97"/>
        <v>28</v>
      </c>
      <c r="AI363" s="106">
        <f t="shared" si="98"/>
        <v>3</v>
      </c>
      <c r="AJ363" s="107">
        <f t="shared" si="99"/>
        <v>1</v>
      </c>
      <c r="AK363" s="107">
        <f t="shared" si="100"/>
        <v>1</v>
      </c>
      <c r="AL363" s="107">
        <f t="shared" si="101"/>
        <v>1</v>
      </c>
      <c r="AM363" s="107">
        <f t="shared" si="102"/>
        <v>3</v>
      </c>
      <c r="AN363" s="107">
        <f t="shared" si="103"/>
        <v>1</v>
      </c>
      <c r="AO363" s="107">
        <f t="shared" si="104"/>
        <v>2</v>
      </c>
      <c r="AP363" s="107">
        <f t="shared" si="105"/>
        <v>3</v>
      </c>
      <c r="AQ363" s="107">
        <f t="shared" si="106"/>
        <v>6</v>
      </c>
      <c r="AR363" s="107">
        <f t="shared" si="107"/>
        <v>2</v>
      </c>
      <c r="AS363" s="107">
        <f t="shared" si="108"/>
        <v>3</v>
      </c>
      <c r="AT363" s="107">
        <f t="shared" si="109"/>
        <v>2</v>
      </c>
      <c r="AU363" s="105">
        <f t="shared" si="110"/>
        <v>28</v>
      </c>
      <c r="AV363" s="86">
        <v>188.6400000000001</v>
      </c>
      <c r="AW363" s="87">
        <f t="shared" si="111"/>
        <v>1813.35</v>
      </c>
      <c r="AX363" s="87">
        <f t="shared" si="112"/>
        <v>1624.7099999999998</v>
      </c>
    </row>
    <row r="364" spans="1:50" ht="15.75" thickBot="1" x14ac:dyDescent="0.3">
      <c r="A364" s="179" t="s">
        <v>172</v>
      </c>
      <c r="B364" s="180" t="s">
        <v>215</v>
      </c>
      <c r="C364" s="181" t="s">
        <v>232</v>
      </c>
      <c r="D364" s="176" t="str">
        <f t="shared" si="96"/>
        <v>1891737920-Amerigroup-STAR+PLUS-MRSA West</v>
      </c>
      <c r="E364" s="169" t="s">
        <v>200</v>
      </c>
      <c r="F364" s="169" t="s">
        <v>233</v>
      </c>
      <c r="G364" s="169" t="s">
        <v>202</v>
      </c>
      <c r="H364" s="85" t="s">
        <v>469</v>
      </c>
      <c r="I364" s="95" t="s">
        <v>510</v>
      </c>
      <c r="J364" s="116" t="s">
        <v>195</v>
      </c>
      <c r="K364" s="117" t="s">
        <v>195</v>
      </c>
      <c r="L364" s="117" t="s">
        <v>195</v>
      </c>
      <c r="M364" s="117" t="s">
        <v>195</v>
      </c>
      <c r="N364" s="117" t="s">
        <v>195</v>
      </c>
      <c r="O364" s="117" t="s">
        <v>195</v>
      </c>
      <c r="P364" s="117" t="s">
        <v>195</v>
      </c>
      <c r="Q364" s="117" t="s">
        <v>195</v>
      </c>
      <c r="R364" s="117" t="s">
        <v>195</v>
      </c>
      <c r="S364" s="117" t="s">
        <v>195</v>
      </c>
      <c r="T364" s="117" t="s">
        <v>195</v>
      </c>
      <c r="U364" s="118" t="s">
        <v>195</v>
      </c>
      <c r="V364" s="106">
        <v>21</v>
      </c>
      <c r="W364" s="106">
        <v>6</v>
      </c>
      <c r="X364" s="106">
        <v>13</v>
      </c>
      <c r="Y364" s="106">
        <v>19</v>
      </c>
      <c r="Z364" s="106">
        <v>21</v>
      </c>
      <c r="AA364" s="106">
        <v>13</v>
      </c>
      <c r="AB364" s="106">
        <v>9</v>
      </c>
      <c r="AC364" s="106">
        <v>10</v>
      </c>
      <c r="AD364" s="106">
        <v>15</v>
      </c>
      <c r="AE364" s="106">
        <v>32</v>
      </c>
      <c r="AF364" s="106">
        <v>31</v>
      </c>
      <c r="AG364" s="182">
        <v>31</v>
      </c>
      <c r="AH364" s="119">
        <f t="shared" si="97"/>
        <v>221</v>
      </c>
      <c r="AI364" s="106">
        <f t="shared" si="98"/>
        <v>21</v>
      </c>
      <c r="AJ364" s="107">
        <f t="shared" si="99"/>
        <v>6</v>
      </c>
      <c r="AK364" s="107">
        <f t="shared" si="100"/>
        <v>13</v>
      </c>
      <c r="AL364" s="107">
        <f t="shared" si="101"/>
        <v>19</v>
      </c>
      <c r="AM364" s="107">
        <f t="shared" si="102"/>
        <v>21</v>
      </c>
      <c r="AN364" s="107">
        <f t="shared" si="103"/>
        <v>13</v>
      </c>
      <c r="AO364" s="107">
        <f t="shared" si="104"/>
        <v>9</v>
      </c>
      <c r="AP364" s="107">
        <f t="shared" si="105"/>
        <v>10</v>
      </c>
      <c r="AQ364" s="107">
        <f t="shared" si="106"/>
        <v>15</v>
      </c>
      <c r="AR364" s="107">
        <f t="shared" si="107"/>
        <v>32</v>
      </c>
      <c r="AS364" s="107">
        <f t="shared" si="108"/>
        <v>31</v>
      </c>
      <c r="AT364" s="107">
        <f t="shared" si="109"/>
        <v>31</v>
      </c>
      <c r="AU364" s="105">
        <f t="shared" si="110"/>
        <v>221</v>
      </c>
      <c r="AV364" s="86">
        <v>657.60000000000048</v>
      </c>
      <c r="AW364" s="87">
        <f t="shared" si="111"/>
        <v>14312.52</v>
      </c>
      <c r="AX364" s="87">
        <f t="shared" si="112"/>
        <v>13654.92</v>
      </c>
    </row>
    <row r="365" spans="1:50" ht="15.75" thickBot="1" x14ac:dyDescent="0.3">
      <c r="A365" s="179" t="s">
        <v>172</v>
      </c>
      <c r="B365" s="180" t="s">
        <v>215</v>
      </c>
      <c r="C365" s="181" t="s">
        <v>199</v>
      </c>
      <c r="D365" s="176" t="str">
        <f t="shared" si="96"/>
        <v>1891737920-Amerigroup-STAR-MRSA West</v>
      </c>
      <c r="E365" s="169" t="s">
        <v>200</v>
      </c>
      <c r="F365" s="169" t="s">
        <v>201</v>
      </c>
      <c r="G365" s="169" t="s">
        <v>202</v>
      </c>
      <c r="H365" s="85" t="s">
        <v>469</v>
      </c>
      <c r="I365" s="95" t="s">
        <v>510</v>
      </c>
      <c r="J365" s="116" t="s">
        <v>195</v>
      </c>
      <c r="K365" s="117" t="s">
        <v>195</v>
      </c>
      <c r="L365" s="117" t="s">
        <v>195</v>
      </c>
      <c r="M365" s="117" t="s">
        <v>195</v>
      </c>
      <c r="N365" s="117" t="s">
        <v>195</v>
      </c>
      <c r="O365" s="117" t="s">
        <v>195</v>
      </c>
      <c r="P365" s="117" t="s">
        <v>195</v>
      </c>
      <c r="Q365" s="117" t="s">
        <v>195</v>
      </c>
      <c r="R365" s="117" t="s">
        <v>195</v>
      </c>
      <c r="S365" s="117" t="s">
        <v>195</v>
      </c>
      <c r="T365" s="117" t="s">
        <v>195</v>
      </c>
      <c r="U365" s="118" t="s">
        <v>195</v>
      </c>
      <c r="V365" s="106">
        <v>9</v>
      </c>
      <c r="W365" s="106">
        <v>8</v>
      </c>
      <c r="X365" s="106">
        <v>8</v>
      </c>
      <c r="Y365" s="106">
        <v>9</v>
      </c>
      <c r="Z365" s="106">
        <v>20</v>
      </c>
      <c r="AA365" s="106">
        <v>16</v>
      </c>
      <c r="AB365" s="106">
        <v>5</v>
      </c>
      <c r="AC365" s="106">
        <v>12</v>
      </c>
      <c r="AD365" s="106">
        <v>11</v>
      </c>
      <c r="AE365" s="106">
        <v>14</v>
      </c>
      <c r="AF365" s="106">
        <v>12</v>
      </c>
      <c r="AG365" s="182">
        <v>12</v>
      </c>
      <c r="AH365" s="119">
        <f t="shared" si="97"/>
        <v>136</v>
      </c>
      <c r="AI365" s="106">
        <f t="shared" si="98"/>
        <v>9</v>
      </c>
      <c r="AJ365" s="107">
        <f t="shared" si="99"/>
        <v>8</v>
      </c>
      <c r="AK365" s="107">
        <f t="shared" si="100"/>
        <v>8</v>
      </c>
      <c r="AL365" s="107">
        <f t="shared" si="101"/>
        <v>9</v>
      </c>
      <c r="AM365" s="107">
        <f t="shared" si="102"/>
        <v>20</v>
      </c>
      <c r="AN365" s="107">
        <f t="shared" si="103"/>
        <v>16</v>
      </c>
      <c r="AO365" s="107">
        <f t="shared" si="104"/>
        <v>5</v>
      </c>
      <c r="AP365" s="107">
        <f t="shared" si="105"/>
        <v>12</v>
      </c>
      <c r="AQ365" s="107">
        <f t="shared" si="106"/>
        <v>11</v>
      </c>
      <c r="AR365" s="107">
        <f t="shared" si="107"/>
        <v>14</v>
      </c>
      <c r="AS365" s="107">
        <f t="shared" si="108"/>
        <v>12</v>
      </c>
      <c r="AT365" s="107">
        <f t="shared" si="109"/>
        <v>12</v>
      </c>
      <c r="AU365" s="105">
        <f t="shared" si="110"/>
        <v>136</v>
      </c>
      <c r="AV365" s="86">
        <v>5284.5800000000027</v>
      </c>
      <c r="AW365" s="87">
        <f t="shared" si="111"/>
        <v>8807.7000000000007</v>
      </c>
      <c r="AX365" s="87">
        <f t="shared" si="112"/>
        <v>3523.1199999999981</v>
      </c>
    </row>
    <row r="366" spans="1:50" ht="15.75" thickBot="1" x14ac:dyDescent="0.3">
      <c r="A366" s="179" t="s">
        <v>172</v>
      </c>
      <c r="B366" s="180" t="s">
        <v>215</v>
      </c>
      <c r="C366" s="181" t="s">
        <v>239</v>
      </c>
      <c r="D366" s="176" t="str">
        <f t="shared" si="96"/>
        <v>1891737920-FIRSTCARE-STAR-MRSA West</v>
      </c>
      <c r="E366" s="169" t="s">
        <v>240</v>
      </c>
      <c r="F366" s="169" t="s">
        <v>201</v>
      </c>
      <c r="G366" s="169" t="s">
        <v>202</v>
      </c>
      <c r="H366" s="85" t="s">
        <v>469</v>
      </c>
      <c r="I366" s="95" t="s">
        <v>510</v>
      </c>
      <c r="J366" s="116" t="s">
        <v>195</v>
      </c>
      <c r="K366" s="117" t="s">
        <v>195</v>
      </c>
      <c r="L366" s="117" t="s">
        <v>195</v>
      </c>
      <c r="M366" s="117" t="s">
        <v>195</v>
      </c>
      <c r="N366" s="117" t="s">
        <v>195</v>
      </c>
      <c r="O366" s="117" t="s">
        <v>195</v>
      </c>
      <c r="P366" s="117" t="s">
        <v>195</v>
      </c>
      <c r="Q366" s="117" t="s">
        <v>195</v>
      </c>
      <c r="R366" s="117" t="s">
        <v>195</v>
      </c>
      <c r="S366" s="117" t="s">
        <v>195</v>
      </c>
      <c r="T366" s="117" t="s">
        <v>195</v>
      </c>
      <c r="U366" s="118" t="s">
        <v>195</v>
      </c>
      <c r="V366" s="106">
        <v>23</v>
      </c>
      <c r="W366" s="106">
        <v>21</v>
      </c>
      <c r="X366" s="106">
        <v>15</v>
      </c>
      <c r="Y366" s="106">
        <v>20</v>
      </c>
      <c r="Z366" s="106">
        <v>19</v>
      </c>
      <c r="AA366" s="106">
        <v>26</v>
      </c>
      <c r="AB366" s="106">
        <v>25</v>
      </c>
      <c r="AC366" s="106">
        <v>21</v>
      </c>
      <c r="AD366" s="106">
        <v>25</v>
      </c>
      <c r="AE366" s="106">
        <v>20</v>
      </c>
      <c r="AF366" s="106">
        <v>11</v>
      </c>
      <c r="AG366" s="182">
        <v>21</v>
      </c>
      <c r="AH366" s="119">
        <f t="shared" si="97"/>
        <v>247</v>
      </c>
      <c r="AI366" s="106">
        <f t="shared" si="98"/>
        <v>23</v>
      </c>
      <c r="AJ366" s="107">
        <f t="shared" si="99"/>
        <v>21</v>
      </c>
      <c r="AK366" s="107">
        <f t="shared" si="100"/>
        <v>15</v>
      </c>
      <c r="AL366" s="107">
        <f t="shared" si="101"/>
        <v>20</v>
      </c>
      <c r="AM366" s="107">
        <f t="shared" si="102"/>
        <v>19</v>
      </c>
      <c r="AN366" s="107">
        <f t="shared" si="103"/>
        <v>26</v>
      </c>
      <c r="AO366" s="107">
        <f t="shared" si="104"/>
        <v>25</v>
      </c>
      <c r="AP366" s="107">
        <f t="shared" si="105"/>
        <v>21</v>
      </c>
      <c r="AQ366" s="107">
        <f t="shared" si="106"/>
        <v>25</v>
      </c>
      <c r="AR366" s="107">
        <f t="shared" si="107"/>
        <v>20</v>
      </c>
      <c r="AS366" s="107">
        <f t="shared" si="108"/>
        <v>11</v>
      </c>
      <c r="AT366" s="107">
        <f t="shared" si="109"/>
        <v>21</v>
      </c>
      <c r="AU366" s="105">
        <f t="shared" si="110"/>
        <v>247</v>
      </c>
      <c r="AV366" s="86">
        <v>6648.5999999999995</v>
      </c>
      <c r="AW366" s="87">
        <f t="shared" si="111"/>
        <v>15996.34</v>
      </c>
      <c r="AX366" s="87">
        <f t="shared" si="112"/>
        <v>9347.7400000000016</v>
      </c>
    </row>
    <row r="367" spans="1:50" ht="15.75" thickBot="1" x14ac:dyDescent="0.3">
      <c r="A367" s="179" t="s">
        <v>173</v>
      </c>
      <c r="B367" s="180" t="s">
        <v>353</v>
      </c>
      <c r="C367" s="181" t="s">
        <v>413</v>
      </c>
      <c r="D367" s="176" t="str">
        <f t="shared" si="96"/>
        <v>1902107568-Amerigroup-STAR-MRSA Central</v>
      </c>
      <c r="E367" s="169" t="s">
        <v>200</v>
      </c>
      <c r="F367" s="169" t="s">
        <v>201</v>
      </c>
      <c r="G367" s="169" t="s">
        <v>212</v>
      </c>
      <c r="H367" s="85" t="s">
        <v>469</v>
      </c>
      <c r="I367" s="95" t="s">
        <v>510</v>
      </c>
      <c r="J367" s="116" t="s">
        <v>38</v>
      </c>
      <c r="K367" s="117" t="s">
        <v>38</v>
      </c>
      <c r="L367" s="117" t="s">
        <v>38</v>
      </c>
      <c r="M367" s="117" t="s">
        <v>38</v>
      </c>
      <c r="N367" s="117" t="s">
        <v>38</v>
      </c>
      <c r="O367" s="117" t="s">
        <v>38</v>
      </c>
      <c r="P367" s="117" t="s">
        <v>38</v>
      </c>
      <c r="Q367" s="117" t="s">
        <v>38</v>
      </c>
      <c r="R367" s="117" t="s">
        <v>38</v>
      </c>
      <c r="S367" s="117" t="s">
        <v>38</v>
      </c>
      <c r="T367" s="117" t="s">
        <v>38</v>
      </c>
      <c r="U367" s="118" t="s">
        <v>38</v>
      </c>
      <c r="V367" s="106">
        <v>0</v>
      </c>
      <c r="W367" s="106">
        <v>0</v>
      </c>
      <c r="X367" s="106">
        <v>0</v>
      </c>
      <c r="Y367" s="106">
        <v>0</v>
      </c>
      <c r="Z367" s="106">
        <v>0</v>
      </c>
      <c r="AA367" s="106">
        <v>0</v>
      </c>
      <c r="AB367" s="106">
        <v>0</v>
      </c>
      <c r="AC367" s="106">
        <v>0</v>
      </c>
      <c r="AD367" s="106">
        <v>0</v>
      </c>
      <c r="AE367" s="106">
        <v>0</v>
      </c>
      <c r="AF367" s="106">
        <v>0</v>
      </c>
      <c r="AG367" s="182">
        <v>0</v>
      </c>
      <c r="AH367" s="119">
        <f t="shared" si="97"/>
        <v>0</v>
      </c>
      <c r="AI367" s="106">
        <f t="shared" si="98"/>
        <v>0</v>
      </c>
      <c r="AJ367" s="107">
        <f t="shared" si="99"/>
        <v>0</v>
      </c>
      <c r="AK367" s="107">
        <f t="shared" si="100"/>
        <v>0</v>
      </c>
      <c r="AL367" s="107">
        <f t="shared" si="101"/>
        <v>0</v>
      </c>
      <c r="AM367" s="107">
        <f t="shared" si="102"/>
        <v>0</v>
      </c>
      <c r="AN367" s="107">
        <f t="shared" si="103"/>
        <v>0</v>
      </c>
      <c r="AO367" s="107">
        <f t="shared" si="104"/>
        <v>0</v>
      </c>
      <c r="AP367" s="107">
        <f t="shared" si="105"/>
        <v>0</v>
      </c>
      <c r="AQ367" s="107">
        <f t="shared" si="106"/>
        <v>0</v>
      </c>
      <c r="AR367" s="107">
        <f t="shared" si="107"/>
        <v>0</v>
      </c>
      <c r="AS367" s="107">
        <f t="shared" si="108"/>
        <v>0</v>
      </c>
      <c r="AT367" s="107">
        <f t="shared" si="109"/>
        <v>0</v>
      </c>
      <c r="AU367" s="105">
        <f t="shared" si="110"/>
        <v>0</v>
      </c>
      <c r="AV367" s="86">
        <v>0</v>
      </c>
      <c r="AW367" s="87">
        <f t="shared" si="111"/>
        <v>0</v>
      </c>
      <c r="AX367" s="87">
        <f t="shared" si="112"/>
        <v>0</v>
      </c>
    </row>
    <row r="368" spans="1:50" ht="15.75" thickBot="1" x14ac:dyDescent="0.3">
      <c r="A368" s="179" t="s">
        <v>174</v>
      </c>
      <c r="B368" s="180" t="s">
        <v>417</v>
      </c>
      <c r="C368" s="181" t="s">
        <v>413</v>
      </c>
      <c r="D368" s="176" t="str">
        <f t="shared" si="96"/>
        <v>1902384951-Amerigroup-STAR-MRSA Central</v>
      </c>
      <c r="E368" s="169" t="s">
        <v>200</v>
      </c>
      <c r="F368" s="169" t="s">
        <v>201</v>
      </c>
      <c r="G368" s="169" t="s">
        <v>212</v>
      </c>
      <c r="H368" s="85" t="s">
        <v>468</v>
      </c>
      <c r="I368" s="95" t="s">
        <v>510</v>
      </c>
      <c r="J368" s="116" t="s">
        <v>38</v>
      </c>
      <c r="K368" s="117" t="s">
        <v>38</v>
      </c>
      <c r="L368" s="117" t="s">
        <v>38</v>
      </c>
      <c r="M368" s="117" t="s">
        <v>38</v>
      </c>
      <c r="N368" s="117" t="s">
        <v>38</v>
      </c>
      <c r="O368" s="117" t="s">
        <v>38</v>
      </c>
      <c r="P368" s="117" t="s">
        <v>38</v>
      </c>
      <c r="Q368" s="117" t="s">
        <v>38</v>
      </c>
      <c r="R368" s="117" t="s">
        <v>38</v>
      </c>
      <c r="S368" s="117" t="s">
        <v>38</v>
      </c>
      <c r="T368" s="117" t="s">
        <v>38</v>
      </c>
      <c r="U368" s="118" t="s">
        <v>38</v>
      </c>
      <c r="V368" s="106">
        <v>2</v>
      </c>
      <c r="W368" s="106">
        <v>0</v>
      </c>
      <c r="X368" s="106">
        <v>0</v>
      </c>
      <c r="Y368" s="106">
        <v>0</v>
      </c>
      <c r="Z368" s="106">
        <v>0</v>
      </c>
      <c r="AA368" s="106">
        <v>0</v>
      </c>
      <c r="AB368" s="106">
        <v>2</v>
      </c>
      <c r="AC368" s="106">
        <v>0</v>
      </c>
      <c r="AD368" s="106">
        <v>0</v>
      </c>
      <c r="AE368" s="106">
        <v>0</v>
      </c>
      <c r="AF368" s="106">
        <v>0</v>
      </c>
      <c r="AG368" s="182">
        <v>0</v>
      </c>
      <c r="AH368" s="119">
        <f t="shared" si="97"/>
        <v>4</v>
      </c>
      <c r="AI368" s="106">
        <f t="shared" si="98"/>
        <v>0</v>
      </c>
      <c r="AJ368" s="107">
        <f t="shared" si="99"/>
        <v>0</v>
      </c>
      <c r="AK368" s="107">
        <f t="shared" si="100"/>
        <v>0</v>
      </c>
      <c r="AL368" s="107">
        <f t="shared" si="101"/>
        <v>0</v>
      </c>
      <c r="AM368" s="107">
        <f t="shared" si="102"/>
        <v>0</v>
      </c>
      <c r="AN368" s="107">
        <f t="shared" si="103"/>
        <v>0</v>
      </c>
      <c r="AO368" s="107">
        <f t="shared" si="104"/>
        <v>0</v>
      </c>
      <c r="AP368" s="107">
        <f t="shared" si="105"/>
        <v>0</v>
      </c>
      <c r="AQ368" s="107">
        <f t="shared" si="106"/>
        <v>0</v>
      </c>
      <c r="AR368" s="107">
        <f t="shared" si="107"/>
        <v>0</v>
      </c>
      <c r="AS368" s="107">
        <f t="shared" si="108"/>
        <v>0</v>
      </c>
      <c r="AT368" s="107">
        <f t="shared" si="109"/>
        <v>0</v>
      </c>
      <c r="AU368" s="105">
        <f t="shared" si="110"/>
        <v>0</v>
      </c>
      <c r="AV368" s="86">
        <v>0</v>
      </c>
      <c r="AW368" s="87">
        <f t="shared" si="111"/>
        <v>0</v>
      </c>
      <c r="AX368" s="87">
        <f t="shared" si="112"/>
        <v>0</v>
      </c>
    </row>
    <row r="369" spans="1:50" ht="15.75" thickBot="1" x14ac:dyDescent="0.3">
      <c r="A369" s="179" t="s">
        <v>175</v>
      </c>
      <c r="B369" s="180" t="s">
        <v>287</v>
      </c>
      <c r="C369" s="181" t="s">
        <v>235</v>
      </c>
      <c r="D369" s="176" t="str">
        <f t="shared" si="96"/>
        <v>1902995525-Amerigroup-STAR Kids-MRSA West</v>
      </c>
      <c r="E369" s="169" t="s">
        <v>200</v>
      </c>
      <c r="F369" s="169" t="s">
        <v>236</v>
      </c>
      <c r="G369" s="169" t="s">
        <v>202</v>
      </c>
      <c r="H369" s="85" t="s">
        <v>469</v>
      </c>
      <c r="I369" s="95" t="s">
        <v>510</v>
      </c>
      <c r="J369" s="116" t="s">
        <v>195</v>
      </c>
      <c r="K369" s="117" t="s">
        <v>195</v>
      </c>
      <c r="L369" s="117" t="s">
        <v>195</v>
      </c>
      <c r="M369" s="117" t="s">
        <v>195</v>
      </c>
      <c r="N369" s="117" t="s">
        <v>195</v>
      </c>
      <c r="O369" s="117" t="s">
        <v>195</v>
      </c>
      <c r="P369" s="117" t="s">
        <v>195</v>
      </c>
      <c r="Q369" s="117" t="s">
        <v>195</v>
      </c>
      <c r="R369" s="117" t="s">
        <v>195</v>
      </c>
      <c r="S369" s="117" t="s">
        <v>195</v>
      </c>
      <c r="T369" s="117" t="s">
        <v>195</v>
      </c>
      <c r="U369" s="118" t="s">
        <v>195</v>
      </c>
      <c r="V369" s="106">
        <v>0</v>
      </c>
      <c r="W369" s="106">
        <v>0</v>
      </c>
      <c r="X369" s="106">
        <v>0</v>
      </c>
      <c r="Y369" s="106">
        <v>0</v>
      </c>
      <c r="Z369" s="106">
        <v>0</v>
      </c>
      <c r="AA369" s="106">
        <v>0</v>
      </c>
      <c r="AB369" s="106">
        <v>0</v>
      </c>
      <c r="AC369" s="106">
        <v>0</v>
      </c>
      <c r="AD369" s="106">
        <v>0</v>
      </c>
      <c r="AE369" s="106">
        <v>0</v>
      </c>
      <c r="AF369" s="106">
        <v>0</v>
      </c>
      <c r="AG369" s="182">
        <v>0</v>
      </c>
      <c r="AH369" s="119">
        <f t="shared" si="97"/>
        <v>0</v>
      </c>
      <c r="AI369" s="106">
        <f t="shared" si="98"/>
        <v>0</v>
      </c>
      <c r="AJ369" s="107">
        <f t="shared" si="99"/>
        <v>0</v>
      </c>
      <c r="AK369" s="107">
        <f t="shared" si="100"/>
        <v>0</v>
      </c>
      <c r="AL369" s="107">
        <f t="shared" si="101"/>
        <v>0</v>
      </c>
      <c r="AM369" s="107">
        <f t="shared" si="102"/>
        <v>0</v>
      </c>
      <c r="AN369" s="107">
        <f t="shared" si="103"/>
        <v>0</v>
      </c>
      <c r="AO369" s="107">
        <f t="shared" si="104"/>
        <v>0</v>
      </c>
      <c r="AP369" s="107">
        <f t="shared" si="105"/>
        <v>0</v>
      </c>
      <c r="AQ369" s="107">
        <f t="shared" si="106"/>
        <v>0</v>
      </c>
      <c r="AR369" s="107">
        <f t="shared" si="107"/>
        <v>0</v>
      </c>
      <c r="AS369" s="107">
        <f t="shared" si="108"/>
        <v>0</v>
      </c>
      <c r="AT369" s="107">
        <f t="shared" si="109"/>
        <v>0</v>
      </c>
      <c r="AU369" s="105">
        <f t="shared" si="110"/>
        <v>0</v>
      </c>
      <c r="AV369" s="86">
        <v>3406.570000000002</v>
      </c>
      <c r="AW369" s="87">
        <f t="shared" si="111"/>
        <v>0</v>
      </c>
      <c r="AX369" s="87">
        <f t="shared" si="112"/>
        <v>-3406.570000000002</v>
      </c>
    </row>
    <row r="370" spans="1:50" ht="15.75" thickBot="1" x14ac:dyDescent="0.3">
      <c r="A370" s="179" t="s">
        <v>175</v>
      </c>
      <c r="B370" s="180" t="s">
        <v>287</v>
      </c>
      <c r="C370" s="181" t="s">
        <v>232</v>
      </c>
      <c r="D370" s="176" t="str">
        <f t="shared" si="96"/>
        <v>1902995525-Amerigroup-STAR+PLUS-MRSA West</v>
      </c>
      <c r="E370" s="169" t="s">
        <v>200</v>
      </c>
      <c r="F370" s="169" t="s">
        <v>233</v>
      </c>
      <c r="G370" s="169" t="s">
        <v>202</v>
      </c>
      <c r="H370" s="85" t="s">
        <v>469</v>
      </c>
      <c r="I370" s="95" t="s">
        <v>510</v>
      </c>
      <c r="J370" s="116" t="s">
        <v>195</v>
      </c>
      <c r="K370" s="117" t="s">
        <v>195</v>
      </c>
      <c r="L370" s="117" t="s">
        <v>195</v>
      </c>
      <c r="M370" s="117" t="s">
        <v>195</v>
      </c>
      <c r="N370" s="117" t="s">
        <v>195</v>
      </c>
      <c r="O370" s="117" t="s">
        <v>195</v>
      </c>
      <c r="P370" s="117" t="s">
        <v>195</v>
      </c>
      <c r="Q370" s="117" t="s">
        <v>195</v>
      </c>
      <c r="R370" s="117" t="s">
        <v>195</v>
      </c>
      <c r="S370" s="117" t="s">
        <v>195</v>
      </c>
      <c r="T370" s="117" t="s">
        <v>195</v>
      </c>
      <c r="U370" s="118" t="s">
        <v>195</v>
      </c>
      <c r="V370" s="106">
        <v>1</v>
      </c>
      <c r="W370" s="106">
        <v>0</v>
      </c>
      <c r="X370" s="106">
        <v>0</v>
      </c>
      <c r="Y370" s="106">
        <v>0</v>
      </c>
      <c r="Z370" s="106">
        <v>0</v>
      </c>
      <c r="AA370" s="106">
        <v>0</v>
      </c>
      <c r="AB370" s="106">
        <v>0</v>
      </c>
      <c r="AC370" s="106">
        <v>0</v>
      </c>
      <c r="AD370" s="106">
        <v>0</v>
      </c>
      <c r="AE370" s="106">
        <v>0</v>
      </c>
      <c r="AF370" s="106">
        <v>0</v>
      </c>
      <c r="AG370" s="182">
        <v>0</v>
      </c>
      <c r="AH370" s="119">
        <f t="shared" si="97"/>
        <v>1</v>
      </c>
      <c r="AI370" s="106">
        <f t="shared" si="98"/>
        <v>1</v>
      </c>
      <c r="AJ370" s="107">
        <f t="shared" si="99"/>
        <v>0</v>
      </c>
      <c r="AK370" s="107">
        <f t="shared" si="100"/>
        <v>0</v>
      </c>
      <c r="AL370" s="107">
        <f t="shared" si="101"/>
        <v>0</v>
      </c>
      <c r="AM370" s="107">
        <f t="shared" si="102"/>
        <v>0</v>
      </c>
      <c r="AN370" s="107">
        <f t="shared" si="103"/>
        <v>0</v>
      </c>
      <c r="AO370" s="107">
        <f t="shared" si="104"/>
        <v>0</v>
      </c>
      <c r="AP370" s="107">
        <f t="shared" si="105"/>
        <v>0</v>
      </c>
      <c r="AQ370" s="107">
        <f t="shared" si="106"/>
        <v>0</v>
      </c>
      <c r="AR370" s="107">
        <f t="shared" si="107"/>
        <v>0</v>
      </c>
      <c r="AS370" s="107">
        <f t="shared" si="108"/>
        <v>0</v>
      </c>
      <c r="AT370" s="107">
        <f t="shared" si="109"/>
        <v>0</v>
      </c>
      <c r="AU370" s="105">
        <f t="shared" si="110"/>
        <v>1</v>
      </c>
      <c r="AV370" s="86">
        <v>10111.169999999998</v>
      </c>
      <c r="AW370" s="87">
        <f t="shared" si="111"/>
        <v>64.760000000000005</v>
      </c>
      <c r="AX370" s="87">
        <f t="shared" si="112"/>
        <v>-10046.409999999998</v>
      </c>
    </row>
    <row r="371" spans="1:50" ht="15.75" thickBot="1" x14ac:dyDescent="0.3">
      <c r="A371" s="179" t="s">
        <v>175</v>
      </c>
      <c r="B371" s="180" t="s">
        <v>287</v>
      </c>
      <c r="C371" s="181" t="s">
        <v>199</v>
      </c>
      <c r="D371" s="176" t="str">
        <f t="shared" si="96"/>
        <v>1902995525-Amerigroup-STAR-MRSA West</v>
      </c>
      <c r="E371" s="169" t="s">
        <v>200</v>
      </c>
      <c r="F371" s="169" t="s">
        <v>201</v>
      </c>
      <c r="G371" s="169" t="s">
        <v>202</v>
      </c>
      <c r="H371" s="85" t="s">
        <v>469</v>
      </c>
      <c r="I371" s="95" t="s">
        <v>510</v>
      </c>
      <c r="J371" s="116" t="s">
        <v>195</v>
      </c>
      <c r="K371" s="117" t="s">
        <v>195</v>
      </c>
      <c r="L371" s="117" t="s">
        <v>195</v>
      </c>
      <c r="M371" s="117" t="s">
        <v>195</v>
      </c>
      <c r="N371" s="117" t="s">
        <v>195</v>
      </c>
      <c r="O371" s="117" t="s">
        <v>195</v>
      </c>
      <c r="P371" s="117" t="s">
        <v>195</v>
      </c>
      <c r="Q371" s="117" t="s">
        <v>195</v>
      </c>
      <c r="R371" s="117" t="s">
        <v>195</v>
      </c>
      <c r="S371" s="117" t="s">
        <v>195</v>
      </c>
      <c r="T371" s="117" t="s">
        <v>195</v>
      </c>
      <c r="U371" s="118" t="s">
        <v>195</v>
      </c>
      <c r="V371" s="106">
        <v>0</v>
      </c>
      <c r="W371" s="106">
        <v>2</v>
      </c>
      <c r="X371" s="106">
        <v>0</v>
      </c>
      <c r="Y371" s="106">
        <v>1</v>
      </c>
      <c r="Z371" s="106">
        <v>1</v>
      </c>
      <c r="AA371" s="106">
        <v>3</v>
      </c>
      <c r="AB371" s="106">
        <v>0</v>
      </c>
      <c r="AC371" s="106">
        <v>0</v>
      </c>
      <c r="AD371" s="106">
        <v>0</v>
      </c>
      <c r="AE371" s="106">
        <v>1</v>
      </c>
      <c r="AF371" s="106">
        <v>0</v>
      </c>
      <c r="AG371" s="182">
        <v>0</v>
      </c>
      <c r="AH371" s="119">
        <f t="shared" si="97"/>
        <v>8</v>
      </c>
      <c r="AI371" s="106">
        <f t="shared" si="98"/>
        <v>0</v>
      </c>
      <c r="AJ371" s="107">
        <f t="shared" si="99"/>
        <v>2</v>
      </c>
      <c r="AK371" s="107">
        <f t="shared" si="100"/>
        <v>0</v>
      </c>
      <c r="AL371" s="107">
        <f t="shared" si="101"/>
        <v>1</v>
      </c>
      <c r="AM371" s="107">
        <f t="shared" si="102"/>
        <v>1</v>
      </c>
      <c r="AN371" s="107">
        <f t="shared" si="103"/>
        <v>3</v>
      </c>
      <c r="AO371" s="107">
        <f t="shared" si="104"/>
        <v>0</v>
      </c>
      <c r="AP371" s="107">
        <f t="shared" si="105"/>
        <v>0</v>
      </c>
      <c r="AQ371" s="107">
        <f t="shared" si="106"/>
        <v>0</v>
      </c>
      <c r="AR371" s="107">
        <f t="shared" si="107"/>
        <v>1</v>
      </c>
      <c r="AS371" s="107">
        <f t="shared" si="108"/>
        <v>0</v>
      </c>
      <c r="AT371" s="107">
        <f t="shared" si="109"/>
        <v>0</v>
      </c>
      <c r="AU371" s="105">
        <f t="shared" si="110"/>
        <v>8</v>
      </c>
      <c r="AV371" s="86">
        <v>74932.25</v>
      </c>
      <c r="AW371" s="87">
        <f t="shared" si="111"/>
        <v>518.1</v>
      </c>
      <c r="AX371" s="87">
        <f t="shared" si="112"/>
        <v>-74414.149999999994</v>
      </c>
    </row>
    <row r="372" spans="1:50" ht="15.75" thickBot="1" x14ac:dyDescent="0.3">
      <c r="A372" s="179" t="s">
        <v>175</v>
      </c>
      <c r="B372" s="180" t="s">
        <v>287</v>
      </c>
      <c r="C372" s="181" t="s">
        <v>239</v>
      </c>
      <c r="D372" s="176" t="str">
        <f t="shared" si="96"/>
        <v>1902995525-FIRSTCARE-STAR-MRSA West</v>
      </c>
      <c r="E372" s="169" t="s">
        <v>240</v>
      </c>
      <c r="F372" s="169" t="s">
        <v>201</v>
      </c>
      <c r="G372" s="169" t="s">
        <v>202</v>
      </c>
      <c r="H372" s="85" t="s">
        <v>469</v>
      </c>
      <c r="I372" s="95" t="s">
        <v>510</v>
      </c>
      <c r="J372" s="116" t="s">
        <v>38</v>
      </c>
      <c r="K372" s="117" t="s">
        <v>38</v>
      </c>
      <c r="L372" s="117" t="s">
        <v>38</v>
      </c>
      <c r="M372" s="117" t="s">
        <v>38</v>
      </c>
      <c r="N372" s="117" t="s">
        <v>38</v>
      </c>
      <c r="O372" s="117" t="s">
        <v>195</v>
      </c>
      <c r="P372" s="117" t="s">
        <v>195</v>
      </c>
      <c r="Q372" s="117" t="s">
        <v>195</v>
      </c>
      <c r="R372" s="117" t="s">
        <v>195</v>
      </c>
      <c r="S372" s="117" t="s">
        <v>195</v>
      </c>
      <c r="T372" s="117" t="s">
        <v>195</v>
      </c>
      <c r="U372" s="118" t="s">
        <v>195</v>
      </c>
      <c r="V372" s="106">
        <v>258</v>
      </c>
      <c r="W372" s="106">
        <v>299</v>
      </c>
      <c r="X372" s="106">
        <v>319</v>
      </c>
      <c r="Y372" s="106">
        <v>322</v>
      </c>
      <c r="Z372" s="106">
        <v>245</v>
      </c>
      <c r="AA372" s="106">
        <v>239</v>
      </c>
      <c r="AB372" s="106">
        <v>287</v>
      </c>
      <c r="AC372" s="106">
        <v>265</v>
      </c>
      <c r="AD372" s="106">
        <v>240</v>
      </c>
      <c r="AE372" s="106">
        <v>163</v>
      </c>
      <c r="AF372" s="106">
        <v>200</v>
      </c>
      <c r="AG372" s="182">
        <v>278</v>
      </c>
      <c r="AH372" s="119">
        <f t="shared" si="97"/>
        <v>3115</v>
      </c>
      <c r="AI372" s="106">
        <f t="shared" si="98"/>
        <v>0</v>
      </c>
      <c r="AJ372" s="107">
        <f t="shared" si="99"/>
        <v>0</v>
      </c>
      <c r="AK372" s="107">
        <f t="shared" si="100"/>
        <v>0</v>
      </c>
      <c r="AL372" s="107">
        <f t="shared" si="101"/>
        <v>0</v>
      </c>
      <c r="AM372" s="107">
        <f t="shared" si="102"/>
        <v>0</v>
      </c>
      <c r="AN372" s="107">
        <f t="shared" si="103"/>
        <v>239</v>
      </c>
      <c r="AO372" s="107">
        <f t="shared" si="104"/>
        <v>287</v>
      </c>
      <c r="AP372" s="107">
        <f t="shared" si="105"/>
        <v>265</v>
      </c>
      <c r="AQ372" s="107">
        <f t="shared" si="106"/>
        <v>240</v>
      </c>
      <c r="AR372" s="107">
        <f t="shared" si="107"/>
        <v>163</v>
      </c>
      <c r="AS372" s="107">
        <f t="shared" si="108"/>
        <v>200</v>
      </c>
      <c r="AT372" s="107">
        <f t="shared" si="109"/>
        <v>278</v>
      </c>
      <c r="AU372" s="105">
        <f t="shared" si="110"/>
        <v>1672</v>
      </c>
      <c r="AV372" s="86">
        <v>0</v>
      </c>
      <c r="AW372" s="87">
        <f t="shared" si="111"/>
        <v>108282.92</v>
      </c>
      <c r="AX372" s="87">
        <f t="shared" si="112"/>
        <v>108282.92</v>
      </c>
    </row>
    <row r="373" spans="1:50" ht="15.75" thickBot="1" x14ac:dyDescent="0.3">
      <c r="A373" s="179" t="s">
        <v>176</v>
      </c>
      <c r="B373" s="180" t="s">
        <v>312</v>
      </c>
      <c r="C373" s="181" t="s">
        <v>452</v>
      </c>
      <c r="D373" s="176" t="str">
        <f t="shared" si="96"/>
        <v>1912425000-Amerigroup-STAR+PLUS-Travis</v>
      </c>
      <c r="E373" s="169" t="s">
        <v>200</v>
      </c>
      <c r="F373" s="169" t="s">
        <v>233</v>
      </c>
      <c r="G373" s="169" t="s">
        <v>225</v>
      </c>
      <c r="H373" s="85" t="s">
        <v>469</v>
      </c>
      <c r="I373" s="95" t="s">
        <v>510</v>
      </c>
      <c r="J373" s="116" t="s">
        <v>195</v>
      </c>
      <c r="K373" s="117" t="s">
        <v>195</v>
      </c>
      <c r="L373" s="117" t="s">
        <v>195</v>
      </c>
      <c r="M373" s="117" t="s">
        <v>195</v>
      </c>
      <c r="N373" s="117" t="s">
        <v>195</v>
      </c>
      <c r="O373" s="117" t="s">
        <v>195</v>
      </c>
      <c r="P373" s="117" t="s">
        <v>195</v>
      </c>
      <c r="Q373" s="117" t="s">
        <v>195</v>
      </c>
      <c r="R373" s="117" t="s">
        <v>195</v>
      </c>
      <c r="S373" s="117" t="s">
        <v>195</v>
      </c>
      <c r="T373" s="117" t="s">
        <v>195</v>
      </c>
      <c r="U373" s="118" t="s">
        <v>195</v>
      </c>
      <c r="V373" s="106">
        <v>4</v>
      </c>
      <c r="W373" s="106">
        <v>4</v>
      </c>
      <c r="X373" s="106">
        <v>0</v>
      </c>
      <c r="Y373" s="106">
        <v>1</v>
      </c>
      <c r="Z373" s="106">
        <v>1</v>
      </c>
      <c r="AA373" s="106">
        <v>4</v>
      </c>
      <c r="AB373" s="106">
        <v>5</v>
      </c>
      <c r="AC373" s="106">
        <v>3</v>
      </c>
      <c r="AD373" s="106">
        <v>2</v>
      </c>
      <c r="AE373" s="106">
        <v>4</v>
      </c>
      <c r="AF373" s="106">
        <v>2</v>
      </c>
      <c r="AG373" s="182">
        <v>0</v>
      </c>
      <c r="AH373" s="119">
        <f t="shared" si="97"/>
        <v>30</v>
      </c>
      <c r="AI373" s="106">
        <f t="shared" si="98"/>
        <v>4</v>
      </c>
      <c r="AJ373" s="107">
        <f t="shared" si="99"/>
        <v>4</v>
      </c>
      <c r="AK373" s="107">
        <f t="shared" si="100"/>
        <v>0</v>
      </c>
      <c r="AL373" s="107">
        <f t="shared" si="101"/>
        <v>1</v>
      </c>
      <c r="AM373" s="107">
        <f t="shared" si="102"/>
        <v>1</v>
      </c>
      <c r="AN373" s="107">
        <f t="shared" si="103"/>
        <v>4</v>
      </c>
      <c r="AO373" s="107">
        <f t="shared" si="104"/>
        <v>5</v>
      </c>
      <c r="AP373" s="107">
        <f t="shared" si="105"/>
        <v>3</v>
      </c>
      <c r="AQ373" s="107">
        <f t="shared" si="106"/>
        <v>2</v>
      </c>
      <c r="AR373" s="107">
        <f t="shared" si="107"/>
        <v>4</v>
      </c>
      <c r="AS373" s="107">
        <f t="shared" si="108"/>
        <v>2</v>
      </c>
      <c r="AT373" s="107">
        <f t="shared" si="109"/>
        <v>0</v>
      </c>
      <c r="AU373" s="105">
        <f t="shared" si="110"/>
        <v>30</v>
      </c>
      <c r="AV373" s="86">
        <v>259.44000000000005</v>
      </c>
      <c r="AW373" s="87">
        <f t="shared" si="111"/>
        <v>1942.88</v>
      </c>
      <c r="AX373" s="87">
        <f t="shared" si="112"/>
        <v>1683.44</v>
      </c>
    </row>
    <row r="374" spans="1:50" ht="15.75" thickBot="1" x14ac:dyDescent="0.3">
      <c r="A374" s="179" t="s">
        <v>177</v>
      </c>
      <c r="B374" s="180" t="s">
        <v>347</v>
      </c>
      <c r="C374" s="181" t="s">
        <v>235</v>
      </c>
      <c r="D374" s="176" t="str">
        <f t="shared" si="96"/>
        <v>1922057561-Amerigroup-STAR Kids-MRSA West</v>
      </c>
      <c r="E374" s="169" t="s">
        <v>200</v>
      </c>
      <c r="F374" s="169" t="s">
        <v>236</v>
      </c>
      <c r="G374" s="169" t="s">
        <v>202</v>
      </c>
      <c r="H374" s="85" t="s">
        <v>469</v>
      </c>
      <c r="I374" s="95" t="s">
        <v>510</v>
      </c>
      <c r="J374" s="116" t="s">
        <v>195</v>
      </c>
      <c r="K374" s="117" t="s">
        <v>195</v>
      </c>
      <c r="L374" s="117" t="s">
        <v>195</v>
      </c>
      <c r="M374" s="117" t="s">
        <v>195</v>
      </c>
      <c r="N374" s="117" t="s">
        <v>195</v>
      </c>
      <c r="O374" s="117" t="s">
        <v>195</v>
      </c>
      <c r="P374" s="117" t="s">
        <v>195</v>
      </c>
      <c r="Q374" s="117" t="s">
        <v>195</v>
      </c>
      <c r="R374" s="117" t="s">
        <v>195</v>
      </c>
      <c r="S374" s="117" t="s">
        <v>195</v>
      </c>
      <c r="T374" s="117" t="s">
        <v>195</v>
      </c>
      <c r="U374" s="118" t="s">
        <v>195</v>
      </c>
      <c r="V374" s="106">
        <v>6</v>
      </c>
      <c r="W374" s="106">
        <v>2</v>
      </c>
      <c r="X374" s="106">
        <v>3</v>
      </c>
      <c r="Y374" s="106">
        <v>2</v>
      </c>
      <c r="Z374" s="106">
        <v>7</v>
      </c>
      <c r="AA374" s="106">
        <v>1</v>
      </c>
      <c r="AB374" s="106">
        <v>9</v>
      </c>
      <c r="AC374" s="106">
        <v>1</v>
      </c>
      <c r="AD374" s="106">
        <v>2</v>
      </c>
      <c r="AE374" s="106">
        <v>4</v>
      </c>
      <c r="AF374" s="106">
        <v>3</v>
      </c>
      <c r="AG374" s="182">
        <v>3</v>
      </c>
      <c r="AH374" s="119">
        <f t="shared" si="97"/>
        <v>43</v>
      </c>
      <c r="AI374" s="106">
        <f t="shared" si="98"/>
        <v>6</v>
      </c>
      <c r="AJ374" s="107">
        <f t="shared" si="99"/>
        <v>2</v>
      </c>
      <c r="AK374" s="107">
        <f t="shared" si="100"/>
        <v>3</v>
      </c>
      <c r="AL374" s="107">
        <f t="shared" si="101"/>
        <v>2</v>
      </c>
      <c r="AM374" s="107">
        <f t="shared" si="102"/>
        <v>7</v>
      </c>
      <c r="AN374" s="107">
        <f t="shared" si="103"/>
        <v>1</v>
      </c>
      <c r="AO374" s="107">
        <f t="shared" si="104"/>
        <v>9</v>
      </c>
      <c r="AP374" s="107">
        <f t="shared" si="105"/>
        <v>1</v>
      </c>
      <c r="AQ374" s="107">
        <f t="shared" si="106"/>
        <v>2</v>
      </c>
      <c r="AR374" s="107">
        <f t="shared" si="107"/>
        <v>4</v>
      </c>
      <c r="AS374" s="107">
        <f t="shared" si="108"/>
        <v>3</v>
      </c>
      <c r="AT374" s="107">
        <f t="shared" si="109"/>
        <v>3</v>
      </c>
      <c r="AU374" s="105">
        <f t="shared" si="110"/>
        <v>43</v>
      </c>
      <c r="AV374" s="86">
        <v>1339.7899999999995</v>
      </c>
      <c r="AW374" s="87">
        <f t="shared" si="111"/>
        <v>2784.79</v>
      </c>
      <c r="AX374" s="87">
        <f t="shared" si="112"/>
        <v>1445.0000000000005</v>
      </c>
    </row>
    <row r="375" spans="1:50" ht="15.75" thickBot="1" x14ac:dyDescent="0.3">
      <c r="A375" s="179" t="s">
        <v>177</v>
      </c>
      <c r="B375" s="180" t="s">
        <v>347</v>
      </c>
      <c r="C375" s="181" t="s">
        <v>232</v>
      </c>
      <c r="D375" s="176" t="str">
        <f t="shared" si="96"/>
        <v>1922057561-Amerigroup-STAR+PLUS-MRSA West</v>
      </c>
      <c r="E375" s="169" t="s">
        <v>200</v>
      </c>
      <c r="F375" s="169" t="s">
        <v>233</v>
      </c>
      <c r="G375" s="169" t="s">
        <v>202</v>
      </c>
      <c r="H375" s="85" t="s">
        <v>469</v>
      </c>
      <c r="I375" s="95" t="s">
        <v>510</v>
      </c>
      <c r="J375" s="116" t="s">
        <v>195</v>
      </c>
      <c r="K375" s="117" t="s">
        <v>195</v>
      </c>
      <c r="L375" s="117" t="s">
        <v>195</v>
      </c>
      <c r="M375" s="117" t="s">
        <v>195</v>
      </c>
      <c r="N375" s="117" t="s">
        <v>195</v>
      </c>
      <c r="O375" s="117" t="s">
        <v>195</v>
      </c>
      <c r="P375" s="117" t="s">
        <v>195</v>
      </c>
      <c r="Q375" s="117" t="s">
        <v>195</v>
      </c>
      <c r="R375" s="117" t="s">
        <v>195</v>
      </c>
      <c r="S375" s="117" t="s">
        <v>195</v>
      </c>
      <c r="T375" s="117" t="s">
        <v>195</v>
      </c>
      <c r="U375" s="118" t="s">
        <v>195</v>
      </c>
      <c r="V375" s="106">
        <v>10</v>
      </c>
      <c r="W375" s="106">
        <v>6</v>
      </c>
      <c r="X375" s="106">
        <v>9</v>
      </c>
      <c r="Y375" s="106">
        <v>10</v>
      </c>
      <c r="Z375" s="106">
        <v>9</v>
      </c>
      <c r="AA375" s="106">
        <v>9</v>
      </c>
      <c r="AB375" s="106">
        <v>8</v>
      </c>
      <c r="AC375" s="106">
        <v>7</v>
      </c>
      <c r="AD375" s="106">
        <v>18</v>
      </c>
      <c r="AE375" s="106">
        <v>16</v>
      </c>
      <c r="AF375" s="106">
        <v>8</v>
      </c>
      <c r="AG375" s="182">
        <v>10</v>
      </c>
      <c r="AH375" s="119">
        <f t="shared" si="97"/>
        <v>120</v>
      </c>
      <c r="AI375" s="106">
        <f t="shared" si="98"/>
        <v>10</v>
      </c>
      <c r="AJ375" s="107">
        <f t="shared" si="99"/>
        <v>6</v>
      </c>
      <c r="AK375" s="107">
        <f t="shared" si="100"/>
        <v>9</v>
      </c>
      <c r="AL375" s="107">
        <f t="shared" si="101"/>
        <v>10</v>
      </c>
      <c r="AM375" s="107">
        <f t="shared" si="102"/>
        <v>9</v>
      </c>
      <c r="AN375" s="107">
        <f t="shared" si="103"/>
        <v>9</v>
      </c>
      <c r="AO375" s="107">
        <f t="shared" si="104"/>
        <v>8</v>
      </c>
      <c r="AP375" s="107">
        <f t="shared" si="105"/>
        <v>7</v>
      </c>
      <c r="AQ375" s="107">
        <f t="shared" si="106"/>
        <v>18</v>
      </c>
      <c r="AR375" s="107">
        <f t="shared" si="107"/>
        <v>16</v>
      </c>
      <c r="AS375" s="107">
        <f t="shared" si="108"/>
        <v>8</v>
      </c>
      <c r="AT375" s="107">
        <f t="shared" si="109"/>
        <v>10</v>
      </c>
      <c r="AU375" s="105">
        <f t="shared" si="110"/>
        <v>120</v>
      </c>
      <c r="AV375" s="86">
        <v>4043.23</v>
      </c>
      <c r="AW375" s="87">
        <f t="shared" si="111"/>
        <v>7771.5</v>
      </c>
      <c r="AX375" s="87">
        <f t="shared" si="112"/>
        <v>3728.27</v>
      </c>
    </row>
    <row r="376" spans="1:50" ht="15.75" thickBot="1" x14ac:dyDescent="0.3">
      <c r="A376" s="179" t="s">
        <v>177</v>
      </c>
      <c r="B376" s="180" t="s">
        <v>347</v>
      </c>
      <c r="C376" s="181" t="s">
        <v>199</v>
      </c>
      <c r="D376" s="176" t="str">
        <f t="shared" si="96"/>
        <v>1922057561-Amerigroup-STAR-MRSA West</v>
      </c>
      <c r="E376" s="169" t="s">
        <v>200</v>
      </c>
      <c r="F376" s="169" t="s">
        <v>201</v>
      </c>
      <c r="G376" s="169" t="s">
        <v>202</v>
      </c>
      <c r="H376" s="85" t="s">
        <v>469</v>
      </c>
      <c r="I376" s="95" t="s">
        <v>510</v>
      </c>
      <c r="J376" s="116" t="s">
        <v>195</v>
      </c>
      <c r="K376" s="117" t="s">
        <v>195</v>
      </c>
      <c r="L376" s="117" t="s">
        <v>195</v>
      </c>
      <c r="M376" s="117" t="s">
        <v>195</v>
      </c>
      <c r="N376" s="117" t="s">
        <v>195</v>
      </c>
      <c r="O376" s="117" t="s">
        <v>195</v>
      </c>
      <c r="P376" s="117" t="s">
        <v>195</v>
      </c>
      <c r="Q376" s="117" t="s">
        <v>195</v>
      </c>
      <c r="R376" s="117" t="s">
        <v>195</v>
      </c>
      <c r="S376" s="117" t="s">
        <v>195</v>
      </c>
      <c r="T376" s="117" t="s">
        <v>195</v>
      </c>
      <c r="U376" s="118" t="s">
        <v>195</v>
      </c>
      <c r="V376" s="106">
        <v>56</v>
      </c>
      <c r="W376" s="106">
        <v>46</v>
      </c>
      <c r="X376" s="106">
        <v>65</v>
      </c>
      <c r="Y376" s="106">
        <v>38</v>
      </c>
      <c r="Z376" s="106">
        <v>68</v>
      </c>
      <c r="AA376" s="106">
        <v>51</v>
      </c>
      <c r="AB376" s="106">
        <v>61</v>
      </c>
      <c r="AC376" s="106">
        <v>45</v>
      </c>
      <c r="AD376" s="106">
        <v>56</v>
      </c>
      <c r="AE376" s="106">
        <v>37</v>
      </c>
      <c r="AF376" s="106">
        <v>36</v>
      </c>
      <c r="AG376" s="182">
        <v>57</v>
      </c>
      <c r="AH376" s="119">
        <f t="shared" si="97"/>
        <v>616</v>
      </c>
      <c r="AI376" s="106">
        <f t="shared" si="98"/>
        <v>56</v>
      </c>
      <c r="AJ376" s="107">
        <f t="shared" si="99"/>
        <v>46</v>
      </c>
      <c r="AK376" s="107">
        <f t="shared" si="100"/>
        <v>65</v>
      </c>
      <c r="AL376" s="107">
        <f t="shared" si="101"/>
        <v>38</v>
      </c>
      <c r="AM376" s="107">
        <f t="shared" si="102"/>
        <v>68</v>
      </c>
      <c r="AN376" s="107">
        <f t="shared" si="103"/>
        <v>51</v>
      </c>
      <c r="AO376" s="107">
        <f t="shared" si="104"/>
        <v>61</v>
      </c>
      <c r="AP376" s="107">
        <f t="shared" si="105"/>
        <v>45</v>
      </c>
      <c r="AQ376" s="107">
        <f t="shared" si="106"/>
        <v>56</v>
      </c>
      <c r="AR376" s="107">
        <f t="shared" si="107"/>
        <v>37</v>
      </c>
      <c r="AS376" s="107">
        <f t="shared" si="108"/>
        <v>36</v>
      </c>
      <c r="AT376" s="107">
        <f t="shared" si="109"/>
        <v>57</v>
      </c>
      <c r="AU376" s="105">
        <f t="shared" si="110"/>
        <v>616</v>
      </c>
      <c r="AV376" s="86">
        <v>30353.86</v>
      </c>
      <c r="AW376" s="87">
        <f t="shared" si="111"/>
        <v>39893.71</v>
      </c>
      <c r="AX376" s="87">
        <f t="shared" si="112"/>
        <v>9539.8499999999985</v>
      </c>
    </row>
    <row r="377" spans="1:50" ht="15.75" thickBot="1" x14ac:dyDescent="0.3">
      <c r="A377" s="179" t="s">
        <v>177</v>
      </c>
      <c r="B377" s="180" t="s">
        <v>347</v>
      </c>
      <c r="C377" s="181" t="s">
        <v>239</v>
      </c>
      <c r="D377" s="176" t="str">
        <f t="shared" si="96"/>
        <v>1922057561-FIRSTCARE-STAR-MRSA West</v>
      </c>
      <c r="E377" s="169" t="s">
        <v>240</v>
      </c>
      <c r="F377" s="169" t="s">
        <v>201</v>
      </c>
      <c r="G377" s="169" t="s">
        <v>202</v>
      </c>
      <c r="H377" s="85" t="s">
        <v>469</v>
      </c>
      <c r="I377" s="95" t="s">
        <v>510</v>
      </c>
      <c r="J377" s="116" t="s">
        <v>195</v>
      </c>
      <c r="K377" s="117" t="s">
        <v>195</v>
      </c>
      <c r="L377" s="117" t="s">
        <v>195</v>
      </c>
      <c r="M377" s="117" t="s">
        <v>195</v>
      </c>
      <c r="N377" s="117" t="s">
        <v>195</v>
      </c>
      <c r="O377" s="117" t="s">
        <v>195</v>
      </c>
      <c r="P377" s="117" t="s">
        <v>195</v>
      </c>
      <c r="Q377" s="117" t="s">
        <v>195</v>
      </c>
      <c r="R377" s="117" t="s">
        <v>195</v>
      </c>
      <c r="S377" s="117" t="s">
        <v>195</v>
      </c>
      <c r="T377" s="117" t="s">
        <v>195</v>
      </c>
      <c r="U377" s="118" t="s">
        <v>195</v>
      </c>
      <c r="V377" s="106">
        <v>76</v>
      </c>
      <c r="W377" s="106">
        <v>47</v>
      </c>
      <c r="X377" s="106">
        <v>66</v>
      </c>
      <c r="Y377" s="106">
        <v>66</v>
      </c>
      <c r="Z377" s="106">
        <v>66</v>
      </c>
      <c r="AA377" s="106">
        <v>68</v>
      </c>
      <c r="AB377" s="106">
        <v>50</v>
      </c>
      <c r="AC377" s="106">
        <v>59</v>
      </c>
      <c r="AD377" s="106">
        <v>60</v>
      </c>
      <c r="AE377" s="106">
        <v>48</v>
      </c>
      <c r="AF377" s="106">
        <v>47</v>
      </c>
      <c r="AG377" s="182">
        <v>68</v>
      </c>
      <c r="AH377" s="119">
        <f t="shared" si="97"/>
        <v>721</v>
      </c>
      <c r="AI377" s="106">
        <f t="shared" si="98"/>
        <v>76</v>
      </c>
      <c r="AJ377" s="107">
        <f t="shared" si="99"/>
        <v>47</v>
      </c>
      <c r="AK377" s="107">
        <f t="shared" si="100"/>
        <v>66</v>
      </c>
      <c r="AL377" s="107">
        <f t="shared" si="101"/>
        <v>66</v>
      </c>
      <c r="AM377" s="107">
        <f t="shared" si="102"/>
        <v>66</v>
      </c>
      <c r="AN377" s="107">
        <f t="shared" si="103"/>
        <v>68</v>
      </c>
      <c r="AO377" s="107">
        <f t="shared" si="104"/>
        <v>50</v>
      </c>
      <c r="AP377" s="107">
        <f t="shared" si="105"/>
        <v>59</v>
      </c>
      <c r="AQ377" s="107">
        <f t="shared" si="106"/>
        <v>60</v>
      </c>
      <c r="AR377" s="107">
        <f t="shared" si="107"/>
        <v>48</v>
      </c>
      <c r="AS377" s="107">
        <f t="shared" si="108"/>
        <v>47</v>
      </c>
      <c r="AT377" s="107">
        <f t="shared" si="109"/>
        <v>68</v>
      </c>
      <c r="AU377" s="105">
        <f t="shared" si="110"/>
        <v>721</v>
      </c>
      <c r="AV377" s="86">
        <v>37954.090000000004</v>
      </c>
      <c r="AW377" s="87">
        <f t="shared" si="111"/>
        <v>46693.77</v>
      </c>
      <c r="AX377" s="87">
        <f t="shared" si="112"/>
        <v>8739.679999999993</v>
      </c>
    </row>
    <row r="378" spans="1:50" ht="15.75" thickBot="1" x14ac:dyDescent="0.3">
      <c r="A378" s="179" t="s">
        <v>178</v>
      </c>
      <c r="B378" s="180" t="s">
        <v>348</v>
      </c>
      <c r="C378" s="181" t="s">
        <v>235</v>
      </c>
      <c r="D378" s="176" t="str">
        <f t="shared" si="96"/>
        <v>1922206606-Amerigroup-STAR Kids-MRSA West</v>
      </c>
      <c r="E378" s="169" t="s">
        <v>200</v>
      </c>
      <c r="F378" s="169" t="s">
        <v>236</v>
      </c>
      <c r="G378" s="169" t="s">
        <v>202</v>
      </c>
      <c r="H378" s="85" t="s">
        <v>469</v>
      </c>
      <c r="I378" s="95" t="s">
        <v>510</v>
      </c>
      <c r="J378" s="116" t="s">
        <v>195</v>
      </c>
      <c r="K378" s="117" t="s">
        <v>195</v>
      </c>
      <c r="L378" s="117" t="s">
        <v>195</v>
      </c>
      <c r="M378" s="117" t="s">
        <v>195</v>
      </c>
      <c r="N378" s="117" t="s">
        <v>195</v>
      </c>
      <c r="O378" s="117" t="s">
        <v>195</v>
      </c>
      <c r="P378" s="117" t="s">
        <v>195</v>
      </c>
      <c r="Q378" s="117" t="s">
        <v>195</v>
      </c>
      <c r="R378" s="117" t="s">
        <v>195</v>
      </c>
      <c r="S378" s="117" t="s">
        <v>195</v>
      </c>
      <c r="T378" s="117" t="s">
        <v>195</v>
      </c>
      <c r="U378" s="118" t="s">
        <v>195</v>
      </c>
      <c r="V378" s="106">
        <v>0</v>
      </c>
      <c r="W378" s="106">
        <v>0</v>
      </c>
      <c r="X378" s="106">
        <v>0</v>
      </c>
      <c r="Y378" s="106">
        <v>0</v>
      </c>
      <c r="Z378" s="106">
        <v>0</v>
      </c>
      <c r="AA378" s="106">
        <v>0</v>
      </c>
      <c r="AB378" s="106">
        <v>0</v>
      </c>
      <c r="AC378" s="106">
        <v>0</v>
      </c>
      <c r="AD378" s="106">
        <v>0</v>
      </c>
      <c r="AE378" s="106">
        <v>0</v>
      </c>
      <c r="AF378" s="106">
        <v>0</v>
      </c>
      <c r="AG378" s="182">
        <v>0</v>
      </c>
      <c r="AH378" s="119">
        <f t="shared" si="97"/>
        <v>0</v>
      </c>
      <c r="AI378" s="106">
        <f t="shared" si="98"/>
        <v>0</v>
      </c>
      <c r="AJ378" s="107">
        <f t="shared" si="99"/>
        <v>0</v>
      </c>
      <c r="AK378" s="107">
        <f t="shared" si="100"/>
        <v>0</v>
      </c>
      <c r="AL378" s="107">
        <f t="shared" si="101"/>
        <v>0</v>
      </c>
      <c r="AM378" s="107">
        <f t="shared" si="102"/>
        <v>0</v>
      </c>
      <c r="AN378" s="107">
        <f t="shared" si="103"/>
        <v>0</v>
      </c>
      <c r="AO378" s="107">
        <f t="shared" si="104"/>
        <v>0</v>
      </c>
      <c r="AP378" s="107">
        <f t="shared" si="105"/>
        <v>0</v>
      </c>
      <c r="AQ378" s="107">
        <f t="shared" si="106"/>
        <v>0</v>
      </c>
      <c r="AR378" s="107">
        <f t="shared" si="107"/>
        <v>0</v>
      </c>
      <c r="AS378" s="107">
        <f t="shared" si="108"/>
        <v>0</v>
      </c>
      <c r="AT378" s="107">
        <f t="shared" si="109"/>
        <v>0</v>
      </c>
      <c r="AU378" s="105">
        <f t="shared" si="110"/>
        <v>0</v>
      </c>
      <c r="AV378" s="86">
        <v>314.32</v>
      </c>
      <c r="AW378" s="87">
        <f t="shared" si="111"/>
        <v>0</v>
      </c>
      <c r="AX378" s="87">
        <f t="shared" si="112"/>
        <v>-314.32</v>
      </c>
    </row>
    <row r="379" spans="1:50" ht="15.75" thickBot="1" x14ac:dyDescent="0.3">
      <c r="A379" s="179" t="s">
        <v>178</v>
      </c>
      <c r="B379" s="180" t="s">
        <v>348</v>
      </c>
      <c r="C379" s="181" t="s">
        <v>232</v>
      </c>
      <c r="D379" s="176" t="str">
        <f t="shared" si="96"/>
        <v>1922206606-Amerigroup-STAR+PLUS-MRSA West</v>
      </c>
      <c r="E379" s="169" t="s">
        <v>200</v>
      </c>
      <c r="F379" s="169" t="s">
        <v>233</v>
      </c>
      <c r="G379" s="169" t="s">
        <v>202</v>
      </c>
      <c r="H379" s="85" t="s">
        <v>469</v>
      </c>
      <c r="I379" s="95" t="s">
        <v>510</v>
      </c>
      <c r="J379" s="116" t="s">
        <v>195</v>
      </c>
      <c r="K379" s="117" t="s">
        <v>195</v>
      </c>
      <c r="L379" s="117" t="s">
        <v>195</v>
      </c>
      <c r="M379" s="117" t="s">
        <v>195</v>
      </c>
      <c r="N379" s="117" t="s">
        <v>195</v>
      </c>
      <c r="O379" s="117" t="s">
        <v>195</v>
      </c>
      <c r="P379" s="117" t="s">
        <v>195</v>
      </c>
      <c r="Q379" s="117" t="s">
        <v>195</v>
      </c>
      <c r="R379" s="117" t="s">
        <v>195</v>
      </c>
      <c r="S379" s="117" t="s">
        <v>195</v>
      </c>
      <c r="T379" s="117" t="s">
        <v>195</v>
      </c>
      <c r="U379" s="118" t="s">
        <v>195</v>
      </c>
      <c r="V379" s="106">
        <v>0</v>
      </c>
      <c r="W379" s="106">
        <v>0</v>
      </c>
      <c r="X379" s="106">
        <v>0</v>
      </c>
      <c r="Y379" s="106">
        <v>0</v>
      </c>
      <c r="Z379" s="106">
        <v>0</v>
      </c>
      <c r="AA379" s="106">
        <v>0</v>
      </c>
      <c r="AB379" s="106">
        <v>0</v>
      </c>
      <c r="AC379" s="106">
        <v>0</v>
      </c>
      <c r="AD379" s="106">
        <v>1</v>
      </c>
      <c r="AE379" s="106">
        <v>0</v>
      </c>
      <c r="AF379" s="106">
        <v>0</v>
      </c>
      <c r="AG379" s="182">
        <v>0</v>
      </c>
      <c r="AH379" s="119">
        <f t="shared" si="97"/>
        <v>1</v>
      </c>
      <c r="AI379" s="106">
        <f t="shared" si="98"/>
        <v>0</v>
      </c>
      <c r="AJ379" s="107">
        <f t="shared" si="99"/>
        <v>0</v>
      </c>
      <c r="AK379" s="107">
        <f t="shared" si="100"/>
        <v>0</v>
      </c>
      <c r="AL379" s="107">
        <f t="shared" si="101"/>
        <v>0</v>
      </c>
      <c r="AM379" s="107">
        <f t="shared" si="102"/>
        <v>0</v>
      </c>
      <c r="AN379" s="107">
        <f t="shared" si="103"/>
        <v>0</v>
      </c>
      <c r="AO379" s="107">
        <f t="shared" si="104"/>
        <v>0</v>
      </c>
      <c r="AP379" s="107">
        <f t="shared" si="105"/>
        <v>0</v>
      </c>
      <c r="AQ379" s="107">
        <f t="shared" si="106"/>
        <v>1</v>
      </c>
      <c r="AR379" s="107">
        <f t="shared" si="107"/>
        <v>0</v>
      </c>
      <c r="AS379" s="107">
        <f t="shared" si="108"/>
        <v>0</v>
      </c>
      <c r="AT379" s="107">
        <f t="shared" si="109"/>
        <v>0</v>
      </c>
      <c r="AU379" s="105">
        <f t="shared" si="110"/>
        <v>1</v>
      </c>
      <c r="AV379" s="86">
        <v>960.73</v>
      </c>
      <c r="AW379" s="87">
        <f t="shared" si="111"/>
        <v>64.760000000000005</v>
      </c>
      <c r="AX379" s="87">
        <f t="shared" si="112"/>
        <v>-895.97</v>
      </c>
    </row>
    <row r="380" spans="1:50" ht="15.75" thickBot="1" x14ac:dyDescent="0.3">
      <c r="A380" s="179" t="s">
        <v>178</v>
      </c>
      <c r="B380" s="180" t="s">
        <v>348</v>
      </c>
      <c r="C380" s="181" t="s">
        <v>199</v>
      </c>
      <c r="D380" s="176" t="str">
        <f t="shared" si="96"/>
        <v>1922206606-Amerigroup-STAR-MRSA West</v>
      </c>
      <c r="E380" s="169" t="s">
        <v>200</v>
      </c>
      <c r="F380" s="169" t="s">
        <v>201</v>
      </c>
      <c r="G380" s="169" t="s">
        <v>202</v>
      </c>
      <c r="H380" s="85" t="s">
        <v>469</v>
      </c>
      <c r="I380" s="95" t="s">
        <v>510</v>
      </c>
      <c r="J380" s="116" t="s">
        <v>195</v>
      </c>
      <c r="K380" s="117" t="s">
        <v>195</v>
      </c>
      <c r="L380" s="117" t="s">
        <v>195</v>
      </c>
      <c r="M380" s="117" t="s">
        <v>195</v>
      </c>
      <c r="N380" s="117" t="s">
        <v>195</v>
      </c>
      <c r="O380" s="117" t="s">
        <v>195</v>
      </c>
      <c r="P380" s="117" t="s">
        <v>195</v>
      </c>
      <c r="Q380" s="117" t="s">
        <v>195</v>
      </c>
      <c r="R380" s="117" t="s">
        <v>195</v>
      </c>
      <c r="S380" s="117" t="s">
        <v>195</v>
      </c>
      <c r="T380" s="117" t="s">
        <v>195</v>
      </c>
      <c r="U380" s="118" t="s">
        <v>195</v>
      </c>
      <c r="V380" s="106">
        <v>14</v>
      </c>
      <c r="W380" s="106">
        <v>21</v>
      </c>
      <c r="X380" s="106">
        <v>9</v>
      </c>
      <c r="Y380" s="106">
        <v>10</v>
      </c>
      <c r="Z380" s="106">
        <v>17</v>
      </c>
      <c r="AA380" s="106">
        <v>28</v>
      </c>
      <c r="AB380" s="106">
        <v>12</v>
      </c>
      <c r="AC380" s="106">
        <v>10</v>
      </c>
      <c r="AD380" s="106">
        <v>8</v>
      </c>
      <c r="AE380" s="106">
        <v>6</v>
      </c>
      <c r="AF380" s="106">
        <v>9</v>
      </c>
      <c r="AG380" s="182">
        <v>6</v>
      </c>
      <c r="AH380" s="119">
        <f t="shared" si="97"/>
        <v>150</v>
      </c>
      <c r="AI380" s="106">
        <f t="shared" si="98"/>
        <v>14</v>
      </c>
      <c r="AJ380" s="107">
        <f t="shared" si="99"/>
        <v>21</v>
      </c>
      <c r="AK380" s="107">
        <f t="shared" si="100"/>
        <v>9</v>
      </c>
      <c r="AL380" s="107">
        <f t="shared" si="101"/>
        <v>10</v>
      </c>
      <c r="AM380" s="107">
        <f t="shared" si="102"/>
        <v>17</v>
      </c>
      <c r="AN380" s="107">
        <f t="shared" si="103"/>
        <v>28</v>
      </c>
      <c r="AO380" s="107">
        <f t="shared" si="104"/>
        <v>12</v>
      </c>
      <c r="AP380" s="107">
        <f t="shared" si="105"/>
        <v>10</v>
      </c>
      <c r="AQ380" s="107">
        <f t="shared" si="106"/>
        <v>8</v>
      </c>
      <c r="AR380" s="107">
        <f t="shared" si="107"/>
        <v>6</v>
      </c>
      <c r="AS380" s="107">
        <f t="shared" si="108"/>
        <v>9</v>
      </c>
      <c r="AT380" s="107">
        <f t="shared" si="109"/>
        <v>6</v>
      </c>
      <c r="AU380" s="105">
        <f t="shared" si="110"/>
        <v>150</v>
      </c>
      <c r="AV380" s="86">
        <v>7906.6700000000046</v>
      </c>
      <c r="AW380" s="87">
        <f t="shared" si="111"/>
        <v>9714.3799999999992</v>
      </c>
      <c r="AX380" s="87">
        <f t="shared" si="112"/>
        <v>1807.7099999999946</v>
      </c>
    </row>
    <row r="381" spans="1:50" ht="15.75" thickBot="1" x14ac:dyDescent="0.3">
      <c r="A381" s="179" t="s">
        <v>178</v>
      </c>
      <c r="B381" s="180" t="s">
        <v>348</v>
      </c>
      <c r="C381" s="181" t="s">
        <v>239</v>
      </c>
      <c r="D381" s="176" t="str">
        <f t="shared" si="96"/>
        <v>1922206606-FIRSTCARE-STAR-MRSA West</v>
      </c>
      <c r="E381" s="169" t="s">
        <v>240</v>
      </c>
      <c r="F381" s="169" t="s">
        <v>201</v>
      </c>
      <c r="G381" s="169" t="s">
        <v>202</v>
      </c>
      <c r="H381" s="85" t="s">
        <v>469</v>
      </c>
      <c r="I381" s="95" t="s">
        <v>510</v>
      </c>
      <c r="J381" s="116" t="s">
        <v>195</v>
      </c>
      <c r="K381" s="117" t="s">
        <v>195</v>
      </c>
      <c r="L381" s="117" t="s">
        <v>195</v>
      </c>
      <c r="M381" s="117" t="s">
        <v>195</v>
      </c>
      <c r="N381" s="117" t="s">
        <v>195</v>
      </c>
      <c r="O381" s="117" t="s">
        <v>195</v>
      </c>
      <c r="P381" s="117" t="s">
        <v>195</v>
      </c>
      <c r="Q381" s="117" t="s">
        <v>195</v>
      </c>
      <c r="R381" s="117" t="s">
        <v>195</v>
      </c>
      <c r="S381" s="117" t="s">
        <v>195</v>
      </c>
      <c r="T381" s="117" t="s">
        <v>195</v>
      </c>
      <c r="U381" s="118" t="s">
        <v>195</v>
      </c>
      <c r="V381" s="106">
        <v>11</v>
      </c>
      <c r="W381" s="106">
        <v>14</v>
      </c>
      <c r="X381" s="106">
        <v>24</v>
      </c>
      <c r="Y381" s="106">
        <v>16</v>
      </c>
      <c r="Z381" s="106">
        <v>26</v>
      </c>
      <c r="AA381" s="106">
        <v>8</v>
      </c>
      <c r="AB381" s="106">
        <v>21</v>
      </c>
      <c r="AC381" s="106">
        <v>21</v>
      </c>
      <c r="AD381" s="106">
        <v>16</v>
      </c>
      <c r="AE381" s="106">
        <v>8</v>
      </c>
      <c r="AF381" s="106">
        <v>10</v>
      </c>
      <c r="AG381" s="182">
        <v>17</v>
      </c>
      <c r="AH381" s="119">
        <f t="shared" si="97"/>
        <v>192</v>
      </c>
      <c r="AI381" s="106">
        <f t="shared" si="98"/>
        <v>11</v>
      </c>
      <c r="AJ381" s="107">
        <f t="shared" si="99"/>
        <v>14</v>
      </c>
      <c r="AK381" s="107">
        <f t="shared" si="100"/>
        <v>24</v>
      </c>
      <c r="AL381" s="107">
        <f t="shared" si="101"/>
        <v>16</v>
      </c>
      <c r="AM381" s="107">
        <f t="shared" si="102"/>
        <v>26</v>
      </c>
      <c r="AN381" s="107">
        <f t="shared" si="103"/>
        <v>8</v>
      </c>
      <c r="AO381" s="107">
        <f t="shared" si="104"/>
        <v>21</v>
      </c>
      <c r="AP381" s="107">
        <f t="shared" si="105"/>
        <v>21</v>
      </c>
      <c r="AQ381" s="107">
        <f t="shared" si="106"/>
        <v>16</v>
      </c>
      <c r="AR381" s="107">
        <f t="shared" si="107"/>
        <v>8</v>
      </c>
      <c r="AS381" s="107">
        <f t="shared" si="108"/>
        <v>10</v>
      </c>
      <c r="AT381" s="107">
        <f t="shared" si="109"/>
        <v>17</v>
      </c>
      <c r="AU381" s="105">
        <f t="shared" si="110"/>
        <v>192</v>
      </c>
      <c r="AV381" s="86">
        <v>9917.0699999999961</v>
      </c>
      <c r="AW381" s="87">
        <f t="shared" si="111"/>
        <v>12434.4</v>
      </c>
      <c r="AX381" s="87">
        <f t="shared" si="112"/>
        <v>2517.3300000000036</v>
      </c>
    </row>
    <row r="382" spans="1:50" ht="15.75" thickBot="1" x14ac:dyDescent="0.3">
      <c r="A382" s="179" t="s">
        <v>179</v>
      </c>
      <c r="B382" s="180" t="s">
        <v>333</v>
      </c>
      <c r="C382" s="181" t="s">
        <v>413</v>
      </c>
      <c r="D382" s="176" t="str">
        <f t="shared" si="96"/>
        <v>1932158367-Amerigroup-STAR-MRSA Central</v>
      </c>
      <c r="E382" s="169" t="s">
        <v>200</v>
      </c>
      <c r="F382" s="169" t="s">
        <v>201</v>
      </c>
      <c r="G382" s="169" t="s">
        <v>212</v>
      </c>
      <c r="H382" s="85" t="s">
        <v>469</v>
      </c>
      <c r="I382" s="95" t="s">
        <v>510</v>
      </c>
      <c r="J382" s="116" t="s">
        <v>195</v>
      </c>
      <c r="K382" s="117" t="s">
        <v>195</v>
      </c>
      <c r="L382" s="117" t="s">
        <v>195</v>
      </c>
      <c r="M382" s="117" t="s">
        <v>195</v>
      </c>
      <c r="N382" s="117" t="s">
        <v>195</v>
      </c>
      <c r="O382" s="117" t="s">
        <v>195</v>
      </c>
      <c r="P382" s="117" t="s">
        <v>195</v>
      </c>
      <c r="Q382" s="117" t="s">
        <v>195</v>
      </c>
      <c r="R382" s="117" t="s">
        <v>195</v>
      </c>
      <c r="S382" s="117" t="s">
        <v>195</v>
      </c>
      <c r="T382" s="117" t="s">
        <v>195</v>
      </c>
      <c r="U382" s="118" t="s">
        <v>195</v>
      </c>
      <c r="V382" s="106">
        <v>1</v>
      </c>
      <c r="W382" s="106">
        <v>6</v>
      </c>
      <c r="X382" s="106">
        <v>5</v>
      </c>
      <c r="Y382" s="106">
        <v>10</v>
      </c>
      <c r="Z382" s="106">
        <v>9</v>
      </c>
      <c r="AA382" s="106">
        <v>0</v>
      </c>
      <c r="AB382" s="106">
        <v>1</v>
      </c>
      <c r="AC382" s="106">
        <v>1</v>
      </c>
      <c r="AD382" s="106">
        <v>0</v>
      </c>
      <c r="AE382" s="106">
        <v>2</v>
      </c>
      <c r="AF382" s="106">
        <v>4</v>
      </c>
      <c r="AG382" s="182">
        <v>11</v>
      </c>
      <c r="AH382" s="119">
        <f t="shared" si="97"/>
        <v>50</v>
      </c>
      <c r="AI382" s="106">
        <f t="shared" si="98"/>
        <v>1</v>
      </c>
      <c r="AJ382" s="107">
        <f t="shared" si="99"/>
        <v>6</v>
      </c>
      <c r="AK382" s="107">
        <f t="shared" si="100"/>
        <v>5</v>
      </c>
      <c r="AL382" s="107">
        <f t="shared" si="101"/>
        <v>10</v>
      </c>
      <c r="AM382" s="107">
        <f t="shared" si="102"/>
        <v>9</v>
      </c>
      <c r="AN382" s="107">
        <f t="shared" si="103"/>
        <v>0</v>
      </c>
      <c r="AO382" s="107">
        <f t="shared" si="104"/>
        <v>1</v>
      </c>
      <c r="AP382" s="107">
        <f t="shared" si="105"/>
        <v>1</v>
      </c>
      <c r="AQ382" s="107">
        <f t="shared" si="106"/>
        <v>0</v>
      </c>
      <c r="AR382" s="107">
        <f t="shared" si="107"/>
        <v>2</v>
      </c>
      <c r="AS382" s="107">
        <f t="shared" si="108"/>
        <v>4</v>
      </c>
      <c r="AT382" s="107">
        <f t="shared" si="109"/>
        <v>11</v>
      </c>
      <c r="AU382" s="105">
        <f t="shared" si="110"/>
        <v>50</v>
      </c>
      <c r="AV382" s="86">
        <v>1156.3000000000002</v>
      </c>
      <c r="AW382" s="87">
        <f t="shared" si="111"/>
        <v>3238.13</v>
      </c>
      <c r="AX382" s="87">
        <f t="shared" si="112"/>
        <v>2081.83</v>
      </c>
    </row>
    <row r="383" spans="1:50" ht="15.75" thickBot="1" x14ac:dyDescent="0.3">
      <c r="A383" s="179" t="s">
        <v>180</v>
      </c>
      <c r="B383" s="180" t="s">
        <v>208</v>
      </c>
      <c r="C383" s="181" t="s">
        <v>235</v>
      </c>
      <c r="D383" s="176" t="str">
        <f t="shared" si="96"/>
        <v>1932426772-Amerigroup-STAR Kids-MRSA West</v>
      </c>
      <c r="E383" s="169" t="s">
        <v>200</v>
      </c>
      <c r="F383" s="169" t="s">
        <v>236</v>
      </c>
      <c r="G383" s="169" t="s">
        <v>202</v>
      </c>
      <c r="H383" s="85" t="s">
        <v>469</v>
      </c>
      <c r="I383" s="95" t="s">
        <v>510</v>
      </c>
      <c r="J383" s="116" t="s">
        <v>195</v>
      </c>
      <c r="K383" s="117" t="s">
        <v>195</v>
      </c>
      <c r="L383" s="117" t="s">
        <v>195</v>
      </c>
      <c r="M383" s="117" t="s">
        <v>195</v>
      </c>
      <c r="N383" s="117" t="s">
        <v>195</v>
      </c>
      <c r="O383" s="117" t="s">
        <v>195</v>
      </c>
      <c r="P383" s="117" t="s">
        <v>195</v>
      </c>
      <c r="Q383" s="117" t="s">
        <v>195</v>
      </c>
      <c r="R383" s="117" t="s">
        <v>195</v>
      </c>
      <c r="S383" s="117" t="s">
        <v>195</v>
      </c>
      <c r="T383" s="117" t="s">
        <v>195</v>
      </c>
      <c r="U383" s="118" t="s">
        <v>195</v>
      </c>
      <c r="V383" s="106">
        <v>6</v>
      </c>
      <c r="W383" s="106">
        <v>2</v>
      </c>
      <c r="X383" s="106">
        <v>4</v>
      </c>
      <c r="Y383" s="106">
        <v>5</v>
      </c>
      <c r="Z383" s="106">
        <v>3</v>
      </c>
      <c r="AA383" s="106">
        <v>0</v>
      </c>
      <c r="AB383" s="106">
        <v>4</v>
      </c>
      <c r="AC383" s="106">
        <v>3</v>
      </c>
      <c r="AD383" s="106">
        <v>1</v>
      </c>
      <c r="AE383" s="106">
        <v>6</v>
      </c>
      <c r="AF383" s="106">
        <v>2</v>
      </c>
      <c r="AG383" s="182">
        <v>5</v>
      </c>
      <c r="AH383" s="119">
        <f t="shared" si="97"/>
        <v>41</v>
      </c>
      <c r="AI383" s="106">
        <f t="shared" si="98"/>
        <v>6</v>
      </c>
      <c r="AJ383" s="107">
        <f t="shared" si="99"/>
        <v>2</v>
      </c>
      <c r="AK383" s="107">
        <f t="shared" si="100"/>
        <v>4</v>
      </c>
      <c r="AL383" s="107">
        <f t="shared" si="101"/>
        <v>5</v>
      </c>
      <c r="AM383" s="107">
        <f t="shared" si="102"/>
        <v>3</v>
      </c>
      <c r="AN383" s="107">
        <f t="shared" si="103"/>
        <v>0</v>
      </c>
      <c r="AO383" s="107">
        <f t="shared" si="104"/>
        <v>4</v>
      </c>
      <c r="AP383" s="107">
        <f t="shared" si="105"/>
        <v>3</v>
      </c>
      <c r="AQ383" s="107">
        <f t="shared" si="106"/>
        <v>1</v>
      </c>
      <c r="AR383" s="107">
        <f t="shared" si="107"/>
        <v>6</v>
      </c>
      <c r="AS383" s="107">
        <f t="shared" si="108"/>
        <v>2</v>
      </c>
      <c r="AT383" s="107">
        <f t="shared" si="109"/>
        <v>5</v>
      </c>
      <c r="AU383" s="105">
        <f t="shared" si="110"/>
        <v>41</v>
      </c>
      <c r="AV383" s="86">
        <v>948.78</v>
      </c>
      <c r="AW383" s="87">
        <f t="shared" si="111"/>
        <v>2655.26</v>
      </c>
      <c r="AX383" s="87">
        <f t="shared" si="112"/>
        <v>1706.4800000000002</v>
      </c>
    </row>
    <row r="384" spans="1:50" ht="15.75" thickBot="1" x14ac:dyDescent="0.3">
      <c r="A384" s="179" t="s">
        <v>180</v>
      </c>
      <c r="B384" s="180" t="s">
        <v>208</v>
      </c>
      <c r="C384" s="181" t="s">
        <v>232</v>
      </c>
      <c r="D384" s="176" t="str">
        <f t="shared" si="96"/>
        <v>1932426772-Amerigroup-STAR+PLUS-MRSA West</v>
      </c>
      <c r="E384" s="169" t="s">
        <v>200</v>
      </c>
      <c r="F384" s="169" t="s">
        <v>233</v>
      </c>
      <c r="G384" s="169" t="s">
        <v>202</v>
      </c>
      <c r="H384" s="85" t="s">
        <v>469</v>
      </c>
      <c r="I384" s="95" t="s">
        <v>510</v>
      </c>
      <c r="J384" s="116" t="s">
        <v>195</v>
      </c>
      <c r="K384" s="117" t="s">
        <v>195</v>
      </c>
      <c r="L384" s="117" t="s">
        <v>195</v>
      </c>
      <c r="M384" s="117" t="s">
        <v>195</v>
      </c>
      <c r="N384" s="117" t="s">
        <v>195</v>
      </c>
      <c r="O384" s="117" t="s">
        <v>195</v>
      </c>
      <c r="P384" s="117" t="s">
        <v>195</v>
      </c>
      <c r="Q384" s="117" t="s">
        <v>195</v>
      </c>
      <c r="R384" s="117" t="s">
        <v>195</v>
      </c>
      <c r="S384" s="117" t="s">
        <v>195</v>
      </c>
      <c r="T384" s="117" t="s">
        <v>195</v>
      </c>
      <c r="U384" s="118" t="s">
        <v>195</v>
      </c>
      <c r="V384" s="106">
        <v>4</v>
      </c>
      <c r="W384" s="106">
        <v>4</v>
      </c>
      <c r="X384" s="106">
        <v>4</v>
      </c>
      <c r="Y384" s="106">
        <v>4</v>
      </c>
      <c r="Z384" s="106">
        <v>11</v>
      </c>
      <c r="AA384" s="106">
        <v>8</v>
      </c>
      <c r="AB384" s="106">
        <v>8</v>
      </c>
      <c r="AC384" s="106">
        <v>8</v>
      </c>
      <c r="AD384" s="106">
        <v>9</v>
      </c>
      <c r="AE384" s="106">
        <v>6</v>
      </c>
      <c r="AF384" s="106">
        <v>6</v>
      </c>
      <c r="AG384" s="182">
        <v>6</v>
      </c>
      <c r="AH384" s="119">
        <f t="shared" si="97"/>
        <v>78</v>
      </c>
      <c r="AI384" s="106">
        <f t="shared" si="98"/>
        <v>4</v>
      </c>
      <c r="AJ384" s="107">
        <f t="shared" si="99"/>
        <v>4</v>
      </c>
      <c r="AK384" s="107">
        <f t="shared" si="100"/>
        <v>4</v>
      </c>
      <c r="AL384" s="107">
        <f t="shared" si="101"/>
        <v>4</v>
      </c>
      <c r="AM384" s="107">
        <f t="shared" si="102"/>
        <v>11</v>
      </c>
      <c r="AN384" s="107">
        <f t="shared" si="103"/>
        <v>8</v>
      </c>
      <c r="AO384" s="107">
        <f t="shared" si="104"/>
        <v>8</v>
      </c>
      <c r="AP384" s="107">
        <f t="shared" si="105"/>
        <v>8</v>
      </c>
      <c r="AQ384" s="107">
        <f t="shared" si="106"/>
        <v>9</v>
      </c>
      <c r="AR384" s="107">
        <f t="shared" si="107"/>
        <v>6</v>
      </c>
      <c r="AS384" s="107">
        <f t="shared" si="108"/>
        <v>6</v>
      </c>
      <c r="AT384" s="107">
        <f t="shared" si="109"/>
        <v>6</v>
      </c>
      <c r="AU384" s="105">
        <f t="shared" si="110"/>
        <v>78</v>
      </c>
      <c r="AV384" s="86">
        <v>2892.1099999999983</v>
      </c>
      <c r="AW384" s="87">
        <f t="shared" si="111"/>
        <v>5051.4799999999996</v>
      </c>
      <c r="AX384" s="87">
        <f t="shared" si="112"/>
        <v>2159.3700000000013</v>
      </c>
    </row>
    <row r="385" spans="1:50" ht="15.75" thickBot="1" x14ac:dyDescent="0.3">
      <c r="A385" s="179" t="s">
        <v>180</v>
      </c>
      <c r="B385" s="180" t="s">
        <v>208</v>
      </c>
      <c r="C385" s="181" t="s">
        <v>199</v>
      </c>
      <c r="D385" s="176" t="str">
        <f t="shared" si="96"/>
        <v>1932426772-Amerigroup-STAR-MRSA West</v>
      </c>
      <c r="E385" s="169" t="s">
        <v>200</v>
      </c>
      <c r="F385" s="169" t="s">
        <v>201</v>
      </c>
      <c r="G385" s="169" t="s">
        <v>202</v>
      </c>
      <c r="H385" s="85" t="s">
        <v>469</v>
      </c>
      <c r="I385" s="95" t="s">
        <v>510</v>
      </c>
      <c r="J385" s="116" t="s">
        <v>195</v>
      </c>
      <c r="K385" s="117" t="s">
        <v>195</v>
      </c>
      <c r="L385" s="117" t="s">
        <v>195</v>
      </c>
      <c r="M385" s="117" t="s">
        <v>195</v>
      </c>
      <c r="N385" s="117" t="s">
        <v>195</v>
      </c>
      <c r="O385" s="117" t="s">
        <v>195</v>
      </c>
      <c r="P385" s="117" t="s">
        <v>195</v>
      </c>
      <c r="Q385" s="117" t="s">
        <v>195</v>
      </c>
      <c r="R385" s="117" t="s">
        <v>195</v>
      </c>
      <c r="S385" s="117" t="s">
        <v>195</v>
      </c>
      <c r="T385" s="117" t="s">
        <v>195</v>
      </c>
      <c r="U385" s="118" t="s">
        <v>195</v>
      </c>
      <c r="V385" s="106">
        <v>30</v>
      </c>
      <c r="W385" s="106">
        <v>30</v>
      </c>
      <c r="X385" s="106">
        <v>42</v>
      </c>
      <c r="Y385" s="106">
        <v>27</v>
      </c>
      <c r="Z385" s="106">
        <v>29</v>
      </c>
      <c r="AA385" s="106">
        <v>32</v>
      </c>
      <c r="AB385" s="106">
        <v>17</v>
      </c>
      <c r="AC385" s="106">
        <v>27</v>
      </c>
      <c r="AD385" s="106">
        <v>26</v>
      </c>
      <c r="AE385" s="106">
        <v>14</v>
      </c>
      <c r="AF385" s="106">
        <v>15</v>
      </c>
      <c r="AG385" s="182">
        <v>33</v>
      </c>
      <c r="AH385" s="119">
        <f t="shared" si="97"/>
        <v>322</v>
      </c>
      <c r="AI385" s="106">
        <f t="shared" si="98"/>
        <v>30</v>
      </c>
      <c r="AJ385" s="107">
        <f t="shared" si="99"/>
        <v>30</v>
      </c>
      <c r="AK385" s="107">
        <f t="shared" si="100"/>
        <v>42</v>
      </c>
      <c r="AL385" s="107">
        <f t="shared" si="101"/>
        <v>27</v>
      </c>
      <c r="AM385" s="107">
        <f t="shared" si="102"/>
        <v>29</v>
      </c>
      <c r="AN385" s="107">
        <f t="shared" si="103"/>
        <v>32</v>
      </c>
      <c r="AO385" s="107">
        <f t="shared" si="104"/>
        <v>17</v>
      </c>
      <c r="AP385" s="107">
        <f t="shared" si="105"/>
        <v>27</v>
      </c>
      <c r="AQ385" s="107">
        <f t="shared" si="106"/>
        <v>26</v>
      </c>
      <c r="AR385" s="107">
        <f t="shared" si="107"/>
        <v>14</v>
      </c>
      <c r="AS385" s="107">
        <f t="shared" si="108"/>
        <v>15</v>
      </c>
      <c r="AT385" s="107">
        <f t="shared" si="109"/>
        <v>33</v>
      </c>
      <c r="AU385" s="105">
        <f t="shared" si="110"/>
        <v>322</v>
      </c>
      <c r="AV385" s="86">
        <v>21903.309999999998</v>
      </c>
      <c r="AW385" s="87">
        <f t="shared" si="111"/>
        <v>20853.53</v>
      </c>
      <c r="AX385" s="87">
        <f t="shared" si="112"/>
        <v>-1049.7799999999988</v>
      </c>
    </row>
    <row r="386" spans="1:50" ht="15.75" thickBot="1" x14ac:dyDescent="0.3">
      <c r="A386" s="179" t="s">
        <v>180</v>
      </c>
      <c r="B386" s="180" t="s">
        <v>208</v>
      </c>
      <c r="C386" s="181" t="s">
        <v>239</v>
      </c>
      <c r="D386" s="176" t="str">
        <f t="shared" si="96"/>
        <v>1932426772-FIRSTCARE-STAR-MRSA West</v>
      </c>
      <c r="E386" s="169" t="s">
        <v>240</v>
      </c>
      <c r="F386" s="169" t="s">
        <v>201</v>
      </c>
      <c r="G386" s="169" t="s">
        <v>202</v>
      </c>
      <c r="H386" s="85" t="s">
        <v>469</v>
      </c>
      <c r="I386" s="95" t="s">
        <v>510</v>
      </c>
      <c r="J386" s="116" t="s">
        <v>195</v>
      </c>
      <c r="K386" s="117" t="s">
        <v>195</v>
      </c>
      <c r="L386" s="117" t="s">
        <v>195</v>
      </c>
      <c r="M386" s="117" t="s">
        <v>195</v>
      </c>
      <c r="N386" s="117" t="s">
        <v>195</v>
      </c>
      <c r="O386" s="117" t="s">
        <v>195</v>
      </c>
      <c r="P386" s="117" t="s">
        <v>195</v>
      </c>
      <c r="Q386" s="117" t="s">
        <v>195</v>
      </c>
      <c r="R386" s="117" t="s">
        <v>195</v>
      </c>
      <c r="S386" s="117" t="s">
        <v>195</v>
      </c>
      <c r="T386" s="117" t="s">
        <v>195</v>
      </c>
      <c r="U386" s="118" t="s">
        <v>195</v>
      </c>
      <c r="V386" s="106">
        <v>61</v>
      </c>
      <c r="W386" s="106">
        <v>34</v>
      </c>
      <c r="X386" s="106">
        <v>38</v>
      </c>
      <c r="Y386" s="106">
        <v>53</v>
      </c>
      <c r="Z386" s="106">
        <v>42</v>
      </c>
      <c r="AA386" s="106">
        <v>46</v>
      </c>
      <c r="AB386" s="106">
        <v>43</v>
      </c>
      <c r="AC386" s="106">
        <v>36</v>
      </c>
      <c r="AD386" s="106">
        <v>32</v>
      </c>
      <c r="AE386" s="106">
        <v>13</v>
      </c>
      <c r="AF386" s="106">
        <v>15</v>
      </c>
      <c r="AG386" s="182">
        <v>19</v>
      </c>
      <c r="AH386" s="119">
        <f t="shared" si="97"/>
        <v>432</v>
      </c>
      <c r="AI386" s="106">
        <f t="shared" si="98"/>
        <v>61</v>
      </c>
      <c r="AJ386" s="107">
        <f t="shared" si="99"/>
        <v>34</v>
      </c>
      <c r="AK386" s="107">
        <f t="shared" si="100"/>
        <v>38</v>
      </c>
      <c r="AL386" s="107">
        <f t="shared" si="101"/>
        <v>53</v>
      </c>
      <c r="AM386" s="107">
        <f t="shared" si="102"/>
        <v>42</v>
      </c>
      <c r="AN386" s="107">
        <f t="shared" si="103"/>
        <v>46</v>
      </c>
      <c r="AO386" s="107">
        <f t="shared" si="104"/>
        <v>43</v>
      </c>
      <c r="AP386" s="107">
        <f t="shared" si="105"/>
        <v>36</v>
      </c>
      <c r="AQ386" s="107">
        <f t="shared" si="106"/>
        <v>32</v>
      </c>
      <c r="AR386" s="107">
        <f t="shared" si="107"/>
        <v>13</v>
      </c>
      <c r="AS386" s="107">
        <f t="shared" si="108"/>
        <v>15</v>
      </c>
      <c r="AT386" s="107">
        <f t="shared" si="109"/>
        <v>19</v>
      </c>
      <c r="AU386" s="105">
        <f t="shared" si="110"/>
        <v>432</v>
      </c>
      <c r="AV386" s="86">
        <v>27388.54</v>
      </c>
      <c r="AW386" s="87">
        <f t="shared" si="111"/>
        <v>27977.41</v>
      </c>
      <c r="AX386" s="87">
        <f t="shared" si="112"/>
        <v>588.86999999999898</v>
      </c>
    </row>
    <row r="387" spans="1:50" ht="15.75" thickBot="1" x14ac:dyDescent="0.3">
      <c r="A387" s="179" t="s">
        <v>181</v>
      </c>
      <c r="B387" s="180" t="s">
        <v>351</v>
      </c>
      <c r="C387" s="181" t="s">
        <v>363</v>
      </c>
      <c r="D387" s="176" t="str">
        <f t="shared" si="96"/>
        <v>1932608452-Amerigroup-STAR-MRSA Northeast</v>
      </c>
      <c r="E387" s="169" t="s">
        <v>200</v>
      </c>
      <c r="F387" s="169" t="s">
        <v>201</v>
      </c>
      <c r="G387" s="169" t="s">
        <v>262</v>
      </c>
      <c r="H387" s="85" t="s">
        <v>469</v>
      </c>
      <c r="I387" s="95" t="s">
        <v>510</v>
      </c>
      <c r="J387" s="116" t="s">
        <v>195</v>
      </c>
      <c r="K387" s="117" t="s">
        <v>195</v>
      </c>
      <c r="L387" s="117" t="s">
        <v>195</v>
      </c>
      <c r="M387" s="117" t="s">
        <v>195</v>
      </c>
      <c r="N387" s="117" t="s">
        <v>195</v>
      </c>
      <c r="O387" s="117" t="s">
        <v>195</v>
      </c>
      <c r="P387" s="117" t="s">
        <v>195</v>
      </c>
      <c r="Q387" s="117" t="s">
        <v>195</v>
      </c>
      <c r="R387" s="117" t="s">
        <v>195</v>
      </c>
      <c r="S387" s="117" t="s">
        <v>195</v>
      </c>
      <c r="T387" s="117" t="s">
        <v>195</v>
      </c>
      <c r="U387" s="118" t="s">
        <v>195</v>
      </c>
      <c r="V387" s="106">
        <v>17</v>
      </c>
      <c r="W387" s="106">
        <v>16</v>
      </c>
      <c r="X387" s="106">
        <v>22</v>
      </c>
      <c r="Y387" s="106">
        <v>18</v>
      </c>
      <c r="Z387" s="106">
        <v>15</v>
      </c>
      <c r="AA387" s="106">
        <v>24</v>
      </c>
      <c r="AB387" s="106">
        <v>27</v>
      </c>
      <c r="AC387" s="106">
        <v>14</v>
      </c>
      <c r="AD387" s="106">
        <v>23</v>
      </c>
      <c r="AE387" s="106">
        <v>26</v>
      </c>
      <c r="AF387" s="106">
        <v>12</v>
      </c>
      <c r="AG387" s="182">
        <v>25</v>
      </c>
      <c r="AH387" s="119">
        <f t="shared" si="97"/>
        <v>239</v>
      </c>
      <c r="AI387" s="106">
        <f t="shared" si="98"/>
        <v>17</v>
      </c>
      <c r="AJ387" s="107">
        <f t="shared" si="99"/>
        <v>16</v>
      </c>
      <c r="AK387" s="107">
        <f t="shared" si="100"/>
        <v>22</v>
      </c>
      <c r="AL387" s="107">
        <f t="shared" si="101"/>
        <v>18</v>
      </c>
      <c r="AM387" s="107">
        <f t="shared" si="102"/>
        <v>15</v>
      </c>
      <c r="AN387" s="107">
        <f t="shared" si="103"/>
        <v>24</v>
      </c>
      <c r="AO387" s="107">
        <f t="shared" si="104"/>
        <v>27</v>
      </c>
      <c r="AP387" s="107">
        <f t="shared" si="105"/>
        <v>14</v>
      </c>
      <c r="AQ387" s="107">
        <f t="shared" si="106"/>
        <v>23</v>
      </c>
      <c r="AR387" s="107">
        <f t="shared" si="107"/>
        <v>26</v>
      </c>
      <c r="AS387" s="107">
        <f t="shared" si="108"/>
        <v>12</v>
      </c>
      <c r="AT387" s="107">
        <f t="shared" si="109"/>
        <v>25</v>
      </c>
      <c r="AU387" s="105">
        <f t="shared" si="110"/>
        <v>239</v>
      </c>
      <c r="AV387" s="86">
        <v>12228.030000000008</v>
      </c>
      <c r="AW387" s="87">
        <f t="shared" si="111"/>
        <v>15478.24</v>
      </c>
      <c r="AX387" s="87">
        <f t="shared" si="112"/>
        <v>3250.2099999999919</v>
      </c>
    </row>
    <row r="388" spans="1:50" ht="15.75" thickBot="1" x14ac:dyDescent="0.3">
      <c r="A388" s="179" t="s">
        <v>182</v>
      </c>
      <c r="B388" s="180" t="s">
        <v>335</v>
      </c>
      <c r="C388" s="181" t="s">
        <v>235</v>
      </c>
      <c r="D388" s="176" t="str">
        <f t="shared" si="96"/>
        <v>1942425343-Amerigroup-STAR Kids-MRSA West</v>
      </c>
      <c r="E388" s="169" t="s">
        <v>200</v>
      </c>
      <c r="F388" s="169" t="s">
        <v>236</v>
      </c>
      <c r="G388" s="169" t="s">
        <v>202</v>
      </c>
      <c r="H388" s="85" t="s">
        <v>469</v>
      </c>
      <c r="I388" s="95" t="s">
        <v>510</v>
      </c>
      <c r="J388" s="116" t="s">
        <v>195</v>
      </c>
      <c r="K388" s="117" t="s">
        <v>195</v>
      </c>
      <c r="L388" s="117" t="s">
        <v>195</v>
      </c>
      <c r="M388" s="117" t="s">
        <v>195</v>
      </c>
      <c r="N388" s="117" t="s">
        <v>195</v>
      </c>
      <c r="O388" s="117" t="s">
        <v>195</v>
      </c>
      <c r="P388" s="117" t="s">
        <v>195</v>
      </c>
      <c r="Q388" s="117" t="s">
        <v>195</v>
      </c>
      <c r="R388" s="117" t="s">
        <v>195</v>
      </c>
      <c r="S388" s="117" t="s">
        <v>195</v>
      </c>
      <c r="T388" s="117" t="s">
        <v>195</v>
      </c>
      <c r="U388" s="118" t="s">
        <v>195</v>
      </c>
      <c r="V388" s="106">
        <v>5</v>
      </c>
      <c r="W388" s="106">
        <v>4</v>
      </c>
      <c r="X388" s="106">
        <v>7</v>
      </c>
      <c r="Y388" s="106">
        <v>3</v>
      </c>
      <c r="Z388" s="106">
        <v>4</v>
      </c>
      <c r="AA388" s="106">
        <v>3</v>
      </c>
      <c r="AB388" s="106">
        <v>5</v>
      </c>
      <c r="AC388" s="106">
        <v>0</v>
      </c>
      <c r="AD388" s="106">
        <v>1</v>
      </c>
      <c r="AE388" s="106">
        <v>0</v>
      </c>
      <c r="AF388" s="106">
        <v>2</v>
      </c>
      <c r="AG388" s="182">
        <v>5</v>
      </c>
      <c r="AH388" s="119">
        <f t="shared" si="97"/>
        <v>39</v>
      </c>
      <c r="AI388" s="106">
        <f t="shared" si="98"/>
        <v>5</v>
      </c>
      <c r="AJ388" s="107">
        <f t="shared" si="99"/>
        <v>4</v>
      </c>
      <c r="AK388" s="107">
        <f t="shared" si="100"/>
        <v>7</v>
      </c>
      <c r="AL388" s="107">
        <f t="shared" si="101"/>
        <v>3</v>
      </c>
      <c r="AM388" s="107">
        <f t="shared" si="102"/>
        <v>4</v>
      </c>
      <c r="AN388" s="107">
        <f t="shared" si="103"/>
        <v>3</v>
      </c>
      <c r="AO388" s="107">
        <f t="shared" si="104"/>
        <v>5</v>
      </c>
      <c r="AP388" s="107">
        <f t="shared" si="105"/>
        <v>0</v>
      </c>
      <c r="AQ388" s="107">
        <f t="shared" si="106"/>
        <v>1</v>
      </c>
      <c r="AR388" s="107">
        <f t="shared" si="107"/>
        <v>0</v>
      </c>
      <c r="AS388" s="107">
        <f t="shared" si="108"/>
        <v>2</v>
      </c>
      <c r="AT388" s="107">
        <f t="shared" si="109"/>
        <v>5</v>
      </c>
      <c r="AU388" s="105">
        <f t="shared" si="110"/>
        <v>39</v>
      </c>
      <c r="AV388" s="86">
        <v>952.7</v>
      </c>
      <c r="AW388" s="87">
        <f t="shared" si="111"/>
        <v>2525.7399999999998</v>
      </c>
      <c r="AX388" s="87">
        <f t="shared" si="112"/>
        <v>1573.0399999999997</v>
      </c>
    </row>
    <row r="389" spans="1:50" ht="15.75" thickBot="1" x14ac:dyDescent="0.3">
      <c r="A389" s="179" t="s">
        <v>182</v>
      </c>
      <c r="B389" s="180" t="s">
        <v>335</v>
      </c>
      <c r="C389" s="181" t="s">
        <v>232</v>
      </c>
      <c r="D389" s="176" t="str">
        <f t="shared" si="96"/>
        <v>1942425343-Amerigroup-STAR+PLUS-MRSA West</v>
      </c>
      <c r="E389" s="169" t="s">
        <v>200</v>
      </c>
      <c r="F389" s="169" t="s">
        <v>233</v>
      </c>
      <c r="G389" s="169" t="s">
        <v>202</v>
      </c>
      <c r="H389" s="85" t="s">
        <v>469</v>
      </c>
      <c r="I389" s="95" t="s">
        <v>510</v>
      </c>
      <c r="J389" s="116" t="s">
        <v>195</v>
      </c>
      <c r="K389" s="117" t="s">
        <v>195</v>
      </c>
      <c r="L389" s="117" t="s">
        <v>195</v>
      </c>
      <c r="M389" s="117" t="s">
        <v>195</v>
      </c>
      <c r="N389" s="117" t="s">
        <v>195</v>
      </c>
      <c r="O389" s="117" t="s">
        <v>195</v>
      </c>
      <c r="P389" s="117" t="s">
        <v>195</v>
      </c>
      <c r="Q389" s="117" t="s">
        <v>195</v>
      </c>
      <c r="R389" s="117" t="s">
        <v>195</v>
      </c>
      <c r="S389" s="117" t="s">
        <v>195</v>
      </c>
      <c r="T389" s="117" t="s">
        <v>195</v>
      </c>
      <c r="U389" s="118" t="s">
        <v>195</v>
      </c>
      <c r="V389" s="106">
        <v>8</v>
      </c>
      <c r="W389" s="106">
        <v>12</v>
      </c>
      <c r="X389" s="106">
        <v>9</v>
      </c>
      <c r="Y389" s="106">
        <v>9</v>
      </c>
      <c r="Z389" s="106">
        <v>6</v>
      </c>
      <c r="AA389" s="106">
        <v>11</v>
      </c>
      <c r="AB389" s="106">
        <v>7</v>
      </c>
      <c r="AC389" s="106">
        <v>11</v>
      </c>
      <c r="AD389" s="106">
        <v>15</v>
      </c>
      <c r="AE389" s="106">
        <v>7</v>
      </c>
      <c r="AF389" s="106">
        <v>13</v>
      </c>
      <c r="AG389" s="182">
        <v>12</v>
      </c>
      <c r="AH389" s="119">
        <f t="shared" si="97"/>
        <v>120</v>
      </c>
      <c r="AI389" s="106">
        <f t="shared" si="98"/>
        <v>8</v>
      </c>
      <c r="AJ389" s="107">
        <f t="shared" si="99"/>
        <v>12</v>
      </c>
      <c r="AK389" s="107">
        <f t="shared" si="100"/>
        <v>9</v>
      </c>
      <c r="AL389" s="107">
        <f t="shared" si="101"/>
        <v>9</v>
      </c>
      <c r="AM389" s="107">
        <f t="shared" si="102"/>
        <v>6</v>
      </c>
      <c r="AN389" s="107">
        <f t="shared" si="103"/>
        <v>11</v>
      </c>
      <c r="AO389" s="107">
        <f t="shared" si="104"/>
        <v>7</v>
      </c>
      <c r="AP389" s="107">
        <f t="shared" si="105"/>
        <v>11</v>
      </c>
      <c r="AQ389" s="107">
        <f t="shared" si="106"/>
        <v>15</v>
      </c>
      <c r="AR389" s="107">
        <f t="shared" si="107"/>
        <v>7</v>
      </c>
      <c r="AS389" s="107">
        <f t="shared" si="108"/>
        <v>13</v>
      </c>
      <c r="AT389" s="107">
        <f t="shared" si="109"/>
        <v>12</v>
      </c>
      <c r="AU389" s="105">
        <f t="shared" si="110"/>
        <v>120</v>
      </c>
      <c r="AV389" s="86">
        <v>2898.5499999999979</v>
      </c>
      <c r="AW389" s="87">
        <f t="shared" si="111"/>
        <v>7771.5</v>
      </c>
      <c r="AX389" s="87">
        <f t="shared" si="112"/>
        <v>4872.9500000000025</v>
      </c>
    </row>
    <row r="390" spans="1:50" ht="15.75" thickBot="1" x14ac:dyDescent="0.3">
      <c r="A390" s="179" t="s">
        <v>182</v>
      </c>
      <c r="B390" s="180" t="s">
        <v>335</v>
      </c>
      <c r="C390" s="181" t="s">
        <v>199</v>
      </c>
      <c r="D390" s="176" t="str">
        <f t="shared" si="96"/>
        <v>1942425343-Amerigroup-STAR-MRSA West</v>
      </c>
      <c r="E390" s="169" t="s">
        <v>200</v>
      </c>
      <c r="F390" s="169" t="s">
        <v>201</v>
      </c>
      <c r="G390" s="169" t="s">
        <v>202</v>
      </c>
      <c r="H390" s="85" t="s">
        <v>469</v>
      </c>
      <c r="I390" s="95" t="s">
        <v>510</v>
      </c>
      <c r="J390" s="116" t="s">
        <v>195</v>
      </c>
      <c r="K390" s="117" t="s">
        <v>195</v>
      </c>
      <c r="L390" s="117" t="s">
        <v>195</v>
      </c>
      <c r="M390" s="117" t="s">
        <v>195</v>
      </c>
      <c r="N390" s="117" t="s">
        <v>195</v>
      </c>
      <c r="O390" s="117" t="s">
        <v>195</v>
      </c>
      <c r="P390" s="117" t="s">
        <v>195</v>
      </c>
      <c r="Q390" s="117" t="s">
        <v>195</v>
      </c>
      <c r="R390" s="117" t="s">
        <v>195</v>
      </c>
      <c r="S390" s="117" t="s">
        <v>195</v>
      </c>
      <c r="T390" s="117" t="s">
        <v>195</v>
      </c>
      <c r="U390" s="118" t="s">
        <v>195</v>
      </c>
      <c r="V390" s="106">
        <v>54</v>
      </c>
      <c r="W390" s="106">
        <v>50</v>
      </c>
      <c r="X390" s="106">
        <v>55</v>
      </c>
      <c r="Y390" s="106">
        <v>49</v>
      </c>
      <c r="Z390" s="106">
        <v>44</v>
      </c>
      <c r="AA390" s="106">
        <v>41</v>
      </c>
      <c r="AB390" s="106">
        <v>45</v>
      </c>
      <c r="AC390" s="106">
        <v>26</v>
      </c>
      <c r="AD390" s="106">
        <v>35</v>
      </c>
      <c r="AE390" s="106">
        <v>40</v>
      </c>
      <c r="AF390" s="106">
        <v>24</v>
      </c>
      <c r="AG390" s="182">
        <v>40</v>
      </c>
      <c r="AH390" s="119">
        <f t="shared" si="97"/>
        <v>503</v>
      </c>
      <c r="AI390" s="106">
        <f t="shared" si="98"/>
        <v>54</v>
      </c>
      <c r="AJ390" s="107">
        <f t="shared" si="99"/>
        <v>50</v>
      </c>
      <c r="AK390" s="107">
        <f t="shared" si="100"/>
        <v>55</v>
      </c>
      <c r="AL390" s="107">
        <f t="shared" si="101"/>
        <v>49</v>
      </c>
      <c r="AM390" s="107">
        <f t="shared" si="102"/>
        <v>44</v>
      </c>
      <c r="AN390" s="107">
        <f t="shared" si="103"/>
        <v>41</v>
      </c>
      <c r="AO390" s="107">
        <f t="shared" si="104"/>
        <v>45</v>
      </c>
      <c r="AP390" s="107">
        <f t="shared" si="105"/>
        <v>26</v>
      </c>
      <c r="AQ390" s="107">
        <f t="shared" si="106"/>
        <v>35</v>
      </c>
      <c r="AR390" s="107">
        <f t="shared" si="107"/>
        <v>40</v>
      </c>
      <c r="AS390" s="107">
        <f t="shared" si="108"/>
        <v>24</v>
      </c>
      <c r="AT390" s="107">
        <f t="shared" si="109"/>
        <v>40</v>
      </c>
      <c r="AU390" s="105">
        <f t="shared" si="110"/>
        <v>503</v>
      </c>
      <c r="AV390" s="86">
        <v>21915.180000000004</v>
      </c>
      <c r="AW390" s="87">
        <f t="shared" si="111"/>
        <v>32575.54</v>
      </c>
      <c r="AX390" s="87">
        <f t="shared" si="112"/>
        <v>10660.359999999997</v>
      </c>
    </row>
    <row r="391" spans="1:50" ht="15.75" thickBot="1" x14ac:dyDescent="0.3">
      <c r="A391" s="179" t="s">
        <v>182</v>
      </c>
      <c r="B391" s="180" t="s">
        <v>335</v>
      </c>
      <c r="C391" s="181" t="s">
        <v>239</v>
      </c>
      <c r="D391" s="176" t="str">
        <f t="shared" si="96"/>
        <v>1942425343-FIRSTCARE-STAR-MRSA West</v>
      </c>
      <c r="E391" s="169" t="s">
        <v>240</v>
      </c>
      <c r="F391" s="169" t="s">
        <v>201</v>
      </c>
      <c r="G391" s="169" t="s">
        <v>202</v>
      </c>
      <c r="H391" s="85" t="s">
        <v>469</v>
      </c>
      <c r="I391" s="95" t="s">
        <v>510</v>
      </c>
      <c r="J391" s="116" t="s">
        <v>195</v>
      </c>
      <c r="K391" s="117" t="s">
        <v>195</v>
      </c>
      <c r="L391" s="117" t="s">
        <v>195</v>
      </c>
      <c r="M391" s="117" t="s">
        <v>195</v>
      </c>
      <c r="N391" s="117" t="s">
        <v>195</v>
      </c>
      <c r="O391" s="117" t="s">
        <v>195</v>
      </c>
      <c r="P391" s="117" t="s">
        <v>195</v>
      </c>
      <c r="Q391" s="117" t="s">
        <v>195</v>
      </c>
      <c r="R391" s="117" t="s">
        <v>195</v>
      </c>
      <c r="S391" s="117" t="s">
        <v>195</v>
      </c>
      <c r="T391" s="117" t="s">
        <v>195</v>
      </c>
      <c r="U391" s="118" t="s">
        <v>195</v>
      </c>
      <c r="V391" s="106">
        <v>33</v>
      </c>
      <c r="W391" s="106">
        <v>43</v>
      </c>
      <c r="X391" s="106">
        <v>55</v>
      </c>
      <c r="Y391" s="106">
        <v>35</v>
      </c>
      <c r="Z391" s="106">
        <v>50</v>
      </c>
      <c r="AA391" s="106">
        <v>44</v>
      </c>
      <c r="AB391" s="106">
        <v>42</v>
      </c>
      <c r="AC391" s="106">
        <v>25</v>
      </c>
      <c r="AD391" s="106">
        <v>39</v>
      </c>
      <c r="AE391" s="106">
        <v>42</v>
      </c>
      <c r="AF391" s="106">
        <v>26</v>
      </c>
      <c r="AG391" s="182">
        <v>47</v>
      </c>
      <c r="AH391" s="119">
        <f t="shared" si="97"/>
        <v>481</v>
      </c>
      <c r="AI391" s="106">
        <f t="shared" si="98"/>
        <v>33</v>
      </c>
      <c r="AJ391" s="107">
        <f t="shared" si="99"/>
        <v>43</v>
      </c>
      <c r="AK391" s="107">
        <f t="shared" si="100"/>
        <v>55</v>
      </c>
      <c r="AL391" s="107">
        <f t="shared" si="101"/>
        <v>35</v>
      </c>
      <c r="AM391" s="107">
        <f t="shared" si="102"/>
        <v>50</v>
      </c>
      <c r="AN391" s="107">
        <f t="shared" si="103"/>
        <v>44</v>
      </c>
      <c r="AO391" s="107">
        <f t="shared" si="104"/>
        <v>42</v>
      </c>
      <c r="AP391" s="107">
        <f t="shared" si="105"/>
        <v>25</v>
      </c>
      <c r="AQ391" s="107">
        <f t="shared" si="106"/>
        <v>39</v>
      </c>
      <c r="AR391" s="107">
        <f t="shared" si="107"/>
        <v>42</v>
      </c>
      <c r="AS391" s="107">
        <f t="shared" si="108"/>
        <v>26</v>
      </c>
      <c r="AT391" s="107">
        <f t="shared" si="109"/>
        <v>47</v>
      </c>
      <c r="AU391" s="105">
        <f t="shared" si="110"/>
        <v>481</v>
      </c>
      <c r="AV391" s="86">
        <v>27431.040000000005</v>
      </c>
      <c r="AW391" s="87">
        <f t="shared" si="111"/>
        <v>31150.77</v>
      </c>
      <c r="AX391" s="87">
        <f t="shared" si="112"/>
        <v>3719.7299999999959</v>
      </c>
    </row>
    <row r="392" spans="1:50" ht="15.75" thickBot="1" x14ac:dyDescent="0.3">
      <c r="A392" s="179" t="s">
        <v>183</v>
      </c>
      <c r="B392" s="180" t="s">
        <v>319</v>
      </c>
      <c r="C392" s="181" t="s">
        <v>365</v>
      </c>
      <c r="D392" s="176" t="str">
        <f t="shared" ref="D392:D455" si="113">_xlfn.CONCAT(A392&amp;"-"&amp;E392&amp;"-"&amp;F392&amp;"-"&amp;G392)</f>
        <v>1942773874-Amerigroup-STAR Kids-Harris</v>
      </c>
      <c r="E392" s="169" t="s">
        <v>200</v>
      </c>
      <c r="F392" s="169" t="s">
        <v>236</v>
      </c>
      <c r="G392" s="169" t="s">
        <v>321</v>
      </c>
      <c r="H392" s="85" t="s">
        <v>469</v>
      </c>
      <c r="I392" s="95" t="s">
        <v>510</v>
      </c>
      <c r="J392" s="116" t="s">
        <v>195</v>
      </c>
      <c r="K392" s="117" t="s">
        <v>195</v>
      </c>
      <c r="L392" s="117" t="s">
        <v>195</v>
      </c>
      <c r="M392" s="117" t="s">
        <v>195</v>
      </c>
      <c r="N392" s="117" t="s">
        <v>195</v>
      </c>
      <c r="O392" s="117" t="s">
        <v>195</v>
      </c>
      <c r="P392" s="117" t="s">
        <v>195</v>
      </c>
      <c r="Q392" s="117" t="s">
        <v>195</v>
      </c>
      <c r="R392" s="117" t="s">
        <v>195</v>
      </c>
      <c r="S392" s="117" t="s">
        <v>195</v>
      </c>
      <c r="T392" s="117" t="s">
        <v>195</v>
      </c>
      <c r="U392" s="118" t="s">
        <v>195</v>
      </c>
      <c r="V392" s="106">
        <v>0</v>
      </c>
      <c r="W392" s="106">
        <v>0</v>
      </c>
      <c r="X392" s="106">
        <v>0</v>
      </c>
      <c r="Y392" s="106">
        <v>0</v>
      </c>
      <c r="Z392" s="106">
        <v>0</v>
      </c>
      <c r="AA392" s="106">
        <v>0</v>
      </c>
      <c r="AB392" s="106">
        <v>0</v>
      </c>
      <c r="AC392" s="106">
        <v>0</v>
      </c>
      <c r="AD392" s="106">
        <v>0</v>
      </c>
      <c r="AE392" s="106">
        <v>0</v>
      </c>
      <c r="AF392" s="106">
        <v>0</v>
      </c>
      <c r="AG392" s="182">
        <v>0</v>
      </c>
      <c r="AH392" s="119">
        <f t="shared" si="97"/>
        <v>0</v>
      </c>
      <c r="AI392" s="106">
        <f t="shared" si="98"/>
        <v>0</v>
      </c>
      <c r="AJ392" s="107">
        <f t="shared" si="99"/>
        <v>0</v>
      </c>
      <c r="AK392" s="107">
        <f t="shared" si="100"/>
        <v>0</v>
      </c>
      <c r="AL392" s="107">
        <f t="shared" si="101"/>
        <v>0</v>
      </c>
      <c r="AM392" s="107">
        <f t="shared" si="102"/>
        <v>0</v>
      </c>
      <c r="AN392" s="107">
        <f t="shared" si="103"/>
        <v>0</v>
      </c>
      <c r="AO392" s="107">
        <f t="shared" si="104"/>
        <v>0</v>
      </c>
      <c r="AP392" s="107">
        <f t="shared" si="105"/>
        <v>0</v>
      </c>
      <c r="AQ392" s="107">
        <f t="shared" si="106"/>
        <v>0</v>
      </c>
      <c r="AR392" s="107">
        <f t="shared" si="107"/>
        <v>0</v>
      </c>
      <c r="AS392" s="107">
        <f t="shared" si="108"/>
        <v>0</v>
      </c>
      <c r="AT392" s="107">
        <f t="shared" si="109"/>
        <v>0</v>
      </c>
      <c r="AU392" s="105">
        <f t="shared" si="110"/>
        <v>0</v>
      </c>
      <c r="AV392" s="86">
        <v>0</v>
      </c>
      <c r="AW392" s="87">
        <f t="shared" si="111"/>
        <v>0</v>
      </c>
      <c r="AX392" s="87">
        <f t="shared" si="112"/>
        <v>0</v>
      </c>
    </row>
    <row r="393" spans="1:50" ht="15.75" thickBot="1" x14ac:dyDescent="0.3">
      <c r="A393" s="179" t="s">
        <v>183</v>
      </c>
      <c r="B393" s="180" t="s">
        <v>319</v>
      </c>
      <c r="C393" s="181" t="s">
        <v>320</v>
      </c>
      <c r="D393" s="176" t="str">
        <f t="shared" si="113"/>
        <v>1942773874-Amerigroup-STAR+PLUS-Harris</v>
      </c>
      <c r="E393" s="169" t="s">
        <v>200</v>
      </c>
      <c r="F393" s="169" t="s">
        <v>233</v>
      </c>
      <c r="G393" s="169" t="s">
        <v>321</v>
      </c>
      <c r="H393" s="85" t="s">
        <v>469</v>
      </c>
      <c r="I393" s="95" t="s">
        <v>510</v>
      </c>
      <c r="J393" s="116" t="s">
        <v>195</v>
      </c>
      <c r="K393" s="117" t="s">
        <v>195</v>
      </c>
      <c r="L393" s="117" t="s">
        <v>195</v>
      </c>
      <c r="M393" s="117" t="s">
        <v>195</v>
      </c>
      <c r="N393" s="117" t="s">
        <v>195</v>
      </c>
      <c r="O393" s="117" t="s">
        <v>195</v>
      </c>
      <c r="P393" s="117" t="s">
        <v>195</v>
      </c>
      <c r="Q393" s="117" t="s">
        <v>195</v>
      </c>
      <c r="R393" s="117" t="s">
        <v>195</v>
      </c>
      <c r="S393" s="117" t="s">
        <v>195</v>
      </c>
      <c r="T393" s="117" t="s">
        <v>195</v>
      </c>
      <c r="U393" s="118" t="s">
        <v>195</v>
      </c>
      <c r="V393" s="106">
        <v>0</v>
      </c>
      <c r="W393" s="106">
        <v>0</v>
      </c>
      <c r="X393" s="106">
        <v>0</v>
      </c>
      <c r="Y393" s="106">
        <v>0</v>
      </c>
      <c r="Z393" s="106">
        <v>0</v>
      </c>
      <c r="AA393" s="106">
        <v>0</v>
      </c>
      <c r="AB393" s="106">
        <v>0</v>
      </c>
      <c r="AC393" s="106">
        <v>0</v>
      </c>
      <c r="AD393" s="106">
        <v>0</v>
      </c>
      <c r="AE393" s="106">
        <v>0</v>
      </c>
      <c r="AF393" s="106">
        <v>2</v>
      </c>
      <c r="AG393" s="182">
        <v>0</v>
      </c>
      <c r="AH393" s="119">
        <f t="shared" ref="AH393:AH456" si="114">SUM(V393:AG393)</f>
        <v>2</v>
      </c>
      <c r="AI393" s="106">
        <f t="shared" ref="AI393:AI456" si="115">IF(AND(J393="Y",$I393="0"),V393,0)</f>
        <v>0</v>
      </c>
      <c r="AJ393" s="107">
        <f t="shared" ref="AJ393:AJ456" si="116">IF(AND(K393="Y",$I393="0"),W393,0)</f>
        <v>0</v>
      </c>
      <c r="AK393" s="107">
        <f t="shared" ref="AK393:AK456" si="117">IF(AND(L393="Y",$I393="0"),X393,0)</f>
        <v>0</v>
      </c>
      <c r="AL393" s="107">
        <f t="shared" ref="AL393:AL456" si="118">IF(AND(M393="Y",$I393="0"),Y393,0)</f>
        <v>0</v>
      </c>
      <c r="AM393" s="107">
        <f t="shared" ref="AM393:AM456" si="119">IF(AND(N393="Y",$I393="0"),Z393,0)</f>
        <v>0</v>
      </c>
      <c r="AN393" s="107">
        <f t="shared" ref="AN393:AN456" si="120">IF(AND(O393="Y",$I393="0"),AA393,0)</f>
        <v>0</v>
      </c>
      <c r="AO393" s="107">
        <f t="shared" ref="AO393:AO456" si="121">IF(AND(P393="Y",$I393="0"),AB393,0)</f>
        <v>0</v>
      </c>
      <c r="AP393" s="107">
        <f t="shared" ref="AP393:AP456" si="122">IF(AND(Q393="Y",$I393="0"),AC393,0)</f>
        <v>0</v>
      </c>
      <c r="AQ393" s="107">
        <f t="shared" ref="AQ393:AQ456" si="123">IF(AND(R393="Y",$I393="0"),AD393,0)</f>
        <v>0</v>
      </c>
      <c r="AR393" s="107">
        <f t="shared" ref="AR393:AR456" si="124">IF(AND(S393="Y",$I393="0"),AE393,0)</f>
        <v>0</v>
      </c>
      <c r="AS393" s="107">
        <f t="shared" ref="AS393:AS456" si="125">IF(AND(T393="Y",$I393="0"),AF393,0)</f>
        <v>2</v>
      </c>
      <c r="AT393" s="107">
        <f t="shared" ref="AT393:AT456" si="126">IF(AND(U393="Y",$I393="0"),AG393,0)</f>
        <v>0</v>
      </c>
      <c r="AU393" s="105">
        <f t="shared" ref="AU393:AU456" si="127">SUM(AI393:AT393)</f>
        <v>2</v>
      </c>
      <c r="AV393" s="86">
        <v>0</v>
      </c>
      <c r="AW393" s="87">
        <f t="shared" ref="AW393:AW456" si="128">ROUND(IF($H393=$A$2,Final_Comp1_FS,Final_Comp1_HB)*AU393,2)</f>
        <v>129.53</v>
      </c>
      <c r="AX393" s="87">
        <f t="shared" ref="AX393:AX456" si="129">AW393-AV393</f>
        <v>129.53</v>
      </c>
    </row>
    <row r="394" spans="1:50" ht="15.75" thickBot="1" x14ac:dyDescent="0.3">
      <c r="A394" s="179" t="s">
        <v>183</v>
      </c>
      <c r="B394" s="180" t="s">
        <v>319</v>
      </c>
      <c r="C394" s="181" t="s">
        <v>350</v>
      </c>
      <c r="D394" s="176" t="str">
        <f t="shared" si="113"/>
        <v>1942773874-Amerigroup-STAR-Harris</v>
      </c>
      <c r="E394" s="169" t="s">
        <v>200</v>
      </c>
      <c r="F394" s="169" t="s">
        <v>201</v>
      </c>
      <c r="G394" s="169" t="s">
        <v>321</v>
      </c>
      <c r="H394" s="85" t="s">
        <v>469</v>
      </c>
      <c r="I394" s="95" t="s">
        <v>510</v>
      </c>
      <c r="J394" s="116" t="s">
        <v>195</v>
      </c>
      <c r="K394" s="117" t="s">
        <v>195</v>
      </c>
      <c r="L394" s="117" t="s">
        <v>195</v>
      </c>
      <c r="M394" s="117" t="s">
        <v>195</v>
      </c>
      <c r="N394" s="117" t="s">
        <v>195</v>
      </c>
      <c r="O394" s="117" t="s">
        <v>195</v>
      </c>
      <c r="P394" s="117" t="s">
        <v>195</v>
      </c>
      <c r="Q394" s="117" t="s">
        <v>195</v>
      </c>
      <c r="R394" s="117" t="s">
        <v>195</v>
      </c>
      <c r="S394" s="117" t="s">
        <v>195</v>
      </c>
      <c r="T394" s="117" t="s">
        <v>195</v>
      </c>
      <c r="U394" s="118" t="s">
        <v>195</v>
      </c>
      <c r="V394" s="106">
        <v>6</v>
      </c>
      <c r="W394" s="106">
        <v>0</v>
      </c>
      <c r="X394" s="106">
        <v>2</v>
      </c>
      <c r="Y394" s="106">
        <v>4</v>
      </c>
      <c r="Z394" s="106">
        <v>2</v>
      </c>
      <c r="AA394" s="106">
        <v>0</v>
      </c>
      <c r="AB394" s="106">
        <v>0</v>
      </c>
      <c r="AC394" s="106">
        <v>0</v>
      </c>
      <c r="AD394" s="106">
        <v>0</v>
      </c>
      <c r="AE394" s="106">
        <v>0</v>
      </c>
      <c r="AF394" s="106">
        <v>0</v>
      </c>
      <c r="AG394" s="182">
        <v>0</v>
      </c>
      <c r="AH394" s="119">
        <f t="shared" si="114"/>
        <v>14</v>
      </c>
      <c r="AI394" s="106">
        <f t="shared" si="115"/>
        <v>6</v>
      </c>
      <c r="AJ394" s="107">
        <f t="shared" si="116"/>
        <v>0</v>
      </c>
      <c r="AK394" s="107">
        <f t="shared" si="117"/>
        <v>2</v>
      </c>
      <c r="AL394" s="107">
        <f t="shared" si="118"/>
        <v>4</v>
      </c>
      <c r="AM394" s="107">
        <f t="shared" si="119"/>
        <v>2</v>
      </c>
      <c r="AN394" s="107">
        <f t="shared" si="120"/>
        <v>0</v>
      </c>
      <c r="AO394" s="107">
        <f t="shared" si="121"/>
        <v>0</v>
      </c>
      <c r="AP394" s="107">
        <f t="shared" si="122"/>
        <v>0</v>
      </c>
      <c r="AQ394" s="107">
        <f t="shared" si="123"/>
        <v>0</v>
      </c>
      <c r="AR394" s="107">
        <f t="shared" si="124"/>
        <v>0</v>
      </c>
      <c r="AS394" s="107">
        <f t="shared" si="125"/>
        <v>0</v>
      </c>
      <c r="AT394" s="107">
        <f t="shared" si="126"/>
        <v>0</v>
      </c>
      <c r="AU394" s="105">
        <f t="shared" si="127"/>
        <v>14</v>
      </c>
      <c r="AV394" s="86">
        <v>0</v>
      </c>
      <c r="AW394" s="87">
        <f t="shared" si="128"/>
        <v>906.68</v>
      </c>
      <c r="AX394" s="87">
        <f t="shared" si="129"/>
        <v>906.68</v>
      </c>
    </row>
    <row r="395" spans="1:50" ht="15.75" thickBot="1" x14ac:dyDescent="0.3">
      <c r="A395" s="179" t="s">
        <v>184</v>
      </c>
      <c r="B395" s="180" t="s">
        <v>223</v>
      </c>
      <c r="C395" s="181" t="s">
        <v>452</v>
      </c>
      <c r="D395" s="176" t="str">
        <f t="shared" si="113"/>
        <v>1952328924-Amerigroup-STAR+PLUS-Travis</v>
      </c>
      <c r="E395" s="169" t="s">
        <v>200</v>
      </c>
      <c r="F395" s="169" t="s">
        <v>233</v>
      </c>
      <c r="G395" s="169" t="s">
        <v>225</v>
      </c>
      <c r="H395" s="85" t="s">
        <v>469</v>
      </c>
      <c r="I395" s="95" t="s">
        <v>510</v>
      </c>
      <c r="J395" s="116" t="s">
        <v>195</v>
      </c>
      <c r="K395" s="117" t="s">
        <v>195</v>
      </c>
      <c r="L395" s="117" t="s">
        <v>195</v>
      </c>
      <c r="M395" s="117" t="s">
        <v>195</v>
      </c>
      <c r="N395" s="117" t="s">
        <v>195</v>
      </c>
      <c r="O395" s="117" t="s">
        <v>195</v>
      </c>
      <c r="P395" s="117" t="s">
        <v>195</v>
      </c>
      <c r="Q395" s="117" t="s">
        <v>195</v>
      </c>
      <c r="R395" s="117" t="s">
        <v>195</v>
      </c>
      <c r="S395" s="117" t="s">
        <v>195</v>
      </c>
      <c r="T395" s="117" t="s">
        <v>195</v>
      </c>
      <c r="U395" s="118" t="s">
        <v>195</v>
      </c>
      <c r="V395" s="106">
        <v>5</v>
      </c>
      <c r="W395" s="106">
        <v>4</v>
      </c>
      <c r="X395" s="106">
        <v>2</v>
      </c>
      <c r="Y395" s="106">
        <v>0</v>
      </c>
      <c r="Z395" s="106">
        <v>2</v>
      </c>
      <c r="AA395" s="106">
        <v>8</v>
      </c>
      <c r="AB395" s="106">
        <v>2</v>
      </c>
      <c r="AC395" s="106">
        <v>5</v>
      </c>
      <c r="AD395" s="106">
        <v>6</v>
      </c>
      <c r="AE395" s="106">
        <v>6</v>
      </c>
      <c r="AF395" s="106">
        <v>5</v>
      </c>
      <c r="AG395" s="182">
        <v>5</v>
      </c>
      <c r="AH395" s="119">
        <f t="shared" si="114"/>
        <v>50</v>
      </c>
      <c r="AI395" s="106">
        <f t="shared" si="115"/>
        <v>5</v>
      </c>
      <c r="AJ395" s="107">
        <f t="shared" si="116"/>
        <v>4</v>
      </c>
      <c r="AK395" s="107">
        <f t="shared" si="117"/>
        <v>2</v>
      </c>
      <c r="AL395" s="107">
        <f t="shared" si="118"/>
        <v>0</v>
      </c>
      <c r="AM395" s="107">
        <f t="shared" si="119"/>
        <v>2</v>
      </c>
      <c r="AN395" s="107">
        <f t="shared" si="120"/>
        <v>8</v>
      </c>
      <c r="AO395" s="107">
        <f t="shared" si="121"/>
        <v>2</v>
      </c>
      <c r="AP395" s="107">
        <f t="shared" si="122"/>
        <v>5</v>
      </c>
      <c r="AQ395" s="107">
        <f t="shared" si="123"/>
        <v>6</v>
      </c>
      <c r="AR395" s="107">
        <f t="shared" si="124"/>
        <v>6</v>
      </c>
      <c r="AS395" s="107">
        <f t="shared" si="125"/>
        <v>5</v>
      </c>
      <c r="AT395" s="107">
        <f t="shared" si="126"/>
        <v>5</v>
      </c>
      <c r="AU395" s="105">
        <f t="shared" si="127"/>
        <v>50</v>
      </c>
      <c r="AV395" s="86">
        <v>5540.7699999999995</v>
      </c>
      <c r="AW395" s="87">
        <f t="shared" si="128"/>
        <v>3238.13</v>
      </c>
      <c r="AX395" s="87">
        <f t="shared" si="129"/>
        <v>-2302.6399999999994</v>
      </c>
    </row>
    <row r="396" spans="1:50" ht="15.75" thickBot="1" x14ac:dyDescent="0.3">
      <c r="A396" s="179" t="s">
        <v>185</v>
      </c>
      <c r="B396" s="180" t="s">
        <v>274</v>
      </c>
      <c r="C396" s="181" t="s">
        <v>438</v>
      </c>
      <c r="D396" s="176" t="str">
        <f t="shared" si="113"/>
        <v>1952453946-AETNA-STAR-Bexar</v>
      </c>
      <c r="E396" s="169" t="s">
        <v>344</v>
      </c>
      <c r="F396" s="169" t="s">
        <v>201</v>
      </c>
      <c r="G396" s="169" t="s">
        <v>272</v>
      </c>
      <c r="H396" s="85" t="s">
        <v>469</v>
      </c>
      <c r="I396" s="95" t="s">
        <v>510</v>
      </c>
      <c r="J396" s="116" t="s">
        <v>195</v>
      </c>
      <c r="K396" s="117" t="s">
        <v>195</v>
      </c>
      <c r="L396" s="117" t="s">
        <v>195</v>
      </c>
      <c r="M396" s="117" t="s">
        <v>195</v>
      </c>
      <c r="N396" s="117" t="s">
        <v>195</v>
      </c>
      <c r="O396" s="117" t="s">
        <v>195</v>
      </c>
      <c r="P396" s="117" t="s">
        <v>195</v>
      </c>
      <c r="Q396" s="117" t="s">
        <v>195</v>
      </c>
      <c r="R396" s="117" t="s">
        <v>195</v>
      </c>
      <c r="S396" s="117" t="s">
        <v>195</v>
      </c>
      <c r="T396" s="117" t="s">
        <v>195</v>
      </c>
      <c r="U396" s="118" t="s">
        <v>195</v>
      </c>
      <c r="V396" s="106">
        <v>13</v>
      </c>
      <c r="W396" s="106">
        <v>11</v>
      </c>
      <c r="X396" s="106">
        <v>11</v>
      </c>
      <c r="Y396" s="106">
        <v>14</v>
      </c>
      <c r="Z396" s="106">
        <v>4</v>
      </c>
      <c r="AA396" s="106">
        <v>17</v>
      </c>
      <c r="AB396" s="106">
        <v>21</v>
      </c>
      <c r="AC396" s="106">
        <v>16</v>
      </c>
      <c r="AD396" s="106">
        <v>24</v>
      </c>
      <c r="AE396" s="106">
        <v>18</v>
      </c>
      <c r="AF396" s="106">
        <v>10</v>
      </c>
      <c r="AG396" s="182">
        <v>14</v>
      </c>
      <c r="AH396" s="119">
        <f t="shared" si="114"/>
        <v>173</v>
      </c>
      <c r="AI396" s="106">
        <f t="shared" si="115"/>
        <v>13</v>
      </c>
      <c r="AJ396" s="107">
        <f t="shared" si="116"/>
        <v>11</v>
      </c>
      <c r="AK396" s="107">
        <f t="shared" si="117"/>
        <v>11</v>
      </c>
      <c r="AL396" s="107">
        <f t="shared" si="118"/>
        <v>14</v>
      </c>
      <c r="AM396" s="107">
        <f t="shared" si="119"/>
        <v>4</v>
      </c>
      <c r="AN396" s="107">
        <f t="shared" si="120"/>
        <v>17</v>
      </c>
      <c r="AO396" s="107">
        <f t="shared" si="121"/>
        <v>21</v>
      </c>
      <c r="AP396" s="107">
        <f t="shared" si="122"/>
        <v>16</v>
      </c>
      <c r="AQ396" s="107">
        <f t="shared" si="123"/>
        <v>24</v>
      </c>
      <c r="AR396" s="107">
        <f t="shared" si="124"/>
        <v>18</v>
      </c>
      <c r="AS396" s="107">
        <f t="shared" si="125"/>
        <v>10</v>
      </c>
      <c r="AT396" s="107">
        <f t="shared" si="126"/>
        <v>14</v>
      </c>
      <c r="AU396" s="105">
        <f t="shared" si="127"/>
        <v>173</v>
      </c>
      <c r="AV396" s="86">
        <v>17589.640000000003</v>
      </c>
      <c r="AW396" s="87">
        <f t="shared" si="128"/>
        <v>11203.91</v>
      </c>
      <c r="AX396" s="87">
        <f t="shared" si="129"/>
        <v>-6385.7300000000032</v>
      </c>
    </row>
    <row r="397" spans="1:50" ht="15.75" thickBot="1" x14ac:dyDescent="0.3">
      <c r="A397" s="179" t="s">
        <v>185</v>
      </c>
      <c r="B397" s="180" t="s">
        <v>274</v>
      </c>
      <c r="C397" s="181" t="s">
        <v>448</v>
      </c>
      <c r="D397" s="176" t="str">
        <f t="shared" si="113"/>
        <v>1952453946-Amerigroup-STAR+PLUS-Bexar</v>
      </c>
      <c r="E397" s="169" t="s">
        <v>200</v>
      </c>
      <c r="F397" s="169" t="s">
        <v>233</v>
      </c>
      <c r="G397" s="169" t="s">
        <v>272</v>
      </c>
      <c r="H397" s="85" t="s">
        <v>469</v>
      </c>
      <c r="I397" s="95" t="s">
        <v>510</v>
      </c>
      <c r="J397" s="116" t="s">
        <v>195</v>
      </c>
      <c r="K397" s="117" t="s">
        <v>195</v>
      </c>
      <c r="L397" s="117" t="s">
        <v>195</v>
      </c>
      <c r="M397" s="117" t="s">
        <v>195</v>
      </c>
      <c r="N397" s="117" t="s">
        <v>195</v>
      </c>
      <c r="O397" s="117" t="s">
        <v>195</v>
      </c>
      <c r="P397" s="117" t="s">
        <v>195</v>
      </c>
      <c r="Q397" s="117" t="s">
        <v>195</v>
      </c>
      <c r="R397" s="117" t="s">
        <v>195</v>
      </c>
      <c r="S397" s="117" t="s">
        <v>195</v>
      </c>
      <c r="T397" s="117" t="s">
        <v>195</v>
      </c>
      <c r="U397" s="118" t="s">
        <v>195</v>
      </c>
      <c r="V397" s="106">
        <v>8</v>
      </c>
      <c r="W397" s="106">
        <v>4</v>
      </c>
      <c r="X397" s="106">
        <v>4</v>
      </c>
      <c r="Y397" s="106">
        <v>6</v>
      </c>
      <c r="Z397" s="106">
        <v>6</v>
      </c>
      <c r="AA397" s="106">
        <v>0</v>
      </c>
      <c r="AB397" s="106">
        <v>3</v>
      </c>
      <c r="AC397" s="106">
        <v>2</v>
      </c>
      <c r="AD397" s="106">
        <v>3</v>
      </c>
      <c r="AE397" s="106">
        <v>1</v>
      </c>
      <c r="AF397" s="106">
        <v>5</v>
      </c>
      <c r="AG397" s="182">
        <v>1</v>
      </c>
      <c r="AH397" s="119">
        <f t="shared" si="114"/>
        <v>43</v>
      </c>
      <c r="AI397" s="106">
        <f t="shared" si="115"/>
        <v>8</v>
      </c>
      <c r="AJ397" s="107">
        <f t="shared" si="116"/>
        <v>4</v>
      </c>
      <c r="AK397" s="107">
        <f t="shared" si="117"/>
        <v>4</v>
      </c>
      <c r="AL397" s="107">
        <f t="shared" si="118"/>
        <v>6</v>
      </c>
      <c r="AM397" s="107">
        <f t="shared" si="119"/>
        <v>6</v>
      </c>
      <c r="AN397" s="107">
        <f t="shared" si="120"/>
        <v>0</v>
      </c>
      <c r="AO397" s="107">
        <f t="shared" si="121"/>
        <v>3</v>
      </c>
      <c r="AP397" s="107">
        <f t="shared" si="122"/>
        <v>2</v>
      </c>
      <c r="AQ397" s="107">
        <f t="shared" si="123"/>
        <v>3</v>
      </c>
      <c r="AR397" s="107">
        <f t="shared" si="124"/>
        <v>1</v>
      </c>
      <c r="AS397" s="107">
        <f t="shared" si="125"/>
        <v>5</v>
      </c>
      <c r="AT397" s="107">
        <f t="shared" si="126"/>
        <v>1</v>
      </c>
      <c r="AU397" s="105">
        <f t="shared" si="127"/>
        <v>43</v>
      </c>
      <c r="AV397" s="86">
        <v>2463.3300000000008</v>
      </c>
      <c r="AW397" s="87">
        <f t="shared" si="128"/>
        <v>2784.79</v>
      </c>
      <c r="AX397" s="87">
        <f t="shared" si="129"/>
        <v>321.45999999999913</v>
      </c>
    </row>
    <row r="398" spans="1:50" ht="15.75" thickBot="1" x14ac:dyDescent="0.3">
      <c r="A398" s="179" t="s">
        <v>185</v>
      </c>
      <c r="B398" s="180" t="s">
        <v>274</v>
      </c>
      <c r="C398" s="181" t="s">
        <v>410</v>
      </c>
      <c r="D398" s="176" t="str">
        <f t="shared" si="113"/>
        <v>1952453946-Amerigroup-STAR-Bexar</v>
      </c>
      <c r="E398" s="169" t="s">
        <v>200</v>
      </c>
      <c r="F398" s="169" t="s">
        <v>201</v>
      </c>
      <c r="G398" s="169" t="s">
        <v>272</v>
      </c>
      <c r="H398" s="85" t="s">
        <v>469</v>
      </c>
      <c r="I398" s="95" t="s">
        <v>510</v>
      </c>
      <c r="J398" s="116" t="s">
        <v>195</v>
      </c>
      <c r="K398" s="117" t="s">
        <v>195</v>
      </c>
      <c r="L398" s="117" t="s">
        <v>195</v>
      </c>
      <c r="M398" s="117" t="s">
        <v>195</v>
      </c>
      <c r="N398" s="117" t="s">
        <v>195</v>
      </c>
      <c r="O398" s="117" t="s">
        <v>195</v>
      </c>
      <c r="P398" s="117" t="s">
        <v>195</v>
      </c>
      <c r="Q398" s="117" t="s">
        <v>195</v>
      </c>
      <c r="R398" s="117" t="s">
        <v>195</v>
      </c>
      <c r="S398" s="117" t="s">
        <v>195</v>
      </c>
      <c r="T398" s="117" t="s">
        <v>195</v>
      </c>
      <c r="U398" s="118" t="s">
        <v>195</v>
      </c>
      <c r="V398" s="106">
        <v>11</v>
      </c>
      <c r="W398" s="106">
        <v>12</v>
      </c>
      <c r="X398" s="106">
        <v>18</v>
      </c>
      <c r="Y398" s="106">
        <v>14</v>
      </c>
      <c r="Z398" s="106">
        <v>7</v>
      </c>
      <c r="AA398" s="106">
        <v>6</v>
      </c>
      <c r="AB398" s="106">
        <v>1</v>
      </c>
      <c r="AC398" s="106">
        <v>8</v>
      </c>
      <c r="AD398" s="106">
        <v>14</v>
      </c>
      <c r="AE398" s="106">
        <v>8</v>
      </c>
      <c r="AF398" s="106">
        <v>3</v>
      </c>
      <c r="AG398" s="182">
        <v>3</v>
      </c>
      <c r="AH398" s="119">
        <f t="shared" si="114"/>
        <v>105</v>
      </c>
      <c r="AI398" s="106">
        <f t="shared" si="115"/>
        <v>11</v>
      </c>
      <c r="AJ398" s="107">
        <f t="shared" si="116"/>
        <v>12</v>
      </c>
      <c r="AK398" s="107">
        <f t="shared" si="117"/>
        <v>18</v>
      </c>
      <c r="AL398" s="107">
        <f t="shared" si="118"/>
        <v>14</v>
      </c>
      <c r="AM398" s="107">
        <f t="shared" si="119"/>
        <v>7</v>
      </c>
      <c r="AN398" s="107">
        <f t="shared" si="120"/>
        <v>6</v>
      </c>
      <c r="AO398" s="107">
        <f t="shared" si="121"/>
        <v>1</v>
      </c>
      <c r="AP398" s="107">
        <f t="shared" si="122"/>
        <v>8</v>
      </c>
      <c r="AQ398" s="107">
        <f t="shared" si="123"/>
        <v>14</v>
      </c>
      <c r="AR398" s="107">
        <f t="shared" si="124"/>
        <v>8</v>
      </c>
      <c r="AS398" s="107">
        <f t="shared" si="125"/>
        <v>3</v>
      </c>
      <c r="AT398" s="107">
        <f t="shared" si="126"/>
        <v>3</v>
      </c>
      <c r="AU398" s="105">
        <f t="shared" si="127"/>
        <v>105</v>
      </c>
      <c r="AV398" s="86">
        <v>7265.2299999999977</v>
      </c>
      <c r="AW398" s="87">
        <f t="shared" si="128"/>
        <v>6800.06</v>
      </c>
      <c r="AX398" s="87">
        <f t="shared" si="129"/>
        <v>-465.16999999999734</v>
      </c>
    </row>
    <row r="399" spans="1:50" ht="15.75" thickBot="1" x14ac:dyDescent="0.3">
      <c r="A399" s="179" t="s">
        <v>186</v>
      </c>
      <c r="B399" s="180" t="s">
        <v>302</v>
      </c>
      <c r="C399" s="181" t="s">
        <v>363</v>
      </c>
      <c r="D399" s="176" t="str">
        <f t="shared" si="113"/>
        <v>1952800310-Amerigroup-STAR-MRSA Northeast</v>
      </c>
      <c r="E399" s="169" t="s">
        <v>200</v>
      </c>
      <c r="F399" s="169" t="s">
        <v>201</v>
      </c>
      <c r="G399" s="169" t="s">
        <v>262</v>
      </c>
      <c r="H399" s="85" t="s">
        <v>469</v>
      </c>
      <c r="I399" s="95" t="s">
        <v>510</v>
      </c>
      <c r="J399" s="116" t="s">
        <v>195</v>
      </c>
      <c r="K399" s="117" t="s">
        <v>195</v>
      </c>
      <c r="L399" s="117" t="s">
        <v>195</v>
      </c>
      <c r="M399" s="117" t="s">
        <v>195</v>
      </c>
      <c r="N399" s="117" t="s">
        <v>195</v>
      </c>
      <c r="O399" s="117" t="s">
        <v>195</v>
      </c>
      <c r="P399" s="117" t="s">
        <v>195</v>
      </c>
      <c r="Q399" s="117" t="s">
        <v>195</v>
      </c>
      <c r="R399" s="117" t="s">
        <v>195</v>
      </c>
      <c r="S399" s="117" t="s">
        <v>195</v>
      </c>
      <c r="T399" s="117" t="s">
        <v>195</v>
      </c>
      <c r="U399" s="118" t="s">
        <v>195</v>
      </c>
      <c r="V399" s="106">
        <v>301</v>
      </c>
      <c r="W399" s="106">
        <v>309</v>
      </c>
      <c r="X399" s="106">
        <v>278</v>
      </c>
      <c r="Y399" s="106">
        <v>278</v>
      </c>
      <c r="Z399" s="106">
        <v>306</v>
      </c>
      <c r="AA399" s="106">
        <v>319</v>
      </c>
      <c r="AB399" s="106">
        <v>329</v>
      </c>
      <c r="AC399" s="106">
        <v>295</v>
      </c>
      <c r="AD399" s="106">
        <v>345</v>
      </c>
      <c r="AE399" s="106">
        <v>252</v>
      </c>
      <c r="AF399" s="106">
        <v>265</v>
      </c>
      <c r="AG399" s="182">
        <v>328</v>
      </c>
      <c r="AH399" s="119">
        <f t="shared" si="114"/>
        <v>3605</v>
      </c>
      <c r="AI399" s="106">
        <f t="shared" si="115"/>
        <v>301</v>
      </c>
      <c r="AJ399" s="107">
        <f t="shared" si="116"/>
        <v>309</v>
      </c>
      <c r="AK399" s="107">
        <f t="shared" si="117"/>
        <v>278</v>
      </c>
      <c r="AL399" s="107">
        <f t="shared" si="118"/>
        <v>278</v>
      </c>
      <c r="AM399" s="107">
        <f t="shared" si="119"/>
        <v>306</v>
      </c>
      <c r="AN399" s="107">
        <f t="shared" si="120"/>
        <v>319</v>
      </c>
      <c r="AO399" s="107">
        <f t="shared" si="121"/>
        <v>329</v>
      </c>
      <c r="AP399" s="107">
        <f t="shared" si="122"/>
        <v>295</v>
      </c>
      <c r="AQ399" s="107">
        <f t="shared" si="123"/>
        <v>345</v>
      </c>
      <c r="AR399" s="107">
        <f t="shared" si="124"/>
        <v>252</v>
      </c>
      <c r="AS399" s="107">
        <f t="shared" si="125"/>
        <v>265</v>
      </c>
      <c r="AT399" s="107">
        <f t="shared" si="126"/>
        <v>328</v>
      </c>
      <c r="AU399" s="105">
        <f t="shared" si="127"/>
        <v>3605</v>
      </c>
      <c r="AV399" s="86">
        <v>154650.59000000003</v>
      </c>
      <c r="AW399" s="87">
        <f t="shared" si="128"/>
        <v>233468.86</v>
      </c>
      <c r="AX399" s="87">
        <f t="shared" si="129"/>
        <v>78818.26999999996</v>
      </c>
    </row>
    <row r="400" spans="1:50" ht="15.75" thickBot="1" x14ac:dyDescent="0.3">
      <c r="A400" s="179" t="s">
        <v>187</v>
      </c>
      <c r="B400" s="180" t="s">
        <v>289</v>
      </c>
      <c r="C400" s="181" t="s">
        <v>365</v>
      </c>
      <c r="D400" s="176" t="str">
        <f t="shared" si="113"/>
        <v>1972830008-Amerigroup-STAR Kids-Harris</v>
      </c>
      <c r="E400" s="169" t="s">
        <v>200</v>
      </c>
      <c r="F400" s="169" t="s">
        <v>236</v>
      </c>
      <c r="G400" s="169" t="s">
        <v>321</v>
      </c>
      <c r="H400" s="85" t="s">
        <v>469</v>
      </c>
      <c r="I400" s="95" t="s">
        <v>510</v>
      </c>
      <c r="J400" s="116" t="s">
        <v>195</v>
      </c>
      <c r="K400" s="117" t="s">
        <v>195</v>
      </c>
      <c r="L400" s="117" t="s">
        <v>195</v>
      </c>
      <c r="M400" s="117" t="s">
        <v>195</v>
      </c>
      <c r="N400" s="117" t="s">
        <v>195</v>
      </c>
      <c r="O400" s="117" t="s">
        <v>195</v>
      </c>
      <c r="P400" s="117" t="s">
        <v>195</v>
      </c>
      <c r="Q400" s="117" t="s">
        <v>195</v>
      </c>
      <c r="R400" s="117" t="s">
        <v>195</v>
      </c>
      <c r="S400" s="117" t="s">
        <v>195</v>
      </c>
      <c r="T400" s="117" t="s">
        <v>195</v>
      </c>
      <c r="U400" s="118" t="s">
        <v>195</v>
      </c>
      <c r="V400" s="106">
        <v>0</v>
      </c>
      <c r="W400" s="106">
        <v>0</v>
      </c>
      <c r="X400" s="106">
        <v>0</v>
      </c>
      <c r="Y400" s="106">
        <v>0</v>
      </c>
      <c r="Z400" s="106">
        <v>1</v>
      </c>
      <c r="AA400" s="106">
        <v>0</v>
      </c>
      <c r="AB400" s="106">
        <v>0</v>
      </c>
      <c r="AC400" s="106">
        <v>0</v>
      </c>
      <c r="AD400" s="106">
        <v>0</v>
      </c>
      <c r="AE400" s="106">
        <v>0</v>
      </c>
      <c r="AF400" s="106">
        <v>0</v>
      </c>
      <c r="AG400" s="182">
        <v>0</v>
      </c>
      <c r="AH400" s="119">
        <f t="shared" si="114"/>
        <v>1</v>
      </c>
      <c r="AI400" s="106">
        <f t="shared" si="115"/>
        <v>0</v>
      </c>
      <c r="AJ400" s="107">
        <f t="shared" si="116"/>
        <v>0</v>
      </c>
      <c r="AK400" s="107">
        <f t="shared" si="117"/>
        <v>0</v>
      </c>
      <c r="AL400" s="107">
        <f t="shared" si="118"/>
        <v>0</v>
      </c>
      <c r="AM400" s="107">
        <f t="shared" si="119"/>
        <v>1</v>
      </c>
      <c r="AN400" s="107">
        <f t="shared" si="120"/>
        <v>0</v>
      </c>
      <c r="AO400" s="107">
        <f t="shared" si="121"/>
        <v>0</v>
      </c>
      <c r="AP400" s="107">
        <f t="shared" si="122"/>
        <v>0</v>
      </c>
      <c r="AQ400" s="107">
        <f t="shared" si="123"/>
        <v>0</v>
      </c>
      <c r="AR400" s="107">
        <f t="shared" si="124"/>
        <v>0</v>
      </c>
      <c r="AS400" s="107">
        <f t="shared" si="125"/>
        <v>0</v>
      </c>
      <c r="AT400" s="107">
        <f t="shared" si="126"/>
        <v>0</v>
      </c>
      <c r="AU400" s="105">
        <f t="shared" si="127"/>
        <v>1</v>
      </c>
      <c r="AV400" s="86">
        <v>0</v>
      </c>
      <c r="AW400" s="87">
        <f t="shared" si="128"/>
        <v>64.760000000000005</v>
      </c>
      <c r="AX400" s="87">
        <f t="shared" si="129"/>
        <v>64.760000000000005</v>
      </c>
    </row>
    <row r="401" spans="1:50" ht="15.75" thickBot="1" x14ac:dyDescent="0.3">
      <c r="A401" s="179" t="s">
        <v>187</v>
      </c>
      <c r="B401" s="180" t="s">
        <v>289</v>
      </c>
      <c r="C401" s="181" t="s">
        <v>320</v>
      </c>
      <c r="D401" s="176" t="str">
        <f t="shared" si="113"/>
        <v>1972830008-Amerigroup-STAR+PLUS-Harris</v>
      </c>
      <c r="E401" s="169" t="s">
        <v>200</v>
      </c>
      <c r="F401" s="169" t="s">
        <v>233</v>
      </c>
      <c r="G401" s="169" t="s">
        <v>321</v>
      </c>
      <c r="H401" s="85" t="s">
        <v>469</v>
      </c>
      <c r="I401" s="95" t="s">
        <v>510</v>
      </c>
      <c r="J401" s="116" t="s">
        <v>195</v>
      </c>
      <c r="K401" s="117" t="s">
        <v>195</v>
      </c>
      <c r="L401" s="117" t="s">
        <v>195</v>
      </c>
      <c r="M401" s="117" t="s">
        <v>195</v>
      </c>
      <c r="N401" s="117" t="s">
        <v>195</v>
      </c>
      <c r="O401" s="117" t="s">
        <v>195</v>
      </c>
      <c r="P401" s="117" t="s">
        <v>195</v>
      </c>
      <c r="Q401" s="117" t="s">
        <v>195</v>
      </c>
      <c r="R401" s="117" t="s">
        <v>195</v>
      </c>
      <c r="S401" s="117" t="s">
        <v>195</v>
      </c>
      <c r="T401" s="117" t="s">
        <v>195</v>
      </c>
      <c r="U401" s="118" t="s">
        <v>195</v>
      </c>
      <c r="V401" s="106">
        <v>0</v>
      </c>
      <c r="W401" s="106">
        <v>0</v>
      </c>
      <c r="X401" s="106">
        <v>3</v>
      </c>
      <c r="Y401" s="106">
        <v>0</v>
      </c>
      <c r="Z401" s="106">
        <v>2</v>
      </c>
      <c r="AA401" s="106">
        <v>1</v>
      </c>
      <c r="AB401" s="106">
        <v>1</v>
      </c>
      <c r="AC401" s="106">
        <v>1</v>
      </c>
      <c r="AD401" s="106">
        <v>0</v>
      </c>
      <c r="AE401" s="106">
        <v>0</v>
      </c>
      <c r="AF401" s="106">
        <v>2</v>
      </c>
      <c r="AG401" s="182">
        <v>6</v>
      </c>
      <c r="AH401" s="119">
        <f t="shared" si="114"/>
        <v>16</v>
      </c>
      <c r="AI401" s="106">
        <f t="shared" si="115"/>
        <v>0</v>
      </c>
      <c r="AJ401" s="107">
        <f t="shared" si="116"/>
        <v>0</v>
      </c>
      <c r="AK401" s="107">
        <f t="shared" si="117"/>
        <v>3</v>
      </c>
      <c r="AL401" s="107">
        <f t="shared" si="118"/>
        <v>0</v>
      </c>
      <c r="AM401" s="107">
        <f t="shared" si="119"/>
        <v>2</v>
      </c>
      <c r="AN401" s="107">
        <f t="shared" si="120"/>
        <v>1</v>
      </c>
      <c r="AO401" s="107">
        <f t="shared" si="121"/>
        <v>1</v>
      </c>
      <c r="AP401" s="107">
        <f t="shared" si="122"/>
        <v>1</v>
      </c>
      <c r="AQ401" s="107">
        <f t="shared" si="123"/>
        <v>0</v>
      </c>
      <c r="AR401" s="107">
        <f t="shared" si="124"/>
        <v>0</v>
      </c>
      <c r="AS401" s="107">
        <f t="shared" si="125"/>
        <v>2</v>
      </c>
      <c r="AT401" s="107">
        <f t="shared" si="126"/>
        <v>6</v>
      </c>
      <c r="AU401" s="105">
        <f t="shared" si="127"/>
        <v>16</v>
      </c>
      <c r="AV401" s="86">
        <v>0</v>
      </c>
      <c r="AW401" s="87">
        <f t="shared" si="128"/>
        <v>1036.2</v>
      </c>
      <c r="AX401" s="87">
        <f t="shared" si="129"/>
        <v>1036.2</v>
      </c>
    </row>
    <row r="402" spans="1:50" ht="15.75" thickBot="1" x14ac:dyDescent="0.3">
      <c r="A402" s="179" t="s">
        <v>187</v>
      </c>
      <c r="B402" s="180" t="s">
        <v>289</v>
      </c>
      <c r="C402" s="181" t="s">
        <v>350</v>
      </c>
      <c r="D402" s="176" t="str">
        <f t="shared" si="113"/>
        <v>1972830008-Amerigroup-STAR-Harris</v>
      </c>
      <c r="E402" s="169" t="s">
        <v>200</v>
      </c>
      <c r="F402" s="169" t="s">
        <v>201</v>
      </c>
      <c r="G402" s="169" t="s">
        <v>321</v>
      </c>
      <c r="H402" s="85" t="s">
        <v>469</v>
      </c>
      <c r="I402" s="95" t="s">
        <v>510</v>
      </c>
      <c r="J402" s="116" t="s">
        <v>195</v>
      </c>
      <c r="K402" s="117" t="s">
        <v>195</v>
      </c>
      <c r="L402" s="117" t="s">
        <v>195</v>
      </c>
      <c r="M402" s="117" t="s">
        <v>195</v>
      </c>
      <c r="N402" s="117" t="s">
        <v>195</v>
      </c>
      <c r="O402" s="117" t="s">
        <v>195</v>
      </c>
      <c r="P402" s="117" t="s">
        <v>195</v>
      </c>
      <c r="Q402" s="117" t="s">
        <v>195</v>
      </c>
      <c r="R402" s="117" t="s">
        <v>195</v>
      </c>
      <c r="S402" s="117" t="s">
        <v>195</v>
      </c>
      <c r="T402" s="117" t="s">
        <v>195</v>
      </c>
      <c r="U402" s="118" t="s">
        <v>195</v>
      </c>
      <c r="V402" s="106">
        <v>3</v>
      </c>
      <c r="W402" s="106">
        <v>14</v>
      </c>
      <c r="X402" s="106">
        <v>3</v>
      </c>
      <c r="Y402" s="106">
        <v>7</v>
      </c>
      <c r="Z402" s="106">
        <v>16</v>
      </c>
      <c r="AA402" s="106">
        <v>9</v>
      </c>
      <c r="AB402" s="106">
        <v>9</v>
      </c>
      <c r="AC402" s="106">
        <v>8</v>
      </c>
      <c r="AD402" s="106">
        <v>15</v>
      </c>
      <c r="AE402" s="106">
        <v>3</v>
      </c>
      <c r="AF402" s="106">
        <v>10</v>
      </c>
      <c r="AG402" s="182">
        <v>13</v>
      </c>
      <c r="AH402" s="119">
        <f t="shared" si="114"/>
        <v>110</v>
      </c>
      <c r="AI402" s="106">
        <f t="shared" si="115"/>
        <v>3</v>
      </c>
      <c r="AJ402" s="107">
        <f t="shared" si="116"/>
        <v>14</v>
      </c>
      <c r="AK402" s="107">
        <f t="shared" si="117"/>
        <v>3</v>
      </c>
      <c r="AL402" s="107">
        <f t="shared" si="118"/>
        <v>7</v>
      </c>
      <c r="AM402" s="107">
        <f t="shared" si="119"/>
        <v>16</v>
      </c>
      <c r="AN402" s="107">
        <f t="shared" si="120"/>
        <v>9</v>
      </c>
      <c r="AO402" s="107">
        <f t="shared" si="121"/>
        <v>9</v>
      </c>
      <c r="AP402" s="107">
        <f t="shared" si="122"/>
        <v>8</v>
      </c>
      <c r="AQ402" s="107">
        <f t="shared" si="123"/>
        <v>15</v>
      </c>
      <c r="AR402" s="107">
        <f t="shared" si="124"/>
        <v>3</v>
      </c>
      <c r="AS402" s="107">
        <f t="shared" si="125"/>
        <v>10</v>
      </c>
      <c r="AT402" s="107">
        <f t="shared" si="126"/>
        <v>13</v>
      </c>
      <c r="AU402" s="105">
        <f t="shared" si="127"/>
        <v>110</v>
      </c>
      <c r="AV402" s="86">
        <v>0</v>
      </c>
      <c r="AW402" s="87">
        <f t="shared" si="128"/>
        <v>7123.88</v>
      </c>
      <c r="AX402" s="87">
        <f t="shared" si="129"/>
        <v>7123.88</v>
      </c>
    </row>
    <row r="403" spans="1:50" ht="15.75" thickBot="1" x14ac:dyDescent="0.3">
      <c r="A403" s="179" t="s">
        <v>188</v>
      </c>
      <c r="B403" s="180" t="s">
        <v>210</v>
      </c>
      <c r="C403" s="181" t="s">
        <v>413</v>
      </c>
      <c r="D403" s="176" t="str">
        <f t="shared" si="113"/>
        <v>1992748693-Amerigroup-STAR-MRSA Central</v>
      </c>
      <c r="E403" s="169" t="s">
        <v>200</v>
      </c>
      <c r="F403" s="169" t="s">
        <v>201</v>
      </c>
      <c r="G403" s="169" t="s">
        <v>212</v>
      </c>
      <c r="H403" s="85" t="s">
        <v>469</v>
      </c>
      <c r="I403" s="95" t="s">
        <v>510</v>
      </c>
      <c r="J403" s="116" t="s">
        <v>195</v>
      </c>
      <c r="K403" s="117" t="s">
        <v>195</v>
      </c>
      <c r="L403" s="117" t="s">
        <v>195</v>
      </c>
      <c r="M403" s="117" t="s">
        <v>195</v>
      </c>
      <c r="N403" s="117" t="s">
        <v>195</v>
      </c>
      <c r="O403" s="117" t="s">
        <v>195</v>
      </c>
      <c r="P403" s="117" t="s">
        <v>195</v>
      </c>
      <c r="Q403" s="117" t="s">
        <v>195</v>
      </c>
      <c r="R403" s="117" t="s">
        <v>195</v>
      </c>
      <c r="S403" s="117" t="s">
        <v>195</v>
      </c>
      <c r="T403" s="117" t="s">
        <v>195</v>
      </c>
      <c r="U403" s="118" t="s">
        <v>195</v>
      </c>
      <c r="V403" s="106">
        <v>92</v>
      </c>
      <c r="W403" s="106">
        <v>108</v>
      </c>
      <c r="X403" s="106">
        <v>102</v>
      </c>
      <c r="Y403" s="106">
        <v>77</v>
      </c>
      <c r="Z403" s="106">
        <v>86</v>
      </c>
      <c r="AA403" s="106">
        <v>103</v>
      </c>
      <c r="AB403" s="106">
        <v>79</v>
      </c>
      <c r="AC403" s="106">
        <v>61</v>
      </c>
      <c r="AD403" s="106">
        <v>80</v>
      </c>
      <c r="AE403" s="106">
        <v>44</v>
      </c>
      <c r="AF403" s="106">
        <v>63</v>
      </c>
      <c r="AG403" s="182">
        <v>85</v>
      </c>
      <c r="AH403" s="119">
        <f t="shared" si="114"/>
        <v>980</v>
      </c>
      <c r="AI403" s="106">
        <f t="shared" si="115"/>
        <v>92</v>
      </c>
      <c r="AJ403" s="107">
        <f t="shared" si="116"/>
        <v>108</v>
      </c>
      <c r="AK403" s="107">
        <f t="shared" si="117"/>
        <v>102</v>
      </c>
      <c r="AL403" s="107">
        <f t="shared" si="118"/>
        <v>77</v>
      </c>
      <c r="AM403" s="107">
        <f t="shared" si="119"/>
        <v>86</v>
      </c>
      <c r="AN403" s="107">
        <f t="shared" si="120"/>
        <v>103</v>
      </c>
      <c r="AO403" s="107">
        <f t="shared" si="121"/>
        <v>79</v>
      </c>
      <c r="AP403" s="107">
        <f t="shared" si="122"/>
        <v>61</v>
      </c>
      <c r="AQ403" s="107">
        <f t="shared" si="123"/>
        <v>80</v>
      </c>
      <c r="AR403" s="107">
        <f t="shared" si="124"/>
        <v>44</v>
      </c>
      <c r="AS403" s="107">
        <f t="shared" si="125"/>
        <v>63</v>
      </c>
      <c r="AT403" s="107">
        <f t="shared" si="126"/>
        <v>85</v>
      </c>
      <c r="AU403" s="105">
        <f t="shared" si="127"/>
        <v>980</v>
      </c>
      <c r="AV403" s="86">
        <v>37068.299999999974</v>
      </c>
      <c r="AW403" s="87">
        <f t="shared" si="128"/>
        <v>63467.26</v>
      </c>
      <c r="AX403" s="87">
        <f t="shared" si="129"/>
        <v>26398.960000000028</v>
      </c>
    </row>
    <row r="404" spans="1:50" ht="15.75" thickBot="1" x14ac:dyDescent="0.3">
      <c r="A404" s="179" t="s">
        <v>163</v>
      </c>
      <c r="B404" s="180" t="s">
        <v>304</v>
      </c>
      <c r="C404" s="181" t="s">
        <v>326</v>
      </c>
      <c r="D404" s="176" t="str">
        <f t="shared" si="113"/>
        <v>1831674209-Cook-STAR-Tarrant</v>
      </c>
      <c r="E404" s="169" t="s">
        <v>474</v>
      </c>
      <c r="F404" s="169" t="s">
        <v>201</v>
      </c>
      <c r="G404" s="169" t="s">
        <v>306</v>
      </c>
      <c r="H404" s="85" t="s">
        <v>469</v>
      </c>
      <c r="I404" s="95" t="s">
        <v>510</v>
      </c>
      <c r="J404" s="116" t="s">
        <v>195</v>
      </c>
      <c r="K404" s="117" t="s">
        <v>195</v>
      </c>
      <c r="L404" s="117" t="s">
        <v>195</v>
      </c>
      <c r="M404" s="117" t="s">
        <v>195</v>
      </c>
      <c r="N404" s="117" t="s">
        <v>195</v>
      </c>
      <c r="O404" s="117" t="s">
        <v>195</v>
      </c>
      <c r="P404" s="117" t="s">
        <v>195</v>
      </c>
      <c r="Q404" s="117" t="s">
        <v>195</v>
      </c>
      <c r="R404" s="117" t="s">
        <v>195</v>
      </c>
      <c r="S404" s="117" t="s">
        <v>195</v>
      </c>
      <c r="T404" s="117" t="s">
        <v>195</v>
      </c>
      <c r="U404" s="118" t="s">
        <v>195</v>
      </c>
      <c r="V404" s="106">
        <v>29</v>
      </c>
      <c r="W404" s="106">
        <v>25</v>
      </c>
      <c r="X404" s="106">
        <v>40</v>
      </c>
      <c r="Y404" s="106">
        <v>42</v>
      </c>
      <c r="Z404" s="106">
        <v>30</v>
      </c>
      <c r="AA404" s="106">
        <v>29</v>
      </c>
      <c r="AB404" s="106">
        <v>33</v>
      </c>
      <c r="AC404" s="106">
        <v>30</v>
      </c>
      <c r="AD404" s="106">
        <v>32</v>
      </c>
      <c r="AE404" s="106">
        <v>32</v>
      </c>
      <c r="AF404" s="106">
        <v>18</v>
      </c>
      <c r="AG404" s="182">
        <v>27</v>
      </c>
      <c r="AH404" s="119">
        <f t="shared" si="114"/>
        <v>367</v>
      </c>
      <c r="AI404" s="106">
        <f t="shared" si="115"/>
        <v>29</v>
      </c>
      <c r="AJ404" s="107">
        <f t="shared" si="116"/>
        <v>25</v>
      </c>
      <c r="AK404" s="107">
        <f t="shared" si="117"/>
        <v>40</v>
      </c>
      <c r="AL404" s="107">
        <f t="shared" si="118"/>
        <v>42</v>
      </c>
      <c r="AM404" s="107">
        <f t="shared" si="119"/>
        <v>30</v>
      </c>
      <c r="AN404" s="107">
        <f t="shared" si="120"/>
        <v>29</v>
      </c>
      <c r="AO404" s="107">
        <f t="shared" si="121"/>
        <v>33</v>
      </c>
      <c r="AP404" s="107">
        <f t="shared" si="122"/>
        <v>30</v>
      </c>
      <c r="AQ404" s="107">
        <f t="shared" si="123"/>
        <v>32</v>
      </c>
      <c r="AR404" s="107">
        <f t="shared" si="124"/>
        <v>32</v>
      </c>
      <c r="AS404" s="107">
        <f t="shared" si="125"/>
        <v>18</v>
      </c>
      <c r="AT404" s="107">
        <f t="shared" si="126"/>
        <v>27</v>
      </c>
      <c r="AU404" s="105">
        <f t="shared" si="127"/>
        <v>367</v>
      </c>
      <c r="AV404" s="86">
        <v>18843.710000000003</v>
      </c>
      <c r="AW404" s="87">
        <f t="shared" si="128"/>
        <v>23767.84</v>
      </c>
      <c r="AX404" s="87">
        <f t="shared" si="129"/>
        <v>4924.1299999999974</v>
      </c>
    </row>
    <row r="405" spans="1:50" ht="15.75" thickBot="1" x14ac:dyDescent="0.3">
      <c r="A405" s="179" t="s">
        <v>163</v>
      </c>
      <c r="B405" s="180" t="s">
        <v>304</v>
      </c>
      <c r="C405" s="181" t="s">
        <v>454</v>
      </c>
      <c r="D405" s="176" t="str">
        <f t="shared" si="113"/>
        <v>1831674209-Cook-STAR Kids-Tarrant</v>
      </c>
      <c r="E405" s="169" t="s">
        <v>474</v>
      </c>
      <c r="F405" s="169" t="s">
        <v>236</v>
      </c>
      <c r="G405" s="169" t="s">
        <v>306</v>
      </c>
      <c r="H405" s="85" t="s">
        <v>469</v>
      </c>
      <c r="I405" s="95" t="s">
        <v>510</v>
      </c>
      <c r="J405" s="116" t="s">
        <v>195</v>
      </c>
      <c r="K405" s="117" t="s">
        <v>195</v>
      </c>
      <c r="L405" s="117" t="s">
        <v>195</v>
      </c>
      <c r="M405" s="117" t="s">
        <v>195</v>
      </c>
      <c r="N405" s="117" t="s">
        <v>195</v>
      </c>
      <c r="O405" s="117" t="s">
        <v>195</v>
      </c>
      <c r="P405" s="117" t="s">
        <v>195</v>
      </c>
      <c r="Q405" s="117" t="s">
        <v>195</v>
      </c>
      <c r="R405" s="117" t="s">
        <v>195</v>
      </c>
      <c r="S405" s="117" t="s">
        <v>195</v>
      </c>
      <c r="T405" s="117" t="s">
        <v>195</v>
      </c>
      <c r="U405" s="118" t="s">
        <v>195</v>
      </c>
      <c r="V405" s="106">
        <v>0</v>
      </c>
      <c r="W405" s="106">
        <v>0</v>
      </c>
      <c r="X405" s="106">
        <v>1</v>
      </c>
      <c r="Y405" s="106">
        <v>1</v>
      </c>
      <c r="Z405" s="106">
        <v>2</v>
      </c>
      <c r="AA405" s="106">
        <v>1</v>
      </c>
      <c r="AB405" s="106">
        <v>1</v>
      </c>
      <c r="AC405" s="106">
        <v>2</v>
      </c>
      <c r="AD405" s="106">
        <v>1</v>
      </c>
      <c r="AE405" s="106">
        <v>0</v>
      </c>
      <c r="AF405" s="106">
        <v>1</v>
      </c>
      <c r="AG405" s="182">
        <v>1</v>
      </c>
      <c r="AH405" s="119">
        <f t="shared" si="114"/>
        <v>11</v>
      </c>
      <c r="AI405" s="106">
        <f t="shared" si="115"/>
        <v>0</v>
      </c>
      <c r="AJ405" s="107">
        <f t="shared" si="116"/>
        <v>0</v>
      </c>
      <c r="AK405" s="107">
        <f t="shared" si="117"/>
        <v>1</v>
      </c>
      <c r="AL405" s="107">
        <f t="shared" si="118"/>
        <v>1</v>
      </c>
      <c r="AM405" s="107">
        <f t="shared" si="119"/>
        <v>2</v>
      </c>
      <c r="AN405" s="107">
        <f t="shared" si="120"/>
        <v>1</v>
      </c>
      <c r="AO405" s="107">
        <f t="shared" si="121"/>
        <v>1</v>
      </c>
      <c r="AP405" s="107">
        <f t="shared" si="122"/>
        <v>2</v>
      </c>
      <c r="AQ405" s="107">
        <f t="shared" si="123"/>
        <v>1</v>
      </c>
      <c r="AR405" s="107">
        <f t="shared" si="124"/>
        <v>0</v>
      </c>
      <c r="AS405" s="107">
        <f t="shared" si="125"/>
        <v>1</v>
      </c>
      <c r="AT405" s="107">
        <f t="shared" si="126"/>
        <v>1</v>
      </c>
      <c r="AU405" s="105">
        <f t="shared" si="127"/>
        <v>11</v>
      </c>
      <c r="AV405" s="86">
        <v>1094.8300000000002</v>
      </c>
      <c r="AW405" s="87">
        <f t="shared" si="128"/>
        <v>712.39</v>
      </c>
      <c r="AX405" s="87">
        <f t="shared" si="129"/>
        <v>-382.44000000000017</v>
      </c>
    </row>
    <row r="406" spans="1:50" ht="15.75" thickBot="1" x14ac:dyDescent="0.3">
      <c r="A406" s="179" t="s">
        <v>144</v>
      </c>
      <c r="B406" s="180" t="s">
        <v>226</v>
      </c>
      <c r="C406" s="181" t="s">
        <v>366</v>
      </c>
      <c r="D406" s="176" t="str">
        <f t="shared" si="113"/>
        <v>1700392602-DCHP-STAR-Travis</v>
      </c>
      <c r="E406" s="169" t="s">
        <v>475</v>
      </c>
      <c r="F406" s="169" t="s">
        <v>201</v>
      </c>
      <c r="G406" s="169" t="s">
        <v>225</v>
      </c>
      <c r="H406" s="85" t="s">
        <v>469</v>
      </c>
      <c r="I406" s="95" t="s">
        <v>510</v>
      </c>
      <c r="J406" s="116" t="s">
        <v>195</v>
      </c>
      <c r="K406" s="117" t="s">
        <v>195</v>
      </c>
      <c r="L406" s="117" t="s">
        <v>195</v>
      </c>
      <c r="M406" s="117" t="s">
        <v>195</v>
      </c>
      <c r="N406" s="117" t="s">
        <v>195</v>
      </c>
      <c r="O406" s="117" t="s">
        <v>195</v>
      </c>
      <c r="P406" s="117" t="s">
        <v>195</v>
      </c>
      <c r="Q406" s="117" t="s">
        <v>195</v>
      </c>
      <c r="R406" s="117" t="s">
        <v>195</v>
      </c>
      <c r="S406" s="117" t="s">
        <v>195</v>
      </c>
      <c r="T406" s="117" t="s">
        <v>195</v>
      </c>
      <c r="U406" s="118" t="s">
        <v>195</v>
      </c>
      <c r="V406" s="106">
        <v>8</v>
      </c>
      <c r="W406" s="106">
        <v>7</v>
      </c>
      <c r="X406" s="106">
        <v>6</v>
      </c>
      <c r="Y406" s="106">
        <v>1</v>
      </c>
      <c r="Z406" s="106">
        <v>7</v>
      </c>
      <c r="AA406" s="106">
        <v>11</v>
      </c>
      <c r="AB406" s="106">
        <v>9</v>
      </c>
      <c r="AC406" s="106">
        <v>5</v>
      </c>
      <c r="AD406" s="106">
        <v>15</v>
      </c>
      <c r="AE406" s="106">
        <v>6</v>
      </c>
      <c r="AF406" s="106">
        <v>9</v>
      </c>
      <c r="AG406" s="182">
        <v>11</v>
      </c>
      <c r="AH406" s="119">
        <f t="shared" si="114"/>
        <v>95</v>
      </c>
      <c r="AI406" s="106">
        <f t="shared" si="115"/>
        <v>8</v>
      </c>
      <c r="AJ406" s="107">
        <f t="shared" si="116"/>
        <v>7</v>
      </c>
      <c r="AK406" s="107">
        <f t="shared" si="117"/>
        <v>6</v>
      </c>
      <c r="AL406" s="107">
        <f t="shared" si="118"/>
        <v>1</v>
      </c>
      <c r="AM406" s="107">
        <f t="shared" si="119"/>
        <v>7</v>
      </c>
      <c r="AN406" s="107">
        <f t="shared" si="120"/>
        <v>11</v>
      </c>
      <c r="AO406" s="107">
        <f t="shared" si="121"/>
        <v>9</v>
      </c>
      <c r="AP406" s="107">
        <f t="shared" si="122"/>
        <v>5</v>
      </c>
      <c r="AQ406" s="107">
        <f t="shared" si="123"/>
        <v>15</v>
      </c>
      <c r="AR406" s="107">
        <f t="shared" si="124"/>
        <v>6</v>
      </c>
      <c r="AS406" s="107">
        <f t="shared" si="125"/>
        <v>9</v>
      </c>
      <c r="AT406" s="107">
        <f t="shared" si="126"/>
        <v>11</v>
      </c>
      <c r="AU406" s="105">
        <f t="shared" si="127"/>
        <v>95</v>
      </c>
      <c r="AV406" s="86">
        <v>6385.15</v>
      </c>
      <c r="AW406" s="87">
        <f t="shared" si="128"/>
        <v>6152.44</v>
      </c>
      <c r="AX406" s="87">
        <f t="shared" si="129"/>
        <v>-232.71000000000004</v>
      </c>
    </row>
    <row r="407" spans="1:50" ht="15.75" thickBot="1" x14ac:dyDescent="0.3">
      <c r="A407" s="179" t="s">
        <v>152</v>
      </c>
      <c r="B407" s="180" t="s">
        <v>228</v>
      </c>
      <c r="C407" s="181" t="s">
        <v>366</v>
      </c>
      <c r="D407" s="176" t="str">
        <f t="shared" si="113"/>
        <v>1730695594-DCHP-STAR-Travis</v>
      </c>
      <c r="E407" s="169" t="s">
        <v>475</v>
      </c>
      <c r="F407" s="169" t="s">
        <v>201</v>
      </c>
      <c r="G407" s="169" t="s">
        <v>225</v>
      </c>
      <c r="H407" s="85" t="s">
        <v>469</v>
      </c>
      <c r="I407" s="95" t="s">
        <v>510</v>
      </c>
      <c r="J407" s="116" t="s">
        <v>195</v>
      </c>
      <c r="K407" s="117" t="s">
        <v>195</v>
      </c>
      <c r="L407" s="117" t="s">
        <v>195</v>
      </c>
      <c r="M407" s="117" t="s">
        <v>195</v>
      </c>
      <c r="N407" s="117" t="s">
        <v>195</v>
      </c>
      <c r="O407" s="117" t="s">
        <v>195</v>
      </c>
      <c r="P407" s="117" t="s">
        <v>195</v>
      </c>
      <c r="Q407" s="117" t="s">
        <v>195</v>
      </c>
      <c r="R407" s="117" t="s">
        <v>195</v>
      </c>
      <c r="S407" s="117" t="s">
        <v>195</v>
      </c>
      <c r="T407" s="117" t="s">
        <v>195</v>
      </c>
      <c r="U407" s="118" t="s">
        <v>195</v>
      </c>
      <c r="V407" s="106">
        <v>10</v>
      </c>
      <c r="W407" s="106">
        <v>22</v>
      </c>
      <c r="X407" s="106">
        <v>12</v>
      </c>
      <c r="Y407" s="106">
        <v>7</v>
      </c>
      <c r="Z407" s="106">
        <v>17</v>
      </c>
      <c r="AA407" s="106">
        <v>10</v>
      </c>
      <c r="AB407" s="106">
        <v>5</v>
      </c>
      <c r="AC407" s="106">
        <v>10</v>
      </c>
      <c r="AD407" s="106">
        <v>14</v>
      </c>
      <c r="AE407" s="106">
        <v>5</v>
      </c>
      <c r="AF407" s="106">
        <v>9</v>
      </c>
      <c r="AG407" s="182">
        <v>2</v>
      </c>
      <c r="AH407" s="119">
        <f t="shared" si="114"/>
        <v>123</v>
      </c>
      <c r="AI407" s="106">
        <f t="shared" si="115"/>
        <v>10</v>
      </c>
      <c r="AJ407" s="107">
        <f t="shared" si="116"/>
        <v>22</v>
      </c>
      <c r="AK407" s="107">
        <f t="shared" si="117"/>
        <v>12</v>
      </c>
      <c r="AL407" s="107">
        <f t="shared" si="118"/>
        <v>7</v>
      </c>
      <c r="AM407" s="107">
        <f t="shared" si="119"/>
        <v>17</v>
      </c>
      <c r="AN407" s="107">
        <f t="shared" si="120"/>
        <v>10</v>
      </c>
      <c r="AO407" s="107">
        <f t="shared" si="121"/>
        <v>5</v>
      </c>
      <c r="AP407" s="107">
        <f t="shared" si="122"/>
        <v>10</v>
      </c>
      <c r="AQ407" s="107">
        <f t="shared" si="123"/>
        <v>14</v>
      </c>
      <c r="AR407" s="107">
        <f t="shared" si="124"/>
        <v>5</v>
      </c>
      <c r="AS407" s="107">
        <f t="shared" si="125"/>
        <v>9</v>
      </c>
      <c r="AT407" s="107">
        <f t="shared" si="126"/>
        <v>2</v>
      </c>
      <c r="AU407" s="105">
        <f t="shared" si="127"/>
        <v>123</v>
      </c>
      <c r="AV407" s="86">
        <v>11103.639999999998</v>
      </c>
      <c r="AW407" s="87">
        <f t="shared" si="128"/>
        <v>7965.79</v>
      </c>
      <c r="AX407" s="87">
        <f t="shared" si="129"/>
        <v>-3137.8499999999976</v>
      </c>
    </row>
    <row r="408" spans="1:50" ht="15.75" thickBot="1" x14ac:dyDescent="0.3">
      <c r="A408" s="179" t="s">
        <v>64</v>
      </c>
      <c r="B408" s="180" t="s">
        <v>229</v>
      </c>
      <c r="C408" s="181" t="s">
        <v>366</v>
      </c>
      <c r="D408" s="176" t="str">
        <f t="shared" si="113"/>
        <v>1164445094-DCHP-STAR-Travis</v>
      </c>
      <c r="E408" s="169" t="s">
        <v>475</v>
      </c>
      <c r="F408" s="169" t="s">
        <v>201</v>
      </c>
      <c r="G408" s="169" t="s">
        <v>225</v>
      </c>
      <c r="H408" s="85" t="s">
        <v>469</v>
      </c>
      <c r="I408" s="95" t="s">
        <v>510</v>
      </c>
      <c r="J408" s="116" t="s">
        <v>195</v>
      </c>
      <c r="K408" s="117" t="s">
        <v>195</v>
      </c>
      <c r="L408" s="117" t="s">
        <v>195</v>
      </c>
      <c r="M408" s="117" t="s">
        <v>195</v>
      </c>
      <c r="N408" s="117" t="s">
        <v>195</v>
      </c>
      <c r="O408" s="117" t="s">
        <v>195</v>
      </c>
      <c r="P408" s="117" t="s">
        <v>195</v>
      </c>
      <c r="Q408" s="117" t="s">
        <v>195</v>
      </c>
      <c r="R408" s="117" t="s">
        <v>195</v>
      </c>
      <c r="S408" s="117" t="s">
        <v>195</v>
      </c>
      <c r="T408" s="117" t="s">
        <v>195</v>
      </c>
      <c r="U408" s="118" t="s">
        <v>195</v>
      </c>
      <c r="V408" s="106">
        <v>1</v>
      </c>
      <c r="W408" s="106">
        <v>0</v>
      </c>
      <c r="X408" s="106">
        <v>3</v>
      </c>
      <c r="Y408" s="106">
        <v>2</v>
      </c>
      <c r="Z408" s="106">
        <v>0</v>
      </c>
      <c r="AA408" s="106">
        <v>0</v>
      </c>
      <c r="AB408" s="106">
        <v>1</v>
      </c>
      <c r="AC408" s="106">
        <v>3</v>
      </c>
      <c r="AD408" s="106">
        <v>1</v>
      </c>
      <c r="AE408" s="106">
        <v>2</v>
      </c>
      <c r="AF408" s="106">
        <v>2</v>
      </c>
      <c r="AG408" s="182">
        <v>4</v>
      </c>
      <c r="AH408" s="119">
        <f t="shared" si="114"/>
        <v>19</v>
      </c>
      <c r="AI408" s="106">
        <f t="shared" si="115"/>
        <v>1</v>
      </c>
      <c r="AJ408" s="107">
        <f t="shared" si="116"/>
        <v>0</v>
      </c>
      <c r="AK408" s="107">
        <f t="shared" si="117"/>
        <v>3</v>
      </c>
      <c r="AL408" s="107">
        <f t="shared" si="118"/>
        <v>2</v>
      </c>
      <c r="AM408" s="107">
        <f t="shared" si="119"/>
        <v>0</v>
      </c>
      <c r="AN408" s="107">
        <f t="shared" si="120"/>
        <v>0</v>
      </c>
      <c r="AO408" s="107">
        <f t="shared" si="121"/>
        <v>1</v>
      </c>
      <c r="AP408" s="107">
        <f t="shared" si="122"/>
        <v>3</v>
      </c>
      <c r="AQ408" s="107">
        <f t="shared" si="123"/>
        <v>1</v>
      </c>
      <c r="AR408" s="107">
        <f t="shared" si="124"/>
        <v>2</v>
      </c>
      <c r="AS408" s="107">
        <f t="shared" si="125"/>
        <v>2</v>
      </c>
      <c r="AT408" s="107">
        <f t="shared" si="126"/>
        <v>4</v>
      </c>
      <c r="AU408" s="105">
        <f t="shared" si="127"/>
        <v>19</v>
      </c>
      <c r="AV408" s="86">
        <v>2291.4099999999994</v>
      </c>
      <c r="AW408" s="87">
        <f t="shared" si="128"/>
        <v>1230.49</v>
      </c>
      <c r="AX408" s="87">
        <f t="shared" si="129"/>
        <v>-1060.9199999999994</v>
      </c>
    </row>
    <row r="409" spans="1:50" ht="15.75" thickBot="1" x14ac:dyDescent="0.3">
      <c r="A409" s="179" t="s">
        <v>87</v>
      </c>
      <c r="B409" s="180" t="s">
        <v>230</v>
      </c>
      <c r="C409" s="181" t="s">
        <v>366</v>
      </c>
      <c r="D409" s="176" t="str">
        <f t="shared" si="113"/>
        <v>1376844936-DCHP-STAR-Travis</v>
      </c>
      <c r="E409" s="169" t="s">
        <v>475</v>
      </c>
      <c r="F409" s="169" t="s">
        <v>201</v>
      </c>
      <c r="G409" s="169" t="s">
        <v>225</v>
      </c>
      <c r="H409" s="85" t="s">
        <v>469</v>
      </c>
      <c r="I409" s="95" t="s">
        <v>510</v>
      </c>
      <c r="J409" s="116" t="s">
        <v>38</v>
      </c>
      <c r="K409" s="117" t="s">
        <v>38</v>
      </c>
      <c r="L409" s="117" t="s">
        <v>38</v>
      </c>
      <c r="M409" s="117" t="s">
        <v>38</v>
      </c>
      <c r="N409" s="117" t="s">
        <v>38</v>
      </c>
      <c r="O409" s="117" t="s">
        <v>38</v>
      </c>
      <c r="P409" s="117" t="s">
        <v>38</v>
      </c>
      <c r="Q409" s="117" t="s">
        <v>38</v>
      </c>
      <c r="R409" s="117" t="s">
        <v>38</v>
      </c>
      <c r="S409" s="117" t="s">
        <v>38</v>
      </c>
      <c r="T409" s="117" t="s">
        <v>38</v>
      </c>
      <c r="U409" s="118" t="s">
        <v>38</v>
      </c>
      <c r="V409" s="106">
        <v>0</v>
      </c>
      <c r="W409" s="106">
        <v>0</v>
      </c>
      <c r="X409" s="106">
        <v>0</v>
      </c>
      <c r="Y409" s="106">
        <v>0</v>
      </c>
      <c r="Z409" s="106">
        <v>0</v>
      </c>
      <c r="AA409" s="106">
        <v>0</v>
      </c>
      <c r="AB409" s="106">
        <v>0</v>
      </c>
      <c r="AC409" s="106">
        <v>0</v>
      </c>
      <c r="AD409" s="106">
        <v>0</v>
      </c>
      <c r="AE409" s="106">
        <v>0</v>
      </c>
      <c r="AF409" s="106">
        <v>0</v>
      </c>
      <c r="AG409" s="182">
        <v>0</v>
      </c>
      <c r="AH409" s="119">
        <f t="shared" si="114"/>
        <v>0</v>
      </c>
      <c r="AI409" s="106">
        <f t="shared" si="115"/>
        <v>0</v>
      </c>
      <c r="AJ409" s="107">
        <f t="shared" si="116"/>
        <v>0</v>
      </c>
      <c r="AK409" s="107">
        <f t="shared" si="117"/>
        <v>0</v>
      </c>
      <c r="AL409" s="107">
        <f t="shared" si="118"/>
        <v>0</v>
      </c>
      <c r="AM409" s="107">
        <f t="shared" si="119"/>
        <v>0</v>
      </c>
      <c r="AN409" s="107">
        <f t="shared" si="120"/>
        <v>0</v>
      </c>
      <c r="AO409" s="107">
        <f t="shared" si="121"/>
        <v>0</v>
      </c>
      <c r="AP409" s="107">
        <f t="shared" si="122"/>
        <v>0</v>
      </c>
      <c r="AQ409" s="107">
        <f t="shared" si="123"/>
        <v>0</v>
      </c>
      <c r="AR409" s="107">
        <f t="shared" si="124"/>
        <v>0</v>
      </c>
      <c r="AS409" s="107">
        <f t="shared" si="125"/>
        <v>0</v>
      </c>
      <c r="AT409" s="107">
        <f t="shared" si="126"/>
        <v>0</v>
      </c>
      <c r="AU409" s="105">
        <f t="shared" si="127"/>
        <v>0</v>
      </c>
      <c r="AV409" s="86">
        <v>0</v>
      </c>
      <c r="AW409" s="87">
        <f t="shared" si="128"/>
        <v>0</v>
      </c>
      <c r="AX409" s="87">
        <f t="shared" si="129"/>
        <v>0</v>
      </c>
    </row>
    <row r="410" spans="1:50" ht="15.75" thickBot="1" x14ac:dyDescent="0.3">
      <c r="A410" s="179" t="s">
        <v>167</v>
      </c>
      <c r="B410" s="180" t="s">
        <v>367</v>
      </c>
      <c r="C410" s="181" t="s">
        <v>366</v>
      </c>
      <c r="D410" s="176" t="str">
        <f t="shared" si="113"/>
        <v>1871512228-DCHP-STAR-Travis</v>
      </c>
      <c r="E410" s="169" t="s">
        <v>475</v>
      </c>
      <c r="F410" s="169" t="s">
        <v>201</v>
      </c>
      <c r="G410" s="169" t="s">
        <v>225</v>
      </c>
      <c r="H410" s="85" t="s">
        <v>469</v>
      </c>
      <c r="I410" s="95" t="s">
        <v>510</v>
      </c>
      <c r="J410" s="116" t="s">
        <v>195</v>
      </c>
      <c r="K410" s="117" t="s">
        <v>195</v>
      </c>
      <c r="L410" s="117" t="s">
        <v>195</v>
      </c>
      <c r="M410" s="117" t="s">
        <v>195</v>
      </c>
      <c r="N410" s="117" t="s">
        <v>195</v>
      </c>
      <c r="O410" s="117" t="s">
        <v>195</v>
      </c>
      <c r="P410" s="117" t="s">
        <v>195</v>
      </c>
      <c r="Q410" s="117" t="s">
        <v>195</v>
      </c>
      <c r="R410" s="117" t="s">
        <v>195</v>
      </c>
      <c r="S410" s="117" t="s">
        <v>195</v>
      </c>
      <c r="T410" s="117" t="s">
        <v>195</v>
      </c>
      <c r="U410" s="118" t="s">
        <v>195</v>
      </c>
      <c r="V410" s="106">
        <v>4</v>
      </c>
      <c r="W410" s="106">
        <v>8</v>
      </c>
      <c r="X410" s="106">
        <v>3</v>
      </c>
      <c r="Y410" s="106">
        <v>3</v>
      </c>
      <c r="Z410" s="106">
        <v>1</v>
      </c>
      <c r="AA410" s="106">
        <v>3</v>
      </c>
      <c r="AB410" s="106">
        <v>1</v>
      </c>
      <c r="AC410" s="106">
        <v>2</v>
      </c>
      <c r="AD410" s="106">
        <v>2</v>
      </c>
      <c r="AE410" s="106">
        <v>3</v>
      </c>
      <c r="AF410" s="106">
        <v>8</v>
      </c>
      <c r="AG410" s="182">
        <v>3</v>
      </c>
      <c r="AH410" s="119">
        <f t="shared" si="114"/>
        <v>41</v>
      </c>
      <c r="AI410" s="106">
        <f t="shared" si="115"/>
        <v>4</v>
      </c>
      <c r="AJ410" s="107">
        <f t="shared" si="116"/>
        <v>8</v>
      </c>
      <c r="AK410" s="107">
        <f t="shared" si="117"/>
        <v>3</v>
      </c>
      <c r="AL410" s="107">
        <f t="shared" si="118"/>
        <v>3</v>
      </c>
      <c r="AM410" s="107">
        <f t="shared" si="119"/>
        <v>1</v>
      </c>
      <c r="AN410" s="107">
        <f t="shared" si="120"/>
        <v>3</v>
      </c>
      <c r="AO410" s="107">
        <f t="shared" si="121"/>
        <v>1</v>
      </c>
      <c r="AP410" s="107">
        <f t="shared" si="122"/>
        <v>2</v>
      </c>
      <c r="AQ410" s="107">
        <f t="shared" si="123"/>
        <v>2</v>
      </c>
      <c r="AR410" s="107">
        <f t="shared" si="124"/>
        <v>3</v>
      </c>
      <c r="AS410" s="107">
        <f t="shared" si="125"/>
        <v>8</v>
      </c>
      <c r="AT410" s="107">
        <f t="shared" si="126"/>
        <v>3</v>
      </c>
      <c r="AU410" s="105">
        <f t="shared" si="127"/>
        <v>41</v>
      </c>
      <c r="AV410" s="86">
        <v>2960.7999999999975</v>
      </c>
      <c r="AW410" s="87">
        <f t="shared" si="128"/>
        <v>2655.26</v>
      </c>
      <c r="AX410" s="87">
        <f t="shared" si="129"/>
        <v>-305.53999999999724</v>
      </c>
    </row>
    <row r="411" spans="1:50" ht="15.75" thickBot="1" x14ac:dyDescent="0.3">
      <c r="A411" s="179" t="s">
        <v>184</v>
      </c>
      <c r="B411" s="180" t="s">
        <v>223</v>
      </c>
      <c r="C411" s="181" t="s">
        <v>366</v>
      </c>
      <c r="D411" s="176" t="str">
        <f t="shared" si="113"/>
        <v>1952328924-DCHP-STAR-Travis</v>
      </c>
      <c r="E411" s="169" t="s">
        <v>475</v>
      </c>
      <c r="F411" s="169" t="s">
        <v>201</v>
      </c>
      <c r="G411" s="169" t="s">
        <v>225</v>
      </c>
      <c r="H411" s="85" t="s">
        <v>469</v>
      </c>
      <c r="I411" s="95" t="s">
        <v>510</v>
      </c>
      <c r="J411" s="116" t="s">
        <v>195</v>
      </c>
      <c r="K411" s="117" t="s">
        <v>195</v>
      </c>
      <c r="L411" s="117" t="s">
        <v>195</v>
      </c>
      <c r="M411" s="117" t="s">
        <v>195</v>
      </c>
      <c r="N411" s="117" t="s">
        <v>195</v>
      </c>
      <c r="O411" s="117" t="s">
        <v>195</v>
      </c>
      <c r="P411" s="117" t="s">
        <v>195</v>
      </c>
      <c r="Q411" s="117" t="s">
        <v>195</v>
      </c>
      <c r="R411" s="117" t="s">
        <v>195</v>
      </c>
      <c r="S411" s="117" t="s">
        <v>195</v>
      </c>
      <c r="T411" s="117" t="s">
        <v>195</v>
      </c>
      <c r="U411" s="118" t="s">
        <v>195</v>
      </c>
      <c r="V411" s="106">
        <v>19</v>
      </c>
      <c r="W411" s="106">
        <v>19</v>
      </c>
      <c r="X411" s="106">
        <v>24</v>
      </c>
      <c r="Y411" s="106">
        <v>25</v>
      </c>
      <c r="Z411" s="106">
        <v>17</v>
      </c>
      <c r="AA411" s="106">
        <v>19</v>
      </c>
      <c r="AB411" s="106">
        <v>14</v>
      </c>
      <c r="AC411" s="106">
        <v>17</v>
      </c>
      <c r="AD411" s="106">
        <v>24</v>
      </c>
      <c r="AE411" s="106">
        <v>28</v>
      </c>
      <c r="AF411" s="106">
        <v>15</v>
      </c>
      <c r="AG411" s="182">
        <v>29</v>
      </c>
      <c r="AH411" s="119">
        <f t="shared" si="114"/>
        <v>250</v>
      </c>
      <c r="AI411" s="106">
        <f t="shared" si="115"/>
        <v>19</v>
      </c>
      <c r="AJ411" s="107">
        <f t="shared" si="116"/>
        <v>19</v>
      </c>
      <c r="AK411" s="107">
        <f t="shared" si="117"/>
        <v>24</v>
      </c>
      <c r="AL411" s="107">
        <f t="shared" si="118"/>
        <v>25</v>
      </c>
      <c r="AM411" s="107">
        <f t="shared" si="119"/>
        <v>17</v>
      </c>
      <c r="AN411" s="107">
        <f t="shared" si="120"/>
        <v>19</v>
      </c>
      <c r="AO411" s="107">
        <f t="shared" si="121"/>
        <v>14</v>
      </c>
      <c r="AP411" s="107">
        <f t="shared" si="122"/>
        <v>17</v>
      </c>
      <c r="AQ411" s="107">
        <f t="shared" si="123"/>
        <v>24</v>
      </c>
      <c r="AR411" s="107">
        <f t="shared" si="124"/>
        <v>28</v>
      </c>
      <c r="AS411" s="107">
        <f t="shared" si="125"/>
        <v>15</v>
      </c>
      <c r="AT411" s="107">
        <f t="shared" si="126"/>
        <v>29</v>
      </c>
      <c r="AU411" s="105">
        <f t="shared" si="127"/>
        <v>250</v>
      </c>
      <c r="AV411" s="86">
        <v>15251.839999999991</v>
      </c>
      <c r="AW411" s="87">
        <f t="shared" si="128"/>
        <v>16190.63</v>
      </c>
      <c r="AX411" s="87">
        <f t="shared" si="129"/>
        <v>938.79000000000815</v>
      </c>
    </row>
    <row r="412" spans="1:50" ht="15.75" thickBot="1" x14ac:dyDescent="0.3">
      <c r="A412" s="179" t="s">
        <v>62</v>
      </c>
      <c r="B412" s="180" t="s">
        <v>229</v>
      </c>
      <c r="C412" s="181" t="s">
        <v>366</v>
      </c>
      <c r="D412" s="176" t="str">
        <f t="shared" si="113"/>
        <v>1144325481-DCHP-STAR-Travis</v>
      </c>
      <c r="E412" s="169" t="s">
        <v>475</v>
      </c>
      <c r="F412" s="169" t="s">
        <v>201</v>
      </c>
      <c r="G412" s="169" t="s">
        <v>225</v>
      </c>
      <c r="H412" s="85" t="s">
        <v>469</v>
      </c>
      <c r="I412" s="95" t="s">
        <v>510</v>
      </c>
      <c r="J412" s="116" t="s">
        <v>195</v>
      </c>
      <c r="K412" s="117" t="s">
        <v>195</v>
      </c>
      <c r="L412" s="117" t="s">
        <v>195</v>
      </c>
      <c r="M412" s="117" t="s">
        <v>195</v>
      </c>
      <c r="N412" s="117" t="s">
        <v>195</v>
      </c>
      <c r="O412" s="117" t="s">
        <v>195</v>
      </c>
      <c r="P412" s="117" t="s">
        <v>195</v>
      </c>
      <c r="Q412" s="117" t="s">
        <v>195</v>
      </c>
      <c r="R412" s="117" t="s">
        <v>195</v>
      </c>
      <c r="S412" s="117" t="s">
        <v>195</v>
      </c>
      <c r="T412" s="117" t="s">
        <v>195</v>
      </c>
      <c r="U412" s="118" t="s">
        <v>195</v>
      </c>
      <c r="V412" s="106">
        <v>13</v>
      </c>
      <c r="W412" s="106">
        <v>10</v>
      </c>
      <c r="X412" s="106">
        <v>10</v>
      </c>
      <c r="Y412" s="106">
        <v>11</v>
      </c>
      <c r="Z412" s="106">
        <v>10</v>
      </c>
      <c r="AA412" s="106">
        <v>3</v>
      </c>
      <c r="AB412" s="106">
        <v>10</v>
      </c>
      <c r="AC412" s="106">
        <v>17</v>
      </c>
      <c r="AD412" s="106">
        <v>22</v>
      </c>
      <c r="AE412" s="106">
        <v>16</v>
      </c>
      <c r="AF412" s="106">
        <v>21</v>
      </c>
      <c r="AG412" s="182">
        <v>15</v>
      </c>
      <c r="AH412" s="119">
        <f t="shared" si="114"/>
        <v>158</v>
      </c>
      <c r="AI412" s="106">
        <f t="shared" si="115"/>
        <v>13</v>
      </c>
      <c r="AJ412" s="107">
        <f t="shared" si="116"/>
        <v>10</v>
      </c>
      <c r="AK412" s="107">
        <f t="shared" si="117"/>
        <v>10</v>
      </c>
      <c r="AL412" s="107">
        <f t="shared" si="118"/>
        <v>11</v>
      </c>
      <c r="AM412" s="107">
        <f t="shared" si="119"/>
        <v>10</v>
      </c>
      <c r="AN412" s="107">
        <f t="shared" si="120"/>
        <v>3</v>
      </c>
      <c r="AO412" s="107">
        <f t="shared" si="121"/>
        <v>10</v>
      </c>
      <c r="AP412" s="107">
        <f t="shared" si="122"/>
        <v>17</v>
      </c>
      <c r="AQ412" s="107">
        <f t="shared" si="123"/>
        <v>22</v>
      </c>
      <c r="AR412" s="107">
        <f t="shared" si="124"/>
        <v>16</v>
      </c>
      <c r="AS412" s="107">
        <f t="shared" si="125"/>
        <v>21</v>
      </c>
      <c r="AT412" s="107">
        <f t="shared" si="126"/>
        <v>15</v>
      </c>
      <c r="AU412" s="105">
        <f t="shared" si="127"/>
        <v>158</v>
      </c>
      <c r="AV412" s="86">
        <v>5783.5899999999974</v>
      </c>
      <c r="AW412" s="87">
        <f t="shared" si="128"/>
        <v>10232.48</v>
      </c>
      <c r="AX412" s="87">
        <f t="shared" si="129"/>
        <v>4448.8900000000021</v>
      </c>
    </row>
    <row r="413" spans="1:50" ht="15.75" thickBot="1" x14ac:dyDescent="0.3">
      <c r="A413" s="179" t="s">
        <v>73</v>
      </c>
      <c r="B413" s="180" t="s">
        <v>275</v>
      </c>
      <c r="C413" s="181" t="s">
        <v>366</v>
      </c>
      <c r="D413" s="176" t="str">
        <f t="shared" si="113"/>
        <v>1235234576-DCHP-STAR-Travis</v>
      </c>
      <c r="E413" s="169" t="s">
        <v>475</v>
      </c>
      <c r="F413" s="169" t="s">
        <v>201</v>
      </c>
      <c r="G413" s="169" t="s">
        <v>225</v>
      </c>
      <c r="H413" s="85" t="s">
        <v>469</v>
      </c>
      <c r="I413" s="95" t="s">
        <v>510</v>
      </c>
      <c r="J413" s="116" t="s">
        <v>195</v>
      </c>
      <c r="K413" s="117" t="s">
        <v>195</v>
      </c>
      <c r="L413" s="117" t="s">
        <v>195</v>
      </c>
      <c r="M413" s="117" t="s">
        <v>195</v>
      </c>
      <c r="N413" s="117" t="s">
        <v>195</v>
      </c>
      <c r="O413" s="117" t="s">
        <v>195</v>
      </c>
      <c r="P413" s="117" t="s">
        <v>195</v>
      </c>
      <c r="Q413" s="117" t="s">
        <v>195</v>
      </c>
      <c r="R413" s="117" t="s">
        <v>195</v>
      </c>
      <c r="S413" s="117" t="s">
        <v>195</v>
      </c>
      <c r="T413" s="117" t="s">
        <v>195</v>
      </c>
      <c r="U413" s="118" t="s">
        <v>195</v>
      </c>
      <c r="V413" s="106">
        <v>44</v>
      </c>
      <c r="W413" s="106">
        <v>45</v>
      </c>
      <c r="X413" s="106">
        <v>60</v>
      </c>
      <c r="Y413" s="106">
        <v>36</v>
      </c>
      <c r="Z413" s="106">
        <v>63</v>
      </c>
      <c r="AA413" s="106">
        <v>52</v>
      </c>
      <c r="AB413" s="106">
        <v>66</v>
      </c>
      <c r="AC413" s="106">
        <v>49</v>
      </c>
      <c r="AD413" s="106">
        <v>64</v>
      </c>
      <c r="AE413" s="106">
        <v>37</v>
      </c>
      <c r="AF413" s="106">
        <v>42</v>
      </c>
      <c r="AG413" s="182">
        <v>47</v>
      </c>
      <c r="AH413" s="119">
        <f t="shared" si="114"/>
        <v>605</v>
      </c>
      <c r="AI413" s="106">
        <f t="shared" si="115"/>
        <v>44</v>
      </c>
      <c r="AJ413" s="107">
        <f t="shared" si="116"/>
        <v>45</v>
      </c>
      <c r="AK413" s="107">
        <f t="shared" si="117"/>
        <v>60</v>
      </c>
      <c r="AL413" s="107">
        <f t="shared" si="118"/>
        <v>36</v>
      </c>
      <c r="AM413" s="107">
        <f t="shared" si="119"/>
        <v>63</v>
      </c>
      <c r="AN413" s="107">
        <f t="shared" si="120"/>
        <v>52</v>
      </c>
      <c r="AO413" s="107">
        <f t="shared" si="121"/>
        <v>66</v>
      </c>
      <c r="AP413" s="107">
        <f t="shared" si="122"/>
        <v>49</v>
      </c>
      <c r="AQ413" s="107">
        <f t="shared" si="123"/>
        <v>64</v>
      </c>
      <c r="AR413" s="107">
        <f t="shared" si="124"/>
        <v>37</v>
      </c>
      <c r="AS413" s="107">
        <f t="shared" si="125"/>
        <v>42</v>
      </c>
      <c r="AT413" s="107">
        <f t="shared" si="126"/>
        <v>47</v>
      </c>
      <c r="AU413" s="105">
        <f t="shared" si="127"/>
        <v>605</v>
      </c>
      <c r="AV413" s="86">
        <v>72048.11</v>
      </c>
      <c r="AW413" s="87">
        <f t="shared" si="128"/>
        <v>39181.32</v>
      </c>
      <c r="AX413" s="87">
        <f t="shared" si="129"/>
        <v>-32866.79</v>
      </c>
    </row>
    <row r="414" spans="1:50" ht="15.75" thickBot="1" x14ac:dyDescent="0.3">
      <c r="A414" s="179" t="s">
        <v>85</v>
      </c>
      <c r="B414" s="180" t="s">
        <v>342</v>
      </c>
      <c r="C414" s="181" t="s">
        <v>366</v>
      </c>
      <c r="D414" s="176" t="str">
        <f t="shared" si="113"/>
        <v>1356682298-DCHP-STAR-Travis</v>
      </c>
      <c r="E414" s="169" t="s">
        <v>475</v>
      </c>
      <c r="F414" s="169" t="s">
        <v>201</v>
      </c>
      <c r="G414" s="169" t="s">
        <v>225</v>
      </c>
      <c r="H414" s="85" t="s">
        <v>469</v>
      </c>
      <c r="I414" s="95" t="s">
        <v>510</v>
      </c>
      <c r="J414" s="116" t="s">
        <v>195</v>
      </c>
      <c r="K414" s="117" t="s">
        <v>195</v>
      </c>
      <c r="L414" s="117" t="s">
        <v>195</v>
      </c>
      <c r="M414" s="117" t="s">
        <v>195</v>
      </c>
      <c r="N414" s="117" t="s">
        <v>195</v>
      </c>
      <c r="O414" s="117" t="s">
        <v>195</v>
      </c>
      <c r="P414" s="117" t="s">
        <v>195</v>
      </c>
      <c r="Q414" s="117" t="s">
        <v>195</v>
      </c>
      <c r="R414" s="117" t="s">
        <v>195</v>
      </c>
      <c r="S414" s="117" t="s">
        <v>195</v>
      </c>
      <c r="T414" s="117" t="s">
        <v>195</v>
      </c>
      <c r="U414" s="118" t="s">
        <v>195</v>
      </c>
      <c r="V414" s="106">
        <v>1</v>
      </c>
      <c r="W414" s="106">
        <v>0</v>
      </c>
      <c r="X414" s="106">
        <v>2</v>
      </c>
      <c r="Y414" s="106">
        <v>0</v>
      </c>
      <c r="Z414" s="106">
        <v>0</v>
      </c>
      <c r="AA414" s="106">
        <v>1</v>
      </c>
      <c r="AB414" s="106">
        <v>3</v>
      </c>
      <c r="AC414" s="106">
        <v>0</v>
      </c>
      <c r="AD414" s="106">
        <v>0</v>
      </c>
      <c r="AE414" s="106">
        <v>0</v>
      </c>
      <c r="AF414" s="106">
        <v>0</v>
      </c>
      <c r="AG414" s="182">
        <v>1</v>
      </c>
      <c r="AH414" s="119">
        <f t="shared" si="114"/>
        <v>8</v>
      </c>
      <c r="AI414" s="106">
        <f t="shared" si="115"/>
        <v>1</v>
      </c>
      <c r="AJ414" s="107">
        <f t="shared" si="116"/>
        <v>0</v>
      </c>
      <c r="AK414" s="107">
        <f t="shared" si="117"/>
        <v>2</v>
      </c>
      <c r="AL414" s="107">
        <f t="shared" si="118"/>
        <v>0</v>
      </c>
      <c r="AM414" s="107">
        <f t="shared" si="119"/>
        <v>0</v>
      </c>
      <c r="AN414" s="107">
        <f t="shared" si="120"/>
        <v>1</v>
      </c>
      <c r="AO414" s="107">
        <f t="shared" si="121"/>
        <v>3</v>
      </c>
      <c r="AP414" s="107">
        <f t="shared" si="122"/>
        <v>0</v>
      </c>
      <c r="AQ414" s="107">
        <f t="shared" si="123"/>
        <v>0</v>
      </c>
      <c r="AR414" s="107">
        <f t="shared" si="124"/>
        <v>0</v>
      </c>
      <c r="AS414" s="107">
        <f t="shared" si="125"/>
        <v>0</v>
      </c>
      <c r="AT414" s="107">
        <f t="shared" si="126"/>
        <v>1</v>
      </c>
      <c r="AU414" s="105">
        <f t="shared" si="127"/>
        <v>8</v>
      </c>
      <c r="AV414" s="86">
        <v>3631.8899999999976</v>
      </c>
      <c r="AW414" s="87">
        <f t="shared" si="128"/>
        <v>518.1</v>
      </c>
      <c r="AX414" s="87">
        <f t="shared" si="129"/>
        <v>-3113.7899999999977</v>
      </c>
    </row>
    <row r="415" spans="1:50" ht="15.75" thickBot="1" x14ac:dyDescent="0.3">
      <c r="A415" s="179" t="s">
        <v>127</v>
      </c>
      <c r="B415" s="180" t="s">
        <v>404</v>
      </c>
      <c r="C415" s="181" t="s">
        <v>296</v>
      </c>
      <c r="D415" s="176" t="str">
        <f t="shared" si="113"/>
        <v>1639511207-S&amp;W-STAR-MRSA Central</v>
      </c>
      <c r="E415" s="169" t="s">
        <v>479</v>
      </c>
      <c r="F415" s="169" t="s">
        <v>201</v>
      </c>
      <c r="G415" s="169" t="s">
        <v>212</v>
      </c>
      <c r="H415" s="85" t="s">
        <v>469</v>
      </c>
      <c r="I415" s="95" t="s">
        <v>510</v>
      </c>
      <c r="J415" s="116" t="s">
        <v>195</v>
      </c>
      <c r="K415" s="117" t="s">
        <v>195</v>
      </c>
      <c r="L415" s="117" t="s">
        <v>195</v>
      </c>
      <c r="M415" s="117" t="s">
        <v>195</v>
      </c>
      <c r="N415" s="117" t="s">
        <v>195</v>
      </c>
      <c r="O415" s="117" t="s">
        <v>195</v>
      </c>
      <c r="P415" s="117" t="s">
        <v>195</v>
      </c>
      <c r="Q415" s="117" t="s">
        <v>195</v>
      </c>
      <c r="R415" s="117" t="s">
        <v>195</v>
      </c>
      <c r="S415" s="117" t="s">
        <v>195</v>
      </c>
      <c r="T415" s="117" t="s">
        <v>195</v>
      </c>
      <c r="U415" s="118" t="s">
        <v>195</v>
      </c>
      <c r="V415" s="106">
        <v>4</v>
      </c>
      <c r="W415" s="106">
        <v>5</v>
      </c>
      <c r="X415" s="106">
        <v>10</v>
      </c>
      <c r="Y415" s="106">
        <v>2</v>
      </c>
      <c r="Z415" s="106">
        <v>4</v>
      </c>
      <c r="AA415" s="106">
        <v>5</v>
      </c>
      <c r="AB415" s="106">
        <v>4</v>
      </c>
      <c r="AC415" s="106">
        <v>2</v>
      </c>
      <c r="AD415" s="106">
        <v>4</v>
      </c>
      <c r="AE415" s="106">
        <v>4</v>
      </c>
      <c r="AF415" s="106">
        <v>1</v>
      </c>
      <c r="AG415" s="182">
        <v>0</v>
      </c>
      <c r="AH415" s="119">
        <f t="shared" si="114"/>
        <v>45</v>
      </c>
      <c r="AI415" s="106">
        <f t="shared" si="115"/>
        <v>4</v>
      </c>
      <c r="AJ415" s="107">
        <f t="shared" si="116"/>
        <v>5</v>
      </c>
      <c r="AK415" s="107">
        <f t="shared" si="117"/>
        <v>10</v>
      </c>
      <c r="AL415" s="107">
        <f t="shared" si="118"/>
        <v>2</v>
      </c>
      <c r="AM415" s="107">
        <f t="shared" si="119"/>
        <v>4</v>
      </c>
      <c r="AN415" s="107">
        <f t="shared" si="120"/>
        <v>5</v>
      </c>
      <c r="AO415" s="107">
        <f t="shared" si="121"/>
        <v>4</v>
      </c>
      <c r="AP415" s="107">
        <f t="shared" si="122"/>
        <v>2</v>
      </c>
      <c r="AQ415" s="107">
        <f t="shared" si="123"/>
        <v>4</v>
      </c>
      <c r="AR415" s="107">
        <f t="shared" si="124"/>
        <v>4</v>
      </c>
      <c r="AS415" s="107">
        <f t="shared" si="125"/>
        <v>1</v>
      </c>
      <c r="AT415" s="107">
        <f t="shared" si="126"/>
        <v>0</v>
      </c>
      <c r="AU415" s="105">
        <f t="shared" si="127"/>
        <v>45</v>
      </c>
      <c r="AV415" s="86">
        <v>6954.4400000000005</v>
      </c>
      <c r="AW415" s="87">
        <f t="shared" si="128"/>
        <v>2914.31</v>
      </c>
      <c r="AX415" s="87">
        <f t="shared" si="129"/>
        <v>-4040.1300000000006</v>
      </c>
    </row>
    <row r="416" spans="1:50" ht="15.75" thickBot="1" x14ac:dyDescent="0.3">
      <c r="A416" s="179" t="s">
        <v>164</v>
      </c>
      <c r="B416" s="180" t="s">
        <v>295</v>
      </c>
      <c r="C416" s="181" t="s">
        <v>296</v>
      </c>
      <c r="D416" s="176" t="str">
        <f t="shared" si="113"/>
        <v>1841752375-S&amp;W-STAR-MRSA Central</v>
      </c>
      <c r="E416" s="169" t="s">
        <v>479</v>
      </c>
      <c r="F416" s="169" t="s">
        <v>201</v>
      </c>
      <c r="G416" s="169" t="s">
        <v>212</v>
      </c>
      <c r="H416" s="85" t="s">
        <v>469</v>
      </c>
      <c r="I416" s="95" t="s">
        <v>510</v>
      </c>
      <c r="J416" s="116" t="s">
        <v>195</v>
      </c>
      <c r="K416" s="117" t="s">
        <v>195</v>
      </c>
      <c r="L416" s="117" t="s">
        <v>195</v>
      </c>
      <c r="M416" s="117" t="s">
        <v>195</v>
      </c>
      <c r="N416" s="117" t="s">
        <v>195</v>
      </c>
      <c r="O416" s="117" t="s">
        <v>195</v>
      </c>
      <c r="P416" s="117" t="s">
        <v>195</v>
      </c>
      <c r="Q416" s="117" t="s">
        <v>195</v>
      </c>
      <c r="R416" s="117" t="s">
        <v>195</v>
      </c>
      <c r="S416" s="117" t="s">
        <v>195</v>
      </c>
      <c r="T416" s="117" t="s">
        <v>195</v>
      </c>
      <c r="U416" s="118" t="s">
        <v>195</v>
      </c>
      <c r="V416" s="106">
        <v>105</v>
      </c>
      <c r="W416" s="106">
        <v>139</v>
      </c>
      <c r="X416" s="106">
        <v>112</v>
      </c>
      <c r="Y416" s="106">
        <v>85</v>
      </c>
      <c r="Z416" s="106">
        <v>87</v>
      </c>
      <c r="AA416" s="106">
        <v>79</v>
      </c>
      <c r="AB416" s="106">
        <v>71</v>
      </c>
      <c r="AC416" s="106">
        <v>84</v>
      </c>
      <c r="AD416" s="106">
        <v>91</v>
      </c>
      <c r="AE416" s="106">
        <v>65</v>
      </c>
      <c r="AF416" s="106">
        <v>64</v>
      </c>
      <c r="AG416" s="182">
        <v>88</v>
      </c>
      <c r="AH416" s="119">
        <f t="shared" si="114"/>
        <v>1070</v>
      </c>
      <c r="AI416" s="106">
        <f t="shared" si="115"/>
        <v>105</v>
      </c>
      <c r="AJ416" s="107">
        <f t="shared" si="116"/>
        <v>139</v>
      </c>
      <c r="AK416" s="107">
        <f t="shared" si="117"/>
        <v>112</v>
      </c>
      <c r="AL416" s="107">
        <f t="shared" si="118"/>
        <v>85</v>
      </c>
      <c r="AM416" s="107">
        <f t="shared" si="119"/>
        <v>87</v>
      </c>
      <c r="AN416" s="107">
        <f t="shared" si="120"/>
        <v>79</v>
      </c>
      <c r="AO416" s="107">
        <f t="shared" si="121"/>
        <v>71</v>
      </c>
      <c r="AP416" s="107">
        <f t="shared" si="122"/>
        <v>84</v>
      </c>
      <c r="AQ416" s="107">
        <f t="shared" si="123"/>
        <v>91</v>
      </c>
      <c r="AR416" s="107">
        <f t="shared" si="124"/>
        <v>65</v>
      </c>
      <c r="AS416" s="107">
        <f t="shared" si="125"/>
        <v>64</v>
      </c>
      <c r="AT416" s="107">
        <f t="shared" si="126"/>
        <v>88</v>
      </c>
      <c r="AU416" s="105">
        <f t="shared" si="127"/>
        <v>1070</v>
      </c>
      <c r="AV416" s="86">
        <v>41629.470000000008</v>
      </c>
      <c r="AW416" s="87">
        <f t="shared" si="128"/>
        <v>69295.89</v>
      </c>
      <c r="AX416" s="87">
        <f t="shared" si="129"/>
        <v>27666.419999999991</v>
      </c>
    </row>
    <row r="417" spans="1:50" ht="15.75" thickBot="1" x14ac:dyDescent="0.3">
      <c r="A417" s="179" t="s">
        <v>56</v>
      </c>
      <c r="B417" s="180" t="s">
        <v>289</v>
      </c>
      <c r="C417" s="181" t="s">
        <v>296</v>
      </c>
      <c r="D417" s="176" t="str">
        <f t="shared" si="113"/>
        <v>1114255833-S&amp;W-STAR-MRSA Central</v>
      </c>
      <c r="E417" s="169" t="s">
        <v>479</v>
      </c>
      <c r="F417" s="169" t="s">
        <v>201</v>
      </c>
      <c r="G417" s="169" t="s">
        <v>212</v>
      </c>
      <c r="H417" s="85" t="s">
        <v>469</v>
      </c>
      <c r="I417" s="95" t="s">
        <v>510</v>
      </c>
      <c r="J417" s="116" t="s">
        <v>195</v>
      </c>
      <c r="K417" s="117" t="s">
        <v>195</v>
      </c>
      <c r="L417" s="117" t="s">
        <v>195</v>
      </c>
      <c r="M417" s="117" t="s">
        <v>195</v>
      </c>
      <c r="N417" s="117" t="s">
        <v>195</v>
      </c>
      <c r="O417" s="117" t="s">
        <v>195</v>
      </c>
      <c r="P417" s="117" t="s">
        <v>195</v>
      </c>
      <c r="Q417" s="117" t="s">
        <v>195</v>
      </c>
      <c r="R417" s="117" t="s">
        <v>195</v>
      </c>
      <c r="S417" s="117" t="s">
        <v>195</v>
      </c>
      <c r="T417" s="117" t="s">
        <v>195</v>
      </c>
      <c r="U417" s="118" t="s">
        <v>195</v>
      </c>
      <c r="V417" s="106">
        <v>3</v>
      </c>
      <c r="W417" s="106">
        <v>5</v>
      </c>
      <c r="X417" s="106">
        <v>5</v>
      </c>
      <c r="Y417" s="106">
        <v>2</v>
      </c>
      <c r="Z417" s="106">
        <v>6</v>
      </c>
      <c r="AA417" s="106">
        <v>2</v>
      </c>
      <c r="AB417" s="106">
        <v>4</v>
      </c>
      <c r="AC417" s="106">
        <v>4</v>
      </c>
      <c r="AD417" s="106">
        <v>1</v>
      </c>
      <c r="AE417" s="106">
        <v>5</v>
      </c>
      <c r="AF417" s="106">
        <v>2</v>
      </c>
      <c r="AG417" s="182">
        <v>3</v>
      </c>
      <c r="AH417" s="119">
        <f t="shared" si="114"/>
        <v>42</v>
      </c>
      <c r="AI417" s="106">
        <f t="shared" si="115"/>
        <v>3</v>
      </c>
      <c r="AJ417" s="107">
        <f t="shared" si="116"/>
        <v>5</v>
      </c>
      <c r="AK417" s="107">
        <f t="shared" si="117"/>
        <v>5</v>
      </c>
      <c r="AL417" s="107">
        <f t="shared" si="118"/>
        <v>2</v>
      </c>
      <c r="AM417" s="107">
        <f t="shared" si="119"/>
        <v>6</v>
      </c>
      <c r="AN417" s="107">
        <f t="shared" si="120"/>
        <v>2</v>
      </c>
      <c r="AO417" s="107">
        <f t="shared" si="121"/>
        <v>4</v>
      </c>
      <c r="AP417" s="107">
        <f t="shared" si="122"/>
        <v>4</v>
      </c>
      <c r="AQ417" s="107">
        <f t="shared" si="123"/>
        <v>1</v>
      </c>
      <c r="AR417" s="107">
        <f t="shared" si="124"/>
        <v>5</v>
      </c>
      <c r="AS417" s="107">
        <f t="shared" si="125"/>
        <v>2</v>
      </c>
      <c r="AT417" s="107">
        <f t="shared" si="126"/>
        <v>3</v>
      </c>
      <c r="AU417" s="105">
        <f t="shared" si="127"/>
        <v>42</v>
      </c>
      <c r="AV417" s="86">
        <v>27988.209999999988</v>
      </c>
      <c r="AW417" s="87">
        <f t="shared" si="128"/>
        <v>2720.03</v>
      </c>
      <c r="AX417" s="87">
        <f t="shared" si="129"/>
        <v>-25268.179999999989</v>
      </c>
    </row>
    <row r="418" spans="1:50" ht="15.75" thickBot="1" x14ac:dyDescent="0.3">
      <c r="A418" s="179" t="s">
        <v>121</v>
      </c>
      <c r="B418" s="180" t="s">
        <v>297</v>
      </c>
      <c r="C418" s="181" t="s">
        <v>296</v>
      </c>
      <c r="D418" s="176" t="str">
        <f t="shared" si="113"/>
        <v>1558474999-S&amp;W-STAR-MRSA Central</v>
      </c>
      <c r="E418" s="169" t="s">
        <v>479</v>
      </c>
      <c r="F418" s="169" t="s">
        <v>201</v>
      </c>
      <c r="G418" s="169" t="s">
        <v>212</v>
      </c>
      <c r="H418" s="85" t="s">
        <v>469</v>
      </c>
      <c r="I418" s="95" t="s">
        <v>510</v>
      </c>
      <c r="J418" s="116" t="s">
        <v>195</v>
      </c>
      <c r="K418" s="117" t="s">
        <v>195</v>
      </c>
      <c r="L418" s="117" t="s">
        <v>195</v>
      </c>
      <c r="M418" s="117" t="s">
        <v>195</v>
      </c>
      <c r="N418" s="117" t="s">
        <v>195</v>
      </c>
      <c r="O418" s="117" t="s">
        <v>195</v>
      </c>
      <c r="P418" s="117" t="s">
        <v>195</v>
      </c>
      <c r="Q418" s="117" t="s">
        <v>195</v>
      </c>
      <c r="R418" s="117" t="s">
        <v>195</v>
      </c>
      <c r="S418" s="117" t="s">
        <v>195</v>
      </c>
      <c r="T418" s="117" t="s">
        <v>195</v>
      </c>
      <c r="U418" s="118" t="s">
        <v>195</v>
      </c>
      <c r="V418" s="106">
        <v>53</v>
      </c>
      <c r="W418" s="106">
        <v>62</v>
      </c>
      <c r="X418" s="106">
        <v>52</v>
      </c>
      <c r="Y418" s="106">
        <v>43</v>
      </c>
      <c r="Z418" s="106">
        <v>47</v>
      </c>
      <c r="AA418" s="106">
        <v>49</v>
      </c>
      <c r="AB418" s="106">
        <v>43</v>
      </c>
      <c r="AC418" s="106">
        <v>40</v>
      </c>
      <c r="AD418" s="106">
        <v>47</v>
      </c>
      <c r="AE418" s="106">
        <v>53</v>
      </c>
      <c r="AF418" s="106">
        <v>41</v>
      </c>
      <c r="AG418" s="182">
        <v>57</v>
      </c>
      <c r="AH418" s="119">
        <f t="shared" si="114"/>
        <v>587</v>
      </c>
      <c r="AI418" s="106">
        <f t="shared" si="115"/>
        <v>53</v>
      </c>
      <c r="AJ418" s="107">
        <f t="shared" si="116"/>
        <v>62</v>
      </c>
      <c r="AK418" s="107">
        <f t="shared" si="117"/>
        <v>52</v>
      </c>
      <c r="AL418" s="107">
        <f t="shared" si="118"/>
        <v>43</v>
      </c>
      <c r="AM418" s="107">
        <f t="shared" si="119"/>
        <v>47</v>
      </c>
      <c r="AN418" s="107">
        <f t="shared" si="120"/>
        <v>49</v>
      </c>
      <c r="AO418" s="107">
        <f t="shared" si="121"/>
        <v>43</v>
      </c>
      <c r="AP418" s="107">
        <f t="shared" si="122"/>
        <v>40</v>
      </c>
      <c r="AQ418" s="107">
        <f t="shared" si="123"/>
        <v>47</v>
      </c>
      <c r="AR418" s="107">
        <f t="shared" si="124"/>
        <v>53</v>
      </c>
      <c r="AS418" s="107">
        <f t="shared" si="125"/>
        <v>41</v>
      </c>
      <c r="AT418" s="107">
        <f t="shared" si="126"/>
        <v>57</v>
      </c>
      <c r="AU418" s="105">
        <f t="shared" si="127"/>
        <v>587</v>
      </c>
      <c r="AV418" s="86">
        <v>178433.75999999998</v>
      </c>
      <c r="AW418" s="87">
        <f t="shared" si="128"/>
        <v>38015.599999999999</v>
      </c>
      <c r="AX418" s="87">
        <f t="shared" si="129"/>
        <v>-140418.15999999997</v>
      </c>
    </row>
    <row r="419" spans="1:50" ht="15.75" thickBot="1" x14ac:dyDescent="0.3">
      <c r="A419" s="179" t="s">
        <v>179</v>
      </c>
      <c r="B419" s="180" t="s">
        <v>333</v>
      </c>
      <c r="C419" s="181" t="s">
        <v>296</v>
      </c>
      <c r="D419" s="176" t="str">
        <f t="shared" si="113"/>
        <v>1932158367-S&amp;W-STAR-MRSA Central</v>
      </c>
      <c r="E419" s="169" t="s">
        <v>479</v>
      </c>
      <c r="F419" s="169" t="s">
        <v>201</v>
      </c>
      <c r="G419" s="169" t="s">
        <v>212</v>
      </c>
      <c r="H419" s="85" t="s">
        <v>469</v>
      </c>
      <c r="I419" s="95" t="s">
        <v>510</v>
      </c>
      <c r="J419" s="116" t="s">
        <v>195</v>
      </c>
      <c r="K419" s="117" t="s">
        <v>195</v>
      </c>
      <c r="L419" s="117" t="s">
        <v>195</v>
      </c>
      <c r="M419" s="117" t="s">
        <v>195</v>
      </c>
      <c r="N419" s="117" t="s">
        <v>195</v>
      </c>
      <c r="O419" s="117" t="s">
        <v>195</v>
      </c>
      <c r="P419" s="117" t="s">
        <v>195</v>
      </c>
      <c r="Q419" s="117" t="s">
        <v>195</v>
      </c>
      <c r="R419" s="117" t="s">
        <v>195</v>
      </c>
      <c r="S419" s="117" t="s">
        <v>195</v>
      </c>
      <c r="T419" s="117" t="s">
        <v>195</v>
      </c>
      <c r="U419" s="118" t="s">
        <v>195</v>
      </c>
      <c r="V419" s="106">
        <v>2</v>
      </c>
      <c r="W419" s="106">
        <v>0</v>
      </c>
      <c r="X419" s="106">
        <v>11</v>
      </c>
      <c r="Y419" s="106">
        <v>1</v>
      </c>
      <c r="Z419" s="106">
        <v>3</v>
      </c>
      <c r="AA419" s="106">
        <v>2</v>
      </c>
      <c r="AB419" s="106">
        <v>2</v>
      </c>
      <c r="AC419" s="106">
        <v>1</v>
      </c>
      <c r="AD419" s="106">
        <v>2</v>
      </c>
      <c r="AE419" s="106">
        <v>4</v>
      </c>
      <c r="AF419" s="106">
        <v>3</v>
      </c>
      <c r="AG419" s="182">
        <v>2</v>
      </c>
      <c r="AH419" s="119">
        <f t="shared" si="114"/>
        <v>33</v>
      </c>
      <c r="AI419" s="106">
        <f t="shared" si="115"/>
        <v>2</v>
      </c>
      <c r="AJ419" s="107">
        <f t="shared" si="116"/>
        <v>0</v>
      </c>
      <c r="AK419" s="107">
        <f t="shared" si="117"/>
        <v>11</v>
      </c>
      <c r="AL419" s="107">
        <f t="shared" si="118"/>
        <v>1</v>
      </c>
      <c r="AM419" s="107">
        <f t="shared" si="119"/>
        <v>3</v>
      </c>
      <c r="AN419" s="107">
        <f t="shared" si="120"/>
        <v>2</v>
      </c>
      <c r="AO419" s="107">
        <f t="shared" si="121"/>
        <v>2</v>
      </c>
      <c r="AP419" s="107">
        <f t="shared" si="122"/>
        <v>1</v>
      </c>
      <c r="AQ419" s="107">
        <f t="shared" si="123"/>
        <v>2</v>
      </c>
      <c r="AR419" s="107">
        <f t="shared" si="124"/>
        <v>4</v>
      </c>
      <c r="AS419" s="107">
        <f t="shared" si="125"/>
        <v>3</v>
      </c>
      <c r="AT419" s="107">
        <f t="shared" si="126"/>
        <v>2</v>
      </c>
      <c r="AU419" s="105">
        <f t="shared" si="127"/>
        <v>33</v>
      </c>
      <c r="AV419" s="86">
        <v>3321.5899999999997</v>
      </c>
      <c r="AW419" s="87">
        <f t="shared" si="128"/>
        <v>2137.16</v>
      </c>
      <c r="AX419" s="87">
        <f t="shared" si="129"/>
        <v>-1184.4299999999998</v>
      </c>
    </row>
    <row r="420" spans="1:50" ht="15.75" thickBot="1" x14ac:dyDescent="0.3">
      <c r="A420" s="179" t="s">
        <v>55</v>
      </c>
      <c r="B420" s="180" t="s">
        <v>288</v>
      </c>
      <c r="C420" s="181" t="s">
        <v>296</v>
      </c>
      <c r="D420" s="176" t="str">
        <f t="shared" si="113"/>
        <v>1114221199-S&amp;W-STAR-MRSA Central</v>
      </c>
      <c r="E420" s="169" t="s">
        <v>479</v>
      </c>
      <c r="F420" s="169" t="s">
        <v>201</v>
      </c>
      <c r="G420" s="169" t="s">
        <v>212</v>
      </c>
      <c r="H420" s="85" t="s">
        <v>469</v>
      </c>
      <c r="I420" s="95" t="s">
        <v>510</v>
      </c>
      <c r="J420" s="116" t="s">
        <v>195</v>
      </c>
      <c r="K420" s="117" t="s">
        <v>195</v>
      </c>
      <c r="L420" s="117" t="s">
        <v>195</v>
      </c>
      <c r="M420" s="117" t="s">
        <v>195</v>
      </c>
      <c r="N420" s="117" t="s">
        <v>195</v>
      </c>
      <c r="O420" s="117" t="s">
        <v>195</v>
      </c>
      <c r="P420" s="117" t="s">
        <v>195</v>
      </c>
      <c r="Q420" s="117" t="s">
        <v>195</v>
      </c>
      <c r="R420" s="117" t="s">
        <v>195</v>
      </c>
      <c r="S420" s="117" t="s">
        <v>195</v>
      </c>
      <c r="T420" s="117" t="s">
        <v>195</v>
      </c>
      <c r="U420" s="118" t="s">
        <v>195</v>
      </c>
      <c r="V420" s="106">
        <v>3</v>
      </c>
      <c r="W420" s="106">
        <v>1</v>
      </c>
      <c r="X420" s="106">
        <v>0</v>
      </c>
      <c r="Y420" s="106">
        <v>3</v>
      </c>
      <c r="Z420" s="106">
        <v>4</v>
      </c>
      <c r="AA420" s="106">
        <v>0</v>
      </c>
      <c r="AB420" s="106">
        <v>6</v>
      </c>
      <c r="AC420" s="106">
        <v>0</v>
      </c>
      <c r="AD420" s="106">
        <v>0</v>
      </c>
      <c r="AE420" s="106">
        <v>1</v>
      </c>
      <c r="AF420" s="106">
        <v>4</v>
      </c>
      <c r="AG420" s="182">
        <v>7</v>
      </c>
      <c r="AH420" s="119">
        <f t="shared" si="114"/>
        <v>29</v>
      </c>
      <c r="AI420" s="106">
        <f t="shared" si="115"/>
        <v>3</v>
      </c>
      <c r="AJ420" s="107">
        <f t="shared" si="116"/>
        <v>1</v>
      </c>
      <c r="AK420" s="107">
        <f t="shared" si="117"/>
        <v>0</v>
      </c>
      <c r="AL420" s="107">
        <f t="shared" si="118"/>
        <v>3</v>
      </c>
      <c r="AM420" s="107">
        <f t="shared" si="119"/>
        <v>4</v>
      </c>
      <c r="AN420" s="107">
        <f t="shared" si="120"/>
        <v>0</v>
      </c>
      <c r="AO420" s="107">
        <f t="shared" si="121"/>
        <v>6</v>
      </c>
      <c r="AP420" s="107">
        <f t="shared" si="122"/>
        <v>0</v>
      </c>
      <c r="AQ420" s="107">
        <f t="shared" si="123"/>
        <v>0</v>
      </c>
      <c r="AR420" s="107">
        <f t="shared" si="124"/>
        <v>1</v>
      </c>
      <c r="AS420" s="107">
        <f t="shared" si="125"/>
        <v>4</v>
      </c>
      <c r="AT420" s="107">
        <f t="shared" si="126"/>
        <v>7</v>
      </c>
      <c r="AU420" s="105">
        <f t="shared" si="127"/>
        <v>29</v>
      </c>
      <c r="AV420" s="86">
        <v>0</v>
      </c>
      <c r="AW420" s="87">
        <f t="shared" si="128"/>
        <v>1878.11</v>
      </c>
      <c r="AX420" s="87">
        <f t="shared" si="129"/>
        <v>1878.11</v>
      </c>
    </row>
    <row r="421" spans="1:50" ht="15.75" thickBot="1" x14ac:dyDescent="0.3">
      <c r="A421" s="179" t="s">
        <v>133</v>
      </c>
      <c r="B421" s="180" t="s">
        <v>374</v>
      </c>
      <c r="C421" s="181" t="s">
        <v>296</v>
      </c>
      <c r="D421" s="176" t="str">
        <f t="shared" si="113"/>
        <v>1659770030-S&amp;W-STAR-MRSA Central</v>
      </c>
      <c r="E421" s="169" t="s">
        <v>479</v>
      </c>
      <c r="F421" s="169" t="s">
        <v>201</v>
      </c>
      <c r="G421" s="169" t="s">
        <v>212</v>
      </c>
      <c r="H421" s="85" t="s">
        <v>469</v>
      </c>
      <c r="I421" s="95" t="s">
        <v>510</v>
      </c>
      <c r="J421" s="116" t="s">
        <v>195</v>
      </c>
      <c r="K421" s="117" t="s">
        <v>195</v>
      </c>
      <c r="L421" s="117" t="s">
        <v>195</v>
      </c>
      <c r="M421" s="117" t="s">
        <v>195</v>
      </c>
      <c r="N421" s="117" t="s">
        <v>195</v>
      </c>
      <c r="O421" s="117" t="s">
        <v>195</v>
      </c>
      <c r="P421" s="117" t="s">
        <v>195</v>
      </c>
      <c r="Q421" s="117" t="s">
        <v>195</v>
      </c>
      <c r="R421" s="117" t="s">
        <v>195</v>
      </c>
      <c r="S421" s="117" t="s">
        <v>195</v>
      </c>
      <c r="T421" s="117" t="s">
        <v>195</v>
      </c>
      <c r="U421" s="118" t="s">
        <v>195</v>
      </c>
      <c r="V421" s="106">
        <v>20</v>
      </c>
      <c r="W421" s="106">
        <v>27</v>
      </c>
      <c r="X421" s="106">
        <v>31</v>
      </c>
      <c r="Y421" s="106">
        <v>21</v>
      </c>
      <c r="Z421" s="106">
        <v>34</v>
      </c>
      <c r="AA421" s="106">
        <v>27</v>
      </c>
      <c r="AB421" s="106">
        <v>33</v>
      </c>
      <c r="AC421" s="106">
        <v>36</v>
      </c>
      <c r="AD421" s="106">
        <v>32</v>
      </c>
      <c r="AE421" s="106">
        <v>28</v>
      </c>
      <c r="AF421" s="106">
        <v>32</v>
      </c>
      <c r="AG421" s="182">
        <v>31</v>
      </c>
      <c r="AH421" s="119">
        <f t="shared" si="114"/>
        <v>352</v>
      </c>
      <c r="AI421" s="106">
        <f t="shared" si="115"/>
        <v>20</v>
      </c>
      <c r="AJ421" s="107">
        <f t="shared" si="116"/>
        <v>27</v>
      </c>
      <c r="AK421" s="107">
        <f t="shared" si="117"/>
        <v>31</v>
      </c>
      <c r="AL421" s="107">
        <f t="shared" si="118"/>
        <v>21</v>
      </c>
      <c r="AM421" s="107">
        <f t="shared" si="119"/>
        <v>34</v>
      </c>
      <c r="AN421" s="107">
        <f t="shared" si="120"/>
        <v>27</v>
      </c>
      <c r="AO421" s="107">
        <f t="shared" si="121"/>
        <v>33</v>
      </c>
      <c r="AP421" s="107">
        <f t="shared" si="122"/>
        <v>36</v>
      </c>
      <c r="AQ421" s="107">
        <f t="shared" si="123"/>
        <v>32</v>
      </c>
      <c r="AR421" s="107">
        <f t="shared" si="124"/>
        <v>28</v>
      </c>
      <c r="AS421" s="107">
        <f t="shared" si="125"/>
        <v>32</v>
      </c>
      <c r="AT421" s="107">
        <f t="shared" si="126"/>
        <v>31</v>
      </c>
      <c r="AU421" s="105">
        <f t="shared" si="127"/>
        <v>352</v>
      </c>
      <c r="AV421" s="86">
        <v>82545.639999999941</v>
      </c>
      <c r="AW421" s="87">
        <f t="shared" si="128"/>
        <v>22796.400000000001</v>
      </c>
      <c r="AX421" s="87">
        <f t="shared" si="129"/>
        <v>-59749.23999999994</v>
      </c>
    </row>
    <row r="422" spans="1:50" ht="15.75" thickBot="1" x14ac:dyDescent="0.3">
      <c r="A422" s="179" t="s">
        <v>150</v>
      </c>
      <c r="B422" s="180" t="s">
        <v>374</v>
      </c>
      <c r="C422" s="181" t="s">
        <v>296</v>
      </c>
      <c r="D422" s="176" t="str">
        <f t="shared" si="113"/>
        <v>1730557026-S&amp;W-STAR-MRSA Central</v>
      </c>
      <c r="E422" s="169" t="s">
        <v>479</v>
      </c>
      <c r="F422" s="169" t="s">
        <v>201</v>
      </c>
      <c r="G422" s="169" t="s">
        <v>212</v>
      </c>
      <c r="H422" s="85" t="s">
        <v>469</v>
      </c>
      <c r="I422" s="95" t="s">
        <v>510</v>
      </c>
      <c r="J422" s="116" t="s">
        <v>195</v>
      </c>
      <c r="K422" s="117" t="s">
        <v>195</v>
      </c>
      <c r="L422" s="117" t="s">
        <v>195</v>
      </c>
      <c r="M422" s="117" t="s">
        <v>195</v>
      </c>
      <c r="N422" s="117" t="s">
        <v>195</v>
      </c>
      <c r="O422" s="117" t="s">
        <v>195</v>
      </c>
      <c r="P422" s="117" t="s">
        <v>195</v>
      </c>
      <c r="Q422" s="117" t="s">
        <v>195</v>
      </c>
      <c r="R422" s="117" t="s">
        <v>195</v>
      </c>
      <c r="S422" s="117" t="s">
        <v>195</v>
      </c>
      <c r="T422" s="117" t="s">
        <v>195</v>
      </c>
      <c r="U422" s="118" t="s">
        <v>195</v>
      </c>
      <c r="V422" s="106">
        <v>7</v>
      </c>
      <c r="W422" s="106">
        <v>10</v>
      </c>
      <c r="X422" s="106">
        <v>10</v>
      </c>
      <c r="Y422" s="106">
        <v>3</v>
      </c>
      <c r="Z422" s="106">
        <v>15</v>
      </c>
      <c r="AA422" s="106">
        <v>11</v>
      </c>
      <c r="AB422" s="106">
        <v>17</v>
      </c>
      <c r="AC422" s="106">
        <v>18</v>
      </c>
      <c r="AD422" s="106">
        <v>21</v>
      </c>
      <c r="AE422" s="106">
        <v>12</v>
      </c>
      <c r="AF422" s="106">
        <v>16</v>
      </c>
      <c r="AG422" s="182">
        <v>24</v>
      </c>
      <c r="AH422" s="119">
        <f t="shared" si="114"/>
        <v>164</v>
      </c>
      <c r="AI422" s="106">
        <f t="shared" si="115"/>
        <v>7</v>
      </c>
      <c r="AJ422" s="107">
        <f t="shared" si="116"/>
        <v>10</v>
      </c>
      <c r="AK422" s="107">
        <f t="shared" si="117"/>
        <v>10</v>
      </c>
      <c r="AL422" s="107">
        <f t="shared" si="118"/>
        <v>3</v>
      </c>
      <c r="AM422" s="107">
        <f t="shared" si="119"/>
        <v>15</v>
      </c>
      <c r="AN422" s="107">
        <f t="shared" si="120"/>
        <v>11</v>
      </c>
      <c r="AO422" s="107">
        <f t="shared" si="121"/>
        <v>17</v>
      </c>
      <c r="AP422" s="107">
        <f t="shared" si="122"/>
        <v>18</v>
      </c>
      <c r="AQ422" s="107">
        <f t="shared" si="123"/>
        <v>21</v>
      </c>
      <c r="AR422" s="107">
        <f t="shared" si="124"/>
        <v>12</v>
      </c>
      <c r="AS422" s="107">
        <f t="shared" si="125"/>
        <v>16</v>
      </c>
      <c r="AT422" s="107">
        <f t="shared" si="126"/>
        <v>24</v>
      </c>
      <c r="AU422" s="105">
        <f t="shared" si="127"/>
        <v>164</v>
      </c>
      <c r="AV422" s="86">
        <v>108038.37000000005</v>
      </c>
      <c r="AW422" s="87">
        <f t="shared" si="128"/>
        <v>10621.05</v>
      </c>
      <c r="AX422" s="87">
        <f t="shared" si="129"/>
        <v>-97417.320000000051</v>
      </c>
    </row>
    <row r="423" spans="1:50" ht="15.75" thickBot="1" x14ac:dyDescent="0.3">
      <c r="A423" s="179" t="s">
        <v>160</v>
      </c>
      <c r="B423" s="180" t="s">
        <v>374</v>
      </c>
      <c r="C423" s="181" t="s">
        <v>296</v>
      </c>
      <c r="D423" s="176" t="str">
        <f t="shared" si="113"/>
        <v>1821422551-S&amp;W-STAR-MRSA Central</v>
      </c>
      <c r="E423" s="169" t="s">
        <v>479</v>
      </c>
      <c r="F423" s="169" t="s">
        <v>201</v>
      </c>
      <c r="G423" s="169" t="s">
        <v>212</v>
      </c>
      <c r="H423" s="85" t="s">
        <v>469</v>
      </c>
      <c r="I423" s="95" t="s">
        <v>510</v>
      </c>
      <c r="J423" s="116" t="s">
        <v>195</v>
      </c>
      <c r="K423" s="117" t="s">
        <v>195</v>
      </c>
      <c r="L423" s="117" t="s">
        <v>195</v>
      </c>
      <c r="M423" s="117" t="s">
        <v>195</v>
      </c>
      <c r="N423" s="117" t="s">
        <v>195</v>
      </c>
      <c r="O423" s="117" t="s">
        <v>195</v>
      </c>
      <c r="P423" s="117" t="s">
        <v>195</v>
      </c>
      <c r="Q423" s="117" t="s">
        <v>195</v>
      </c>
      <c r="R423" s="117" t="s">
        <v>195</v>
      </c>
      <c r="S423" s="117" t="s">
        <v>195</v>
      </c>
      <c r="T423" s="117" t="s">
        <v>195</v>
      </c>
      <c r="U423" s="118" t="s">
        <v>195</v>
      </c>
      <c r="V423" s="106">
        <v>1</v>
      </c>
      <c r="W423" s="106">
        <v>1</v>
      </c>
      <c r="X423" s="106">
        <v>0</v>
      </c>
      <c r="Y423" s="106">
        <v>0</v>
      </c>
      <c r="Z423" s="106">
        <v>0</v>
      </c>
      <c r="AA423" s="106">
        <v>2</v>
      </c>
      <c r="AB423" s="106">
        <v>0</v>
      </c>
      <c r="AC423" s="106">
        <v>2</v>
      </c>
      <c r="AD423" s="106">
        <v>2</v>
      </c>
      <c r="AE423" s="106">
        <v>0</v>
      </c>
      <c r="AF423" s="106">
        <v>1</v>
      </c>
      <c r="AG423" s="182">
        <v>0</v>
      </c>
      <c r="AH423" s="119">
        <f t="shared" si="114"/>
        <v>9</v>
      </c>
      <c r="AI423" s="106">
        <f t="shared" si="115"/>
        <v>1</v>
      </c>
      <c r="AJ423" s="107">
        <f t="shared" si="116"/>
        <v>1</v>
      </c>
      <c r="AK423" s="107">
        <f t="shared" si="117"/>
        <v>0</v>
      </c>
      <c r="AL423" s="107">
        <f t="shared" si="118"/>
        <v>0</v>
      </c>
      <c r="AM423" s="107">
        <f t="shared" si="119"/>
        <v>0</v>
      </c>
      <c r="AN423" s="107">
        <f t="shared" si="120"/>
        <v>2</v>
      </c>
      <c r="AO423" s="107">
        <f t="shared" si="121"/>
        <v>0</v>
      </c>
      <c r="AP423" s="107">
        <f t="shared" si="122"/>
        <v>2</v>
      </c>
      <c r="AQ423" s="107">
        <f t="shared" si="123"/>
        <v>2</v>
      </c>
      <c r="AR423" s="107">
        <f t="shared" si="124"/>
        <v>0</v>
      </c>
      <c r="AS423" s="107">
        <f t="shared" si="125"/>
        <v>1</v>
      </c>
      <c r="AT423" s="107">
        <f t="shared" si="126"/>
        <v>0</v>
      </c>
      <c r="AU423" s="105">
        <f t="shared" si="127"/>
        <v>9</v>
      </c>
      <c r="AV423" s="86">
        <v>13059.260000000009</v>
      </c>
      <c r="AW423" s="87">
        <f t="shared" si="128"/>
        <v>582.86</v>
      </c>
      <c r="AX423" s="87">
        <f t="shared" si="129"/>
        <v>-12476.400000000009</v>
      </c>
    </row>
    <row r="424" spans="1:50" ht="15.75" thickBot="1" x14ac:dyDescent="0.3">
      <c r="A424" s="179" t="s">
        <v>52</v>
      </c>
      <c r="B424" s="180" t="s">
        <v>414</v>
      </c>
      <c r="C424" s="181" t="s">
        <v>296</v>
      </c>
      <c r="D424" s="176" t="str">
        <f t="shared" si="113"/>
        <v>1093263501-S&amp;W-STAR-MRSA Central</v>
      </c>
      <c r="E424" s="169" t="s">
        <v>479</v>
      </c>
      <c r="F424" s="169" t="s">
        <v>201</v>
      </c>
      <c r="G424" s="169" t="s">
        <v>212</v>
      </c>
      <c r="H424" s="85" t="s">
        <v>469</v>
      </c>
      <c r="I424" s="95" t="s">
        <v>510</v>
      </c>
      <c r="J424" s="116" t="s">
        <v>195</v>
      </c>
      <c r="K424" s="117" t="s">
        <v>195</v>
      </c>
      <c r="L424" s="117" t="s">
        <v>195</v>
      </c>
      <c r="M424" s="117" t="s">
        <v>195</v>
      </c>
      <c r="N424" s="117" t="s">
        <v>195</v>
      </c>
      <c r="O424" s="117" t="s">
        <v>195</v>
      </c>
      <c r="P424" s="117" t="s">
        <v>195</v>
      </c>
      <c r="Q424" s="117" t="s">
        <v>195</v>
      </c>
      <c r="R424" s="117" t="s">
        <v>195</v>
      </c>
      <c r="S424" s="117" t="s">
        <v>195</v>
      </c>
      <c r="T424" s="117" t="s">
        <v>195</v>
      </c>
      <c r="U424" s="118" t="s">
        <v>195</v>
      </c>
      <c r="V424" s="106">
        <v>38</v>
      </c>
      <c r="W424" s="106">
        <v>36</v>
      </c>
      <c r="X424" s="106">
        <v>48</v>
      </c>
      <c r="Y424" s="106">
        <v>34</v>
      </c>
      <c r="Z424" s="106">
        <v>26</v>
      </c>
      <c r="AA424" s="106">
        <v>31</v>
      </c>
      <c r="AB424" s="106">
        <v>32</v>
      </c>
      <c r="AC424" s="106">
        <v>38</v>
      </c>
      <c r="AD424" s="106">
        <v>35</v>
      </c>
      <c r="AE424" s="106">
        <v>26</v>
      </c>
      <c r="AF424" s="106">
        <v>28</v>
      </c>
      <c r="AG424" s="182">
        <v>40</v>
      </c>
      <c r="AH424" s="119">
        <f t="shared" si="114"/>
        <v>412</v>
      </c>
      <c r="AI424" s="106">
        <f t="shared" si="115"/>
        <v>38</v>
      </c>
      <c r="AJ424" s="107">
        <f t="shared" si="116"/>
        <v>36</v>
      </c>
      <c r="AK424" s="107">
        <f t="shared" si="117"/>
        <v>48</v>
      </c>
      <c r="AL424" s="107">
        <f t="shared" si="118"/>
        <v>34</v>
      </c>
      <c r="AM424" s="107">
        <f t="shared" si="119"/>
        <v>26</v>
      </c>
      <c r="AN424" s="107">
        <f t="shared" si="120"/>
        <v>31</v>
      </c>
      <c r="AO424" s="107">
        <f t="shared" si="121"/>
        <v>32</v>
      </c>
      <c r="AP424" s="107">
        <f t="shared" si="122"/>
        <v>38</v>
      </c>
      <c r="AQ424" s="107">
        <f t="shared" si="123"/>
        <v>35</v>
      </c>
      <c r="AR424" s="107">
        <f t="shared" si="124"/>
        <v>26</v>
      </c>
      <c r="AS424" s="107">
        <f t="shared" si="125"/>
        <v>28</v>
      </c>
      <c r="AT424" s="107">
        <f t="shared" si="126"/>
        <v>40</v>
      </c>
      <c r="AU424" s="105">
        <f t="shared" si="127"/>
        <v>412</v>
      </c>
      <c r="AV424" s="86">
        <v>55492.939999999951</v>
      </c>
      <c r="AW424" s="87">
        <f t="shared" si="128"/>
        <v>26682.16</v>
      </c>
      <c r="AX424" s="87">
        <f t="shared" si="129"/>
        <v>-28810.779999999952</v>
      </c>
    </row>
    <row r="425" spans="1:50" ht="15.75" thickBot="1" x14ac:dyDescent="0.3">
      <c r="A425" s="179" t="s">
        <v>85</v>
      </c>
      <c r="B425" s="180" t="s">
        <v>342</v>
      </c>
      <c r="C425" s="181" t="s">
        <v>224</v>
      </c>
      <c r="D425" s="176" t="str">
        <f t="shared" si="113"/>
        <v>1356682298-Superior-STAR-Travis</v>
      </c>
      <c r="E425" s="169" t="s">
        <v>480</v>
      </c>
      <c r="F425" s="169" t="s">
        <v>201</v>
      </c>
      <c r="G425" s="169" t="s">
        <v>225</v>
      </c>
      <c r="H425" s="85" t="s">
        <v>469</v>
      </c>
      <c r="I425" s="95" t="s">
        <v>510</v>
      </c>
      <c r="J425" s="116" t="s">
        <v>195</v>
      </c>
      <c r="K425" s="117" t="s">
        <v>195</v>
      </c>
      <c r="L425" s="117" t="s">
        <v>195</v>
      </c>
      <c r="M425" s="117" t="s">
        <v>195</v>
      </c>
      <c r="N425" s="117" t="s">
        <v>195</v>
      </c>
      <c r="O425" s="117" t="s">
        <v>195</v>
      </c>
      <c r="P425" s="117" t="s">
        <v>195</v>
      </c>
      <c r="Q425" s="117" t="s">
        <v>195</v>
      </c>
      <c r="R425" s="117" t="s">
        <v>195</v>
      </c>
      <c r="S425" s="117" t="s">
        <v>195</v>
      </c>
      <c r="T425" s="117" t="s">
        <v>195</v>
      </c>
      <c r="U425" s="118" t="s">
        <v>195</v>
      </c>
      <c r="V425" s="106">
        <v>6</v>
      </c>
      <c r="W425" s="106">
        <v>5</v>
      </c>
      <c r="X425" s="106">
        <v>7</v>
      </c>
      <c r="Y425" s="106">
        <v>10</v>
      </c>
      <c r="Z425" s="106">
        <v>7</v>
      </c>
      <c r="AA425" s="106">
        <v>4</v>
      </c>
      <c r="AB425" s="106">
        <v>9</v>
      </c>
      <c r="AC425" s="106">
        <v>8</v>
      </c>
      <c r="AD425" s="106">
        <v>3</v>
      </c>
      <c r="AE425" s="106">
        <v>7</v>
      </c>
      <c r="AF425" s="106">
        <v>11</v>
      </c>
      <c r="AG425" s="182">
        <v>10</v>
      </c>
      <c r="AH425" s="119">
        <f t="shared" si="114"/>
        <v>87</v>
      </c>
      <c r="AI425" s="106">
        <f t="shared" si="115"/>
        <v>6</v>
      </c>
      <c r="AJ425" s="107">
        <f t="shared" si="116"/>
        <v>5</v>
      </c>
      <c r="AK425" s="107">
        <f t="shared" si="117"/>
        <v>7</v>
      </c>
      <c r="AL425" s="107">
        <f t="shared" si="118"/>
        <v>10</v>
      </c>
      <c r="AM425" s="107">
        <f t="shared" si="119"/>
        <v>7</v>
      </c>
      <c r="AN425" s="107">
        <f t="shared" si="120"/>
        <v>4</v>
      </c>
      <c r="AO425" s="107">
        <f t="shared" si="121"/>
        <v>9</v>
      </c>
      <c r="AP425" s="107">
        <f t="shared" si="122"/>
        <v>8</v>
      </c>
      <c r="AQ425" s="107">
        <f t="shared" si="123"/>
        <v>3</v>
      </c>
      <c r="AR425" s="107">
        <f t="shared" si="124"/>
        <v>7</v>
      </c>
      <c r="AS425" s="107">
        <f t="shared" si="125"/>
        <v>11</v>
      </c>
      <c r="AT425" s="107">
        <f t="shared" si="126"/>
        <v>10</v>
      </c>
      <c r="AU425" s="105">
        <f t="shared" si="127"/>
        <v>87</v>
      </c>
      <c r="AV425" s="86">
        <v>13551.280000000012</v>
      </c>
      <c r="AW425" s="87">
        <f t="shared" si="128"/>
        <v>5634.34</v>
      </c>
      <c r="AX425" s="87">
        <f t="shared" si="129"/>
        <v>-7916.9400000000114</v>
      </c>
    </row>
    <row r="426" spans="1:50" ht="15.75" thickBot="1" x14ac:dyDescent="0.3">
      <c r="A426" s="179" t="s">
        <v>86</v>
      </c>
      <c r="B426" s="180" t="s">
        <v>380</v>
      </c>
      <c r="C426" s="181" t="s">
        <v>455</v>
      </c>
      <c r="D426" s="176" t="str">
        <f t="shared" si="113"/>
        <v>1366507477-Superior-STAR-Hidalgo</v>
      </c>
      <c r="E426" s="169" t="s">
        <v>480</v>
      </c>
      <c r="F426" s="169" t="s">
        <v>201</v>
      </c>
      <c r="G426" s="169" t="s">
        <v>382</v>
      </c>
      <c r="H426" s="85" t="s">
        <v>469</v>
      </c>
      <c r="I426" s="95" t="s">
        <v>510</v>
      </c>
      <c r="J426" s="116" t="s">
        <v>195</v>
      </c>
      <c r="K426" s="117" t="s">
        <v>195</v>
      </c>
      <c r="L426" s="117" t="s">
        <v>195</v>
      </c>
      <c r="M426" s="117" t="s">
        <v>195</v>
      </c>
      <c r="N426" s="117" t="s">
        <v>195</v>
      </c>
      <c r="O426" s="117" t="s">
        <v>195</v>
      </c>
      <c r="P426" s="117" t="s">
        <v>195</v>
      </c>
      <c r="Q426" s="117" t="s">
        <v>195</v>
      </c>
      <c r="R426" s="117" t="s">
        <v>195</v>
      </c>
      <c r="S426" s="117" t="s">
        <v>195</v>
      </c>
      <c r="T426" s="117" t="s">
        <v>195</v>
      </c>
      <c r="U426" s="118" t="s">
        <v>195</v>
      </c>
      <c r="V426" s="106">
        <v>48</v>
      </c>
      <c r="W426" s="106">
        <v>86</v>
      </c>
      <c r="X426" s="106">
        <v>54</v>
      </c>
      <c r="Y426" s="106">
        <v>56</v>
      </c>
      <c r="Z426" s="106">
        <v>43</v>
      </c>
      <c r="AA426" s="106">
        <v>42</v>
      </c>
      <c r="AB426" s="106">
        <v>52</v>
      </c>
      <c r="AC426" s="106">
        <v>71</v>
      </c>
      <c r="AD426" s="106">
        <v>46</v>
      </c>
      <c r="AE426" s="106">
        <v>34</v>
      </c>
      <c r="AF426" s="106">
        <v>41</v>
      </c>
      <c r="AG426" s="182">
        <v>40</v>
      </c>
      <c r="AH426" s="119">
        <f t="shared" si="114"/>
        <v>613</v>
      </c>
      <c r="AI426" s="106">
        <f t="shared" si="115"/>
        <v>48</v>
      </c>
      <c r="AJ426" s="107">
        <f t="shared" si="116"/>
        <v>86</v>
      </c>
      <c r="AK426" s="107">
        <f t="shared" si="117"/>
        <v>54</v>
      </c>
      <c r="AL426" s="107">
        <f t="shared" si="118"/>
        <v>56</v>
      </c>
      <c r="AM426" s="107">
        <f t="shared" si="119"/>
        <v>43</v>
      </c>
      <c r="AN426" s="107">
        <f t="shared" si="120"/>
        <v>42</v>
      </c>
      <c r="AO426" s="107">
        <f t="shared" si="121"/>
        <v>52</v>
      </c>
      <c r="AP426" s="107">
        <f t="shared" si="122"/>
        <v>71</v>
      </c>
      <c r="AQ426" s="107">
        <f t="shared" si="123"/>
        <v>46</v>
      </c>
      <c r="AR426" s="107">
        <f t="shared" si="124"/>
        <v>34</v>
      </c>
      <c r="AS426" s="107">
        <f t="shared" si="125"/>
        <v>41</v>
      </c>
      <c r="AT426" s="107">
        <f t="shared" si="126"/>
        <v>40</v>
      </c>
      <c r="AU426" s="105">
        <f t="shared" si="127"/>
        <v>613</v>
      </c>
      <c r="AV426" s="86">
        <v>38155.439999999988</v>
      </c>
      <c r="AW426" s="87">
        <f t="shared" si="128"/>
        <v>39699.42</v>
      </c>
      <c r="AX426" s="87">
        <f t="shared" si="129"/>
        <v>1543.9800000000105</v>
      </c>
    </row>
    <row r="427" spans="1:50" ht="15.75" thickBot="1" x14ac:dyDescent="0.3">
      <c r="A427" s="179" t="s">
        <v>87</v>
      </c>
      <c r="B427" s="180" t="s">
        <v>230</v>
      </c>
      <c r="C427" s="181" t="s">
        <v>224</v>
      </c>
      <c r="D427" s="176" t="str">
        <f t="shared" si="113"/>
        <v>1376844936-Superior-STAR-Travis</v>
      </c>
      <c r="E427" s="169" t="s">
        <v>480</v>
      </c>
      <c r="F427" s="169" t="s">
        <v>201</v>
      </c>
      <c r="G427" s="169" t="s">
        <v>225</v>
      </c>
      <c r="H427" s="85" t="s">
        <v>469</v>
      </c>
      <c r="I427" s="95" t="s">
        <v>510</v>
      </c>
      <c r="J427" s="116" t="s">
        <v>195</v>
      </c>
      <c r="K427" s="117" t="s">
        <v>195</v>
      </c>
      <c r="L427" s="117" t="s">
        <v>195</v>
      </c>
      <c r="M427" s="117" t="s">
        <v>195</v>
      </c>
      <c r="N427" s="117" t="s">
        <v>195</v>
      </c>
      <c r="O427" s="117" t="s">
        <v>195</v>
      </c>
      <c r="P427" s="117" t="s">
        <v>195</v>
      </c>
      <c r="Q427" s="117" t="s">
        <v>195</v>
      </c>
      <c r="R427" s="117" t="s">
        <v>195</v>
      </c>
      <c r="S427" s="117" t="s">
        <v>195</v>
      </c>
      <c r="T427" s="117" t="s">
        <v>195</v>
      </c>
      <c r="U427" s="118" t="s">
        <v>195</v>
      </c>
      <c r="V427" s="106">
        <v>234</v>
      </c>
      <c r="W427" s="106">
        <v>268</v>
      </c>
      <c r="X427" s="106">
        <v>242</v>
      </c>
      <c r="Y427" s="106">
        <v>194</v>
      </c>
      <c r="Z427" s="106">
        <v>200</v>
      </c>
      <c r="AA427" s="106">
        <v>179</v>
      </c>
      <c r="AB427" s="106">
        <v>293</v>
      </c>
      <c r="AC427" s="106">
        <v>215</v>
      </c>
      <c r="AD427" s="106">
        <v>218</v>
      </c>
      <c r="AE427" s="106">
        <v>146</v>
      </c>
      <c r="AF427" s="106">
        <v>142</v>
      </c>
      <c r="AG427" s="182">
        <v>230</v>
      </c>
      <c r="AH427" s="119">
        <f t="shared" si="114"/>
        <v>2561</v>
      </c>
      <c r="AI427" s="106">
        <f t="shared" si="115"/>
        <v>234</v>
      </c>
      <c r="AJ427" s="107">
        <f t="shared" si="116"/>
        <v>268</v>
      </c>
      <c r="AK427" s="107">
        <f t="shared" si="117"/>
        <v>242</v>
      </c>
      <c r="AL427" s="107">
        <f t="shared" si="118"/>
        <v>194</v>
      </c>
      <c r="AM427" s="107">
        <f t="shared" si="119"/>
        <v>200</v>
      </c>
      <c r="AN427" s="107">
        <f t="shared" si="120"/>
        <v>179</v>
      </c>
      <c r="AO427" s="107">
        <f t="shared" si="121"/>
        <v>293</v>
      </c>
      <c r="AP427" s="107">
        <f t="shared" si="122"/>
        <v>215</v>
      </c>
      <c r="AQ427" s="107">
        <f t="shared" si="123"/>
        <v>218</v>
      </c>
      <c r="AR427" s="107">
        <f t="shared" si="124"/>
        <v>146</v>
      </c>
      <c r="AS427" s="107">
        <f t="shared" si="125"/>
        <v>142</v>
      </c>
      <c r="AT427" s="107">
        <f t="shared" si="126"/>
        <v>230</v>
      </c>
      <c r="AU427" s="105">
        <f t="shared" si="127"/>
        <v>2561</v>
      </c>
      <c r="AV427" s="86">
        <v>142740.71000000002</v>
      </c>
      <c r="AW427" s="87">
        <f t="shared" si="128"/>
        <v>165856.79999999999</v>
      </c>
      <c r="AX427" s="87">
        <f t="shared" si="129"/>
        <v>23116.089999999967</v>
      </c>
    </row>
    <row r="428" spans="1:50" ht="15.75" thickBot="1" x14ac:dyDescent="0.3">
      <c r="A428" s="179" t="s">
        <v>88</v>
      </c>
      <c r="B428" s="180" t="s">
        <v>273</v>
      </c>
      <c r="C428" s="181" t="s">
        <v>307</v>
      </c>
      <c r="D428" s="176" t="str">
        <f t="shared" si="113"/>
        <v>1386751394-Superior-STAR-Bexar</v>
      </c>
      <c r="E428" s="169" t="s">
        <v>480</v>
      </c>
      <c r="F428" s="169" t="s">
        <v>201</v>
      </c>
      <c r="G428" s="169" t="s">
        <v>272</v>
      </c>
      <c r="H428" s="85" t="s">
        <v>469</v>
      </c>
      <c r="I428" s="95" t="s">
        <v>510</v>
      </c>
      <c r="J428" s="116" t="s">
        <v>195</v>
      </c>
      <c r="K428" s="117" t="s">
        <v>195</v>
      </c>
      <c r="L428" s="117" t="s">
        <v>195</v>
      </c>
      <c r="M428" s="117" t="s">
        <v>195</v>
      </c>
      <c r="N428" s="117" t="s">
        <v>195</v>
      </c>
      <c r="O428" s="117" t="s">
        <v>195</v>
      </c>
      <c r="P428" s="117" t="s">
        <v>195</v>
      </c>
      <c r="Q428" s="117" t="s">
        <v>195</v>
      </c>
      <c r="R428" s="117" t="s">
        <v>195</v>
      </c>
      <c r="S428" s="117" t="s">
        <v>195</v>
      </c>
      <c r="T428" s="117" t="s">
        <v>195</v>
      </c>
      <c r="U428" s="118" t="s">
        <v>195</v>
      </c>
      <c r="V428" s="106">
        <v>76</v>
      </c>
      <c r="W428" s="106">
        <v>87</v>
      </c>
      <c r="X428" s="106">
        <v>71</v>
      </c>
      <c r="Y428" s="106">
        <v>60</v>
      </c>
      <c r="Z428" s="106">
        <v>63</v>
      </c>
      <c r="AA428" s="106">
        <v>60</v>
      </c>
      <c r="AB428" s="106">
        <v>83</v>
      </c>
      <c r="AC428" s="106">
        <v>107</v>
      </c>
      <c r="AD428" s="106">
        <v>66</v>
      </c>
      <c r="AE428" s="106">
        <v>54</v>
      </c>
      <c r="AF428" s="106">
        <v>59</v>
      </c>
      <c r="AG428" s="182">
        <v>82</v>
      </c>
      <c r="AH428" s="119">
        <f t="shared" si="114"/>
        <v>868</v>
      </c>
      <c r="AI428" s="106">
        <f t="shared" si="115"/>
        <v>76</v>
      </c>
      <c r="AJ428" s="107">
        <f t="shared" si="116"/>
        <v>87</v>
      </c>
      <c r="AK428" s="107">
        <f t="shared" si="117"/>
        <v>71</v>
      </c>
      <c r="AL428" s="107">
        <f t="shared" si="118"/>
        <v>60</v>
      </c>
      <c r="AM428" s="107">
        <f t="shared" si="119"/>
        <v>63</v>
      </c>
      <c r="AN428" s="107">
        <f t="shared" si="120"/>
        <v>60</v>
      </c>
      <c r="AO428" s="107">
        <f t="shared" si="121"/>
        <v>83</v>
      </c>
      <c r="AP428" s="107">
        <f t="shared" si="122"/>
        <v>107</v>
      </c>
      <c r="AQ428" s="107">
        <f t="shared" si="123"/>
        <v>66</v>
      </c>
      <c r="AR428" s="107">
        <f t="shared" si="124"/>
        <v>54</v>
      </c>
      <c r="AS428" s="107">
        <f t="shared" si="125"/>
        <v>59</v>
      </c>
      <c r="AT428" s="107">
        <f t="shared" si="126"/>
        <v>82</v>
      </c>
      <c r="AU428" s="105">
        <f t="shared" si="127"/>
        <v>868</v>
      </c>
      <c r="AV428" s="86">
        <v>62380.969999999987</v>
      </c>
      <c r="AW428" s="87">
        <f t="shared" si="128"/>
        <v>56213.86</v>
      </c>
      <c r="AX428" s="87">
        <f t="shared" si="129"/>
        <v>-6167.109999999986</v>
      </c>
    </row>
    <row r="429" spans="1:50" ht="15.75" thickBot="1" x14ac:dyDescent="0.3">
      <c r="A429" s="179" t="s">
        <v>89</v>
      </c>
      <c r="B429" s="180" t="s">
        <v>298</v>
      </c>
      <c r="C429" s="181" t="s">
        <v>360</v>
      </c>
      <c r="D429" s="176" t="str">
        <f t="shared" si="113"/>
        <v>1407355860-Superior-STAR-MRSA Northeast</v>
      </c>
      <c r="E429" s="169" t="s">
        <v>480</v>
      </c>
      <c r="F429" s="169" t="s">
        <v>201</v>
      </c>
      <c r="G429" s="169" t="s">
        <v>262</v>
      </c>
      <c r="H429" s="85" t="s">
        <v>469</v>
      </c>
      <c r="I429" s="95" t="s">
        <v>510</v>
      </c>
      <c r="J429" s="116" t="s">
        <v>195</v>
      </c>
      <c r="K429" s="117" t="s">
        <v>195</v>
      </c>
      <c r="L429" s="117" t="s">
        <v>195</v>
      </c>
      <c r="M429" s="117" t="s">
        <v>195</v>
      </c>
      <c r="N429" s="117" t="s">
        <v>195</v>
      </c>
      <c r="O429" s="117" t="s">
        <v>195</v>
      </c>
      <c r="P429" s="117" t="s">
        <v>195</v>
      </c>
      <c r="Q429" s="117" t="s">
        <v>195</v>
      </c>
      <c r="R429" s="117" t="s">
        <v>195</v>
      </c>
      <c r="S429" s="117" t="s">
        <v>195</v>
      </c>
      <c r="T429" s="117" t="s">
        <v>195</v>
      </c>
      <c r="U429" s="118" t="s">
        <v>195</v>
      </c>
      <c r="V429" s="106">
        <v>184</v>
      </c>
      <c r="W429" s="106">
        <v>177</v>
      </c>
      <c r="X429" s="106">
        <v>170</v>
      </c>
      <c r="Y429" s="106">
        <v>151</v>
      </c>
      <c r="Z429" s="106">
        <v>167</v>
      </c>
      <c r="AA429" s="106">
        <v>170</v>
      </c>
      <c r="AB429" s="106">
        <v>152</v>
      </c>
      <c r="AC429" s="106">
        <v>170</v>
      </c>
      <c r="AD429" s="106">
        <v>185</v>
      </c>
      <c r="AE429" s="106">
        <v>153</v>
      </c>
      <c r="AF429" s="106">
        <v>141</v>
      </c>
      <c r="AG429" s="182">
        <v>217</v>
      </c>
      <c r="AH429" s="119">
        <f t="shared" si="114"/>
        <v>2037</v>
      </c>
      <c r="AI429" s="106">
        <f t="shared" si="115"/>
        <v>184</v>
      </c>
      <c r="AJ429" s="107">
        <f t="shared" si="116"/>
        <v>177</v>
      </c>
      <c r="AK429" s="107">
        <f t="shared" si="117"/>
        <v>170</v>
      </c>
      <c r="AL429" s="107">
        <f t="shared" si="118"/>
        <v>151</v>
      </c>
      <c r="AM429" s="107">
        <f t="shared" si="119"/>
        <v>167</v>
      </c>
      <c r="AN429" s="107">
        <f t="shared" si="120"/>
        <v>170</v>
      </c>
      <c r="AO429" s="107">
        <f t="shared" si="121"/>
        <v>152</v>
      </c>
      <c r="AP429" s="107">
        <f t="shared" si="122"/>
        <v>170</v>
      </c>
      <c r="AQ429" s="107">
        <f t="shared" si="123"/>
        <v>185</v>
      </c>
      <c r="AR429" s="107">
        <f t="shared" si="124"/>
        <v>153</v>
      </c>
      <c r="AS429" s="107">
        <f t="shared" si="125"/>
        <v>141</v>
      </c>
      <c r="AT429" s="107">
        <f t="shared" si="126"/>
        <v>217</v>
      </c>
      <c r="AU429" s="105">
        <f t="shared" si="127"/>
        <v>2037</v>
      </c>
      <c r="AV429" s="86">
        <v>84146.139999999956</v>
      </c>
      <c r="AW429" s="87">
        <f t="shared" si="128"/>
        <v>131921.24</v>
      </c>
      <c r="AX429" s="87">
        <f t="shared" si="129"/>
        <v>47775.100000000035</v>
      </c>
    </row>
    <row r="430" spans="1:50" ht="15.75" thickBot="1" x14ac:dyDescent="0.3">
      <c r="A430" s="179" t="s">
        <v>90</v>
      </c>
      <c r="B430" s="180" t="s">
        <v>222</v>
      </c>
      <c r="C430" s="181" t="s">
        <v>209</v>
      </c>
      <c r="D430" s="176" t="str">
        <f t="shared" si="113"/>
        <v>1407893316-Superior-STAR-MRSA West</v>
      </c>
      <c r="E430" s="169" t="s">
        <v>480</v>
      </c>
      <c r="F430" s="169" t="s">
        <v>201</v>
      </c>
      <c r="G430" s="169" t="s">
        <v>202</v>
      </c>
      <c r="H430" s="85" t="s">
        <v>469</v>
      </c>
      <c r="I430" s="95" t="s">
        <v>510</v>
      </c>
      <c r="J430" s="116" t="s">
        <v>195</v>
      </c>
      <c r="K430" s="117" t="s">
        <v>195</v>
      </c>
      <c r="L430" s="117" t="s">
        <v>195</v>
      </c>
      <c r="M430" s="117" t="s">
        <v>195</v>
      </c>
      <c r="N430" s="117" t="s">
        <v>195</v>
      </c>
      <c r="O430" s="117" t="s">
        <v>195</v>
      </c>
      <c r="P430" s="117" t="s">
        <v>195</v>
      </c>
      <c r="Q430" s="117" t="s">
        <v>195</v>
      </c>
      <c r="R430" s="117" t="s">
        <v>195</v>
      </c>
      <c r="S430" s="117" t="s">
        <v>195</v>
      </c>
      <c r="T430" s="117" t="s">
        <v>195</v>
      </c>
      <c r="U430" s="118" t="s">
        <v>195</v>
      </c>
      <c r="V430" s="106">
        <v>53</v>
      </c>
      <c r="W430" s="106">
        <v>36</v>
      </c>
      <c r="X430" s="106">
        <v>35</v>
      </c>
      <c r="Y430" s="106">
        <v>30</v>
      </c>
      <c r="Z430" s="106">
        <v>30</v>
      </c>
      <c r="AA430" s="106">
        <v>33</v>
      </c>
      <c r="AB430" s="106">
        <v>27</v>
      </c>
      <c r="AC430" s="106">
        <v>29</v>
      </c>
      <c r="AD430" s="106">
        <v>25</v>
      </c>
      <c r="AE430" s="106">
        <v>9</v>
      </c>
      <c r="AF430" s="106">
        <v>10</v>
      </c>
      <c r="AG430" s="182">
        <v>16</v>
      </c>
      <c r="AH430" s="119">
        <f t="shared" si="114"/>
        <v>333</v>
      </c>
      <c r="AI430" s="106">
        <f t="shared" si="115"/>
        <v>53</v>
      </c>
      <c r="AJ430" s="107">
        <f t="shared" si="116"/>
        <v>36</v>
      </c>
      <c r="AK430" s="107">
        <f t="shared" si="117"/>
        <v>35</v>
      </c>
      <c r="AL430" s="107">
        <f t="shared" si="118"/>
        <v>30</v>
      </c>
      <c r="AM430" s="107">
        <f t="shared" si="119"/>
        <v>30</v>
      </c>
      <c r="AN430" s="107">
        <f t="shared" si="120"/>
        <v>33</v>
      </c>
      <c r="AO430" s="107">
        <f t="shared" si="121"/>
        <v>27</v>
      </c>
      <c r="AP430" s="107">
        <f t="shared" si="122"/>
        <v>29</v>
      </c>
      <c r="AQ430" s="107">
        <f t="shared" si="123"/>
        <v>25</v>
      </c>
      <c r="AR430" s="107">
        <f t="shared" si="124"/>
        <v>9</v>
      </c>
      <c r="AS430" s="107">
        <f t="shared" si="125"/>
        <v>10</v>
      </c>
      <c r="AT430" s="107">
        <f t="shared" si="126"/>
        <v>16</v>
      </c>
      <c r="AU430" s="105">
        <f t="shared" si="127"/>
        <v>333</v>
      </c>
      <c r="AV430" s="86">
        <v>36965.120000000003</v>
      </c>
      <c r="AW430" s="87">
        <f t="shared" si="128"/>
        <v>21565.919999999998</v>
      </c>
      <c r="AX430" s="87">
        <f t="shared" si="129"/>
        <v>-15399.200000000004</v>
      </c>
    </row>
    <row r="431" spans="1:50" ht="15.75" thickBot="1" x14ac:dyDescent="0.3">
      <c r="A431" s="179" t="s">
        <v>91</v>
      </c>
      <c r="B431" s="180" t="s">
        <v>420</v>
      </c>
      <c r="C431" s="181" t="s">
        <v>360</v>
      </c>
      <c r="D431" s="176" t="str">
        <f t="shared" si="113"/>
        <v>1417489956-Superior-STAR-MRSA Northeast</v>
      </c>
      <c r="E431" s="169" t="s">
        <v>480</v>
      </c>
      <c r="F431" s="169" t="s">
        <v>201</v>
      </c>
      <c r="G431" s="169" t="s">
        <v>262</v>
      </c>
      <c r="H431" s="85" t="s">
        <v>469</v>
      </c>
      <c r="I431" s="95" t="s">
        <v>510</v>
      </c>
      <c r="J431" s="116" t="s">
        <v>195</v>
      </c>
      <c r="K431" s="117" t="s">
        <v>195</v>
      </c>
      <c r="L431" s="117" t="s">
        <v>195</v>
      </c>
      <c r="M431" s="117" t="s">
        <v>195</v>
      </c>
      <c r="N431" s="117" t="s">
        <v>195</v>
      </c>
      <c r="O431" s="117" t="s">
        <v>195</v>
      </c>
      <c r="P431" s="117" t="s">
        <v>195</v>
      </c>
      <c r="Q431" s="117" t="s">
        <v>195</v>
      </c>
      <c r="R431" s="117" t="s">
        <v>195</v>
      </c>
      <c r="S431" s="117" t="s">
        <v>195</v>
      </c>
      <c r="T431" s="117" t="s">
        <v>195</v>
      </c>
      <c r="U431" s="118" t="s">
        <v>195</v>
      </c>
      <c r="V431" s="106">
        <v>210</v>
      </c>
      <c r="W431" s="106">
        <v>174</v>
      </c>
      <c r="X431" s="106">
        <v>215</v>
      </c>
      <c r="Y431" s="106">
        <v>117</v>
      </c>
      <c r="Z431" s="106">
        <v>75</v>
      </c>
      <c r="AA431" s="106">
        <v>123</v>
      </c>
      <c r="AB431" s="106">
        <v>108</v>
      </c>
      <c r="AC431" s="106">
        <v>105</v>
      </c>
      <c r="AD431" s="106">
        <v>81</v>
      </c>
      <c r="AE431" s="106">
        <v>83</v>
      </c>
      <c r="AF431" s="106">
        <v>65</v>
      </c>
      <c r="AG431" s="182">
        <v>98</v>
      </c>
      <c r="AH431" s="119">
        <f t="shared" si="114"/>
        <v>1454</v>
      </c>
      <c r="AI431" s="106">
        <f t="shared" si="115"/>
        <v>210</v>
      </c>
      <c r="AJ431" s="107">
        <f t="shared" si="116"/>
        <v>174</v>
      </c>
      <c r="AK431" s="107">
        <f t="shared" si="117"/>
        <v>215</v>
      </c>
      <c r="AL431" s="107">
        <f t="shared" si="118"/>
        <v>117</v>
      </c>
      <c r="AM431" s="107">
        <f t="shared" si="119"/>
        <v>75</v>
      </c>
      <c r="AN431" s="107">
        <f t="shared" si="120"/>
        <v>123</v>
      </c>
      <c r="AO431" s="107">
        <f t="shared" si="121"/>
        <v>108</v>
      </c>
      <c r="AP431" s="107">
        <f t="shared" si="122"/>
        <v>105</v>
      </c>
      <c r="AQ431" s="107">
        <f t="shared" si="123"/>
        <v>81</v>
      </c>
      <c r="AR431" s="107">
        <f t="shared" si="124"/>
        <v>83</v>
      </c>
      <c r="AS431" s="107">
        <f t="shared" si="125"/>
        <v>65</v>
      </c>
      <c r="AT431" s="107">
        <f t="shared" si="126"/>
        <v>98</v>
      </c>
      <c r="AU431" s="105">
        <f t="shared" si="127"/>
        <v>1454</v>
      </c>
      <c r="AV431" s="86">
        <v>104237.38000000002</v>
      </c>
      <c r="AW431" s="87">
        <f t="shared" si="128"/>
        <v>94164.69</v>
      </c>
      <c r="AX431" s="87">
        <f t="shared" si="129"/>
        <v>-10072.690000000017</v>
      </c>
    </row>
    <row r="432" spans="1:50" ht="15.75" thickBot="1" x14ac:dyDescent="0.3">
      <c r="A432" s="179" t="s">
        <v>92</v>
      </c>
      <c r="B432" s="180" t="s">
        <v>324</v>
      </c>
      <c r="C432" s="181" t="s">
        <v>307</v>
      </c>
      <c r="D432" s="176" t="str">
        <f t="shared" si="113"/>
        <v>1417498585-Superior-STAR-Bexar</v>
      </c>
      <c r="E432" s="169" t="s">
        <v>480</v>
      </c>
      <c r="F432" s="169" t="s">
        <v>201</v>
      </c>
      <c r="G432" s="169" t="s">
        <v>272</v>
      </c>
      <c r="H432" s="85" t="s">
        <v>469</v>
      </c>
      <c r="I432" s="95" t="s">
        <v>510</v>
      </c>
      <c r="J432" s="116" t="s">
        <v>195</v>
      </c>
      <c r="K432" s="117" t="s">
        <v>195</v>
      </c>
      <c r="L432" s="117" t="s">
        <v>195</v>
      </c>
      <c r="M432" s="117" t="s">
        <v>195</v>
      </c>
      <c r="N432" s="117" t="s">
        <v>195</v>
      </c>
      <c r="O432" s="117" t="s">
        <v>195</v>
      </c>
      <c r="P432" s="117" t="s">
        <v>195</v>
      </c>
      <c r="Q432" s="117" t="s">
        <v>195</v>
      </c>
      <c r="R432" s="117" t="s">
        <v>195</v>
      </c>
      <c r="S432" s="117" t="s">
        <v>195</v>
      </c>
      <c r="T432" s="117" t="s">
        <v>195</v>
      </c>
      <c r="U432" s="118" t="s">
        <v>195</v>
      </c>
      <c r="V432" s="106">
        <v>22</v>
      </c>
      <c r="W432" s="106">
        <v>37</v>
      </c>
      <c r="X432" s="106">
        <v>24</v>
      </c>
      <c r="Y432" s="106">
        <v>36</v>
      </c>
      <c r="Z432" s="106">
        <v>16</v>
      </c>
      <c r="AA432" s="106">
        <v>24</v>
      </c>
      <c r="AB432" s="106">
        <v>26</v>
      </c>
      <c r="AC432" s="106">
        <v>23</v>
      </c>
      <c r="AD432" s="106">
        <v>19</v>
      </c>
      <c r="AE432" s="106">
        <v>11</v>
      </c>
      <c r="AF432" s="106">
        <v>7</v>
      </c>
      <c r="AG432" s="182">
        <v>17</v>
      </c>
      <c r="AH432" s="119">
        <f t="shared" si="114"/>
        <v>262</v>
      </c>
      <c r="AI432" s="106">
        <f t="shared" si="115"/>
        <v>22</v>
      </c>
      <c r="AJ432" s="107">
        <f t="shared" si="116"/>
        <v>37</v>
      </c>
      <c r="AK432" s="107">
        <f t="shared" si="117"/>
        <v>24</v>
      </c>
      <c r="AL432" s="107">
        <f t="shared" si="118"/>
        <v>36</v>
      </c>
      <c r="AM432" s="107">
        <f t="shared" si="119"/>
        <v>16</v>
      </c>
      <c r="AN432" s="107">
        <f t="shared" si="120"/>
        <v>24</v>
      </c>
      <c r="AO432" s="107">
        <f t="shared" si="121"/>
        <v>26</v>
      </c>
      <c r="AP432" s="107">
        <f t="shared" si="122"/>
        <v>23</v>
      </c>
      <c r="AQ432" s="107">
        <f t="shared" si="123"/>
        <v>19</v>
      </c>
      <c r="AR432" s="107">
        <f t="shared" si="124"/>
        <v>11</v>
      </c>
      <c r="AS432" s="107">
        <f t="shared" si="125"/>
        <v>7</v>
      </c>
      <c r="AT432" s="107">
        <f t="shared" si="126"/>
        <v>17</v>
      </c>
      <c r="AU432" s="105">
        <f t="shared" si="127"/>
        <v>262</v>
      </c>
      <c r="AV432" s="86">
        <v>1906.1299999999992</v>
      </c>
      <c r="AW432" s="87">
        <f t="shared" si="128"/>
        <v>16967.78</v>
      </c>
      <c r="AX432" s="87">
        <f t="shared" si="129"/>
        <v>15061.65</v>
      </c>
    </row>
    <row r="433" spans="1:50" ht="15.75" thickBot="1" x14ac:dyDescent="0.3">
      <c r="A433" s="179" t="s">
        <v>93</v>
      </c>
      <c r="B433" s="180" t="s">
        <v>415</v>
      </c>
      <c r="C433" s="181" t="s">
        <v>391</v>
      </c>
      <c r="D433" s="176" t="str">
        <f t="shared" si="113"/>
        <v>1417965286-Superior-STAR-Lubbock</v>
      </c>
      <c r="E433" s="169" t="s">
        <v>480</v>
      </c>
      <c r="F433" s="169" t="s">
        <v>201</v>
      </c>
      <c r="G433" s="169" t="s">
        <v>279</v>
      </c>
      <c r="H433" s="85" t="s">
        <v>469</v>
      </c>
      <c r="I433" s="95" t="s">
        <v>510</v>
      </c>
      <c r="J433" s="116" t="s">
        <v>195</v>
      </c>
      <c r="K433" s="117" t="s">
        <v>195</v>
      </c>
      <c r="L433" s="117" t="s">
        <v>195</v>
      </c>
      <c r="M433" s="117" t="s">
        <v>195</v>
      </c>
      <c r="N433" s="117" t="s">
        <v>195</v>
      </c>
      <c r="O433" s="117" t="s">
        <v>195</v>
      </c>
      <c r="P433" s="117" t="s">
        <v>195</v>
      </c>
      <c r="Q433" s="117" t="s">
        <v>195</v>
      </c>
      <c r="R433" s="117" t="s">
        <v>195</v>
      </c>
      <c r="S433" s="117" t="s">
        <v>195</v>
      </c>
      <c r="T433" s="117" t="s">
        <v>195</v>
      </c>
      <c r="U433" s="118" t="s">
        <v>195</v>
      </c>
      <c r="V433" s="106">
        <v>163</v>
      </c>
      <c r="W433" s="106">
        <v>199</v>
      </c>
      <c r="X433" s="106">
        <v>215</v>
      </c>
      <c r="Y433" s="106">
        <v>259</v>
      </c>
      <c r="Z433" s="106">
        <v>275</v>
      </c>
      <c r="AA433" s="106">
        <v>312</v>
      </c>
      <c r="AB433" s="106">
        <v>371</v>
      </c>
      <c r="AC433" s="106">
        <v>332</v>
      </c>
      <c r="AD433" s="106">
        <v>317</v>
      </c>
      <c r="AE433" s="106">
        <v>284</v>
      </c>
      <c r="AF433" s="106">
        <v>202</v>
      </c>
      <c r="AG433" s="182">
        <v>292</v>
      </c>
      <c r="AH433" s="119">
        <f t="shared" si="114"/>
        <v>3221</v>
      </c>
      <c r="AI433" s="106">
        <f t="shared" si="115"/>
        <v>163</v>
      </c>
      <c r="AJ433" s="107">
        <f t="shared" si="116"/>
        <v>199</v>
      </c>
      <c r="AK433" s="107">
        <f t="shared" si="117"/>
        <v>215</v>
      </c>
      <c r="AL433" s="107">
        <f t="shared" si="118"/>
        <v>259</v>
      </c>
      <c r="AM433" s="107">
        <f t="shared" si="119"/>
        <v>275</v>
      </c>
      <c r="AN433" s="107">
        <f t="shared" si="120"/>
        <v>312</v>
      </c>
      <c r="AO433" s="107">
        <f t="shared" si="121"/>
        <v>371</v>
      </c>
      <c r="AP433" s="107">
        <f t="shared" si="122"/>
        <v>332</v>
      </c>
      <c r="AQ433" s="107">
        <f t="shared" si="123"/>
        <v>317</v>
      </c>
      <c r="AR433" s="107">
        <f t="shared" si="124"/>
        <v>284</v>
      </c>
      <c r="AS433" s="107">
        <f t="shared" si="125"/>
        <v>202</v>
      </c>
      <c r="AT433" s="107">
        <f t="shared" si="126"/>
        <v>292</v>
      </c>
      <c r="AU433" s="105">
        <f t="shared" si="127"/>
        <v>3221</v>
      </c>
      <c r="AV433" s="86">
        <v>146656.46999999994</v>
      </c>
      <c r="AW433" s="87">
        <f t="shared" si="128"/>
        <v>208600.06</v>
      </c>
      <c r="AX433" s="87">
        <f t="shared" si="129"/>
        <v>61943.590000000055</v>
      </c>
    </row>
    <row r="434" spans="1:50" ht="15.75" thickBot="1" x14ac:dyDescent="0.3">
      <c r="A434" s="179" t="s">
        <v>94</v>
      </c>
      <c r="B434" s="180" t="s">
        <v>337</v>
      </c>
      <c r="C434" s="181" t="s">
        <v>209</v>
      </c>
      <c r="D434" s="176" t="str">
        <f t="shared" si="113"/>
        <v>1417985086-Superior-STAR-MRSA West</v>
      </c>
      <c r="E434" s="169" t="s">
        <v>480</v>
      </c>
      <c r="F434" s="169" t="s">
        <v>201</v>
      </c>
      <c r="G434" s="169" t="s">
        <v>202</v>
      </c>
      <c r="H434" s="85" t="s">
        <v>469</v>
      </c>
      <c r="I434" s="95" t="s">
        <v>510</v>
      </c>
      <c r="J434" s="116" t="s">
        <v>195</v>
      </c>
      <c r="K434" s="117" t="s">
        <v>195</v>
      </c>
      <c r="L434" s="117" t="s">
        <v>195</v>
      </c>
      <c r="M434" s="117" t="s">
        <v>195</v>
      </c>
      <c r="N434" s="117" t="s">
        <v>195</v>
      </c>
      <c r="O434" s="117" t="s">
        <v>195</v>
      </c>
      <c r="P434" s="117" t="s">
        <v>195</v>
      </c>
      <c r="Q434" s="117" t="s">
        <v>195</v>
      </c>
      <c r="R434" s="117" t="s">
        <v>195</v>
      </c>
      <c r="S434" s="117" t="s">
        <v>195</v>
      </c>
      <c r="T434" s="117" t="s">
        <v>195</v>
      </c>
      <c r="U434" s="118" t="s">
        <v>195</v>
      </c>
      <c r="V434" s="106">
        <v>27</v>
      </c>
      <c r="W434" s="106">
        <v>24</v>
      </c>
      <c r="X434" s="106">
        <v>36</v>
      </c>
      <c r="Y434" s="106">
        <v>59</v>
      </c>
      <c r="Z434" s="106">
        <v>22</v>
      </c>
      <c r="AA434" s="106">
        <v>29</v>
      </c>
      <c r="AB434" s="106">
        <v>23</v>
      </c>
      <c r="AC434" s="106">
        <v>26</v>
      </c>
      <c r="AD434" s="106">
        <v>30</v>
      </c>
      <c r="AE434" s="106">
        <v>23</v>
      </c>
      <c r="AF434" s="106">
        <v>19</v>
      </c>
      <c r="AG434" s="182">
        <v>26</v>
      </c>
      <c r="AH434" s="119">
        <f t="shared" si="114"/>
        <v>344</v>
      </c>
      <c r="AI434" s="106">
        <f t="shared" si="115"/>
        <v>27</v>
      </c>
      <c r="AJ434" s="107">
        <f t="shared" si="116"/>
        <v>24</v>
      </c>
      <c r="AK434" s="107">
        <f t="shared" si="117"/>
        <v>36</v>
      </c>
      <c r="AL434" s="107">
        <f t="shared" si="118"/>
        <v>59</v>
      </c>
      <c r="AM434" s="107">
        <f t="shared" si="119"/>
        <v>22</v>
      </c>
      <c r="AN434" s="107">
        <f t="shared" si="120"/>
        <v>29</v>
      </c>
      <c r="AO434" s="107">
        <f t="shared" si="121"/>
        <v>23</v>
      </c>
      <c r="AP434" s="107">
        <f t="shared" si="122"/>
        <v>26</v>
      </c>
      <c r="AQ434" s="107">
        <f t="shared" si="123"/>
        <v>30</v>
      </c>
      <c r="AR434" s="107">
        <f t="shared" si="124"/>
        <v>23</v>
      </c>
      <c r="AS434" s="107">
        <f t="shared" si="125"/>
        <v>19</v>
      </c>
      <c r="AT434" s="107">
        <f t="shared" si="126"/>
        <v>26</v>
      </c>
      <c r="AU434" s="105">
        <f t="shared" si="127"/>
        <v>344</v>
      </c>
      <c r="AV434" s="86">
        <v>17747.300000000007</v>
      </c>
      <c r="AW434" s="87">
        <f t="shared" si="128"/>
        <v>22278.3</v>
      </c>
      <c r="AX434" s="87">
        <f t="shared" si="129"/>
        <v>4530.9999999999927</v>
      </c>
    </row>
    <row r="435" spans="1:50" ht="15.75" thickBot="1" x14ac:dyDescent="0.3">
      <c r="A435" s="179" t="s">
        <v>170</v>
      </c>
      <c r="B435" s="180" t="s">
        <v>336</v>
      </c>
      <c r="C435" s="181" t="s">
        <v>209</v>
      </c>
      <c r="D435" s="176" t="str">
        <f t="shared" si="113"/>
        <v>1891124640-Superior-STAR-MRSA West</v>
      </c>
      <c r="E435" s="169" t="s">
        <v>480</v>
      </c>
      <c r="F435" s="169" t="s">
        <v>201</v>
      </c>
      <c r="G435" s="169" t="s">
        <v>202</v>
      </c>
      <c r="H435" s="85" t="s">
        <v>469</v>
      </c>
      <c r="I435" s="95" t="s">
        <v>510</v>
      </c>
      <c r="J435" s="116" t="s">
        <v>195</v>
      </c>
      <c r="K435" s="117" t="s">
        <v>195</v>
      </c>
      <c r="L435" s="117" t="s">
        <v>195</v>
      </c>
      <c r="M435" s="117" t="s">
        <v>195</v>
      </c>
      <c r="N435" s="117" t="s">
        <v>195</v>
      </c>
      <c r="O435" s="117" t="s">
        <v>195</v>
      </c>
      <c r="P435" s="117" t="s">
        <v>195</v>
      </c>
      <c r="Q435" s="117" t="s">
        <v>195</v>
      </c>
      <c r="R435" s="117" t="s">
        <v>195</v>
      </c>
      <c r="S435" s="117" t="s">
        <v>195</v>
      </c>
      <c r="T435" s="117" t="s">
        <v>195</v>
      </c>
      <c r="U435" s="118" t="s">
        <v>195</v>
      </c>
      <c r="V435" s="106">
        <v>385</v>
      </c>
      <c r="W435" s="106">
        <v>363</v>
      </c>
      <c r="X435" s="106">
        <v>366</v>
      </c>
      <c r="Y435" s="106">
        <v>311</v>
      </c>
      <c r="Z435" s="106">
        <v>364</v>
      </c>
      <c r="AA435" s="106">
        <v>381</v>
      </c>
      <c r="AB435" s="106">
        <v>407</v>
      </c>
      <c r="AC435" s="106">
        <v>438</v>
      </c>
      <c r="AD435" s="106">
        <v>541</v>
      </c>
      <c r="AE435" s="106">
        <v>422</v>
      </c>
      <c r="AF435" s="106">
        <v>415</v>
      </c>
      <c r="AG435" s="182">
        <v>761</v>
      </c>
      <c r="AH435" s="119">
        <f t="shared" si="114"/>
        <v>5154</v>
      </c>
      <c r="AI435" s="106">
        <f t="shared" si="115"/>
        <v>385</v>
      </c>
      <c r="AJ435" s="107">
        <f t="shared" si="116"/>
        <v>363</v>
      </c>
      <c r="AK435" s="107">
        <f t="shared" si="117"/>
        <v>366</v>
      </c>
      <c r="AL435" s="107">
        <f t="shared" si="118"/>
        <v>311</v>
      </c>
      <c r="AM435" s="107">
        <f t="shared" si="119"/>
        <v>364</v>
      </c>
      <c r="AN435" s="107">
        <f t="shared" si="120"/>
        <v>381</v>
      </c>
      <c r="AO435" s="107">
        <f t="shared" si="121"/>
        <v>407</v>
      </c>
      <c r="AP435" s="107">
        <f t="shared" si="122"/>
        <v>438</v>
      </c>
      <c r="AQ435" s="107">
        <f t="shared" si="123"/>
        <v>541</v>
      </c>
      <c r="AR435" s="107">
        <f t="shared" si="124"/>
        <v>422</v>
      </c>
      <c r="AS435" s="107">
        <f t="shared" si="125"/>
        <v>415</v>
      </c>
      <c r="AT435" s="107">
        <f t="shared" si="126"/>
        <v>761</v>
      </c>
      <c r="AU435" s="105">
        <f t="shared" si="127"/>
        <v>5154</v>
      </c>
      <c r="AV435" s="86">
        <v>273193.97999999986</v>
      </c>
      <c r="AW435" s="87">
        <f t="shared" si="128"/>
        <v>333786</v>
      </c>
      <c r="AX435" s="87">
        <f t="shared" si="129"/>
        <v>60592.020000000135</v>
      </c>
    </row>
    <row r="436" spans="1:50" ht="15.75" thickBot="1" x14ac:dyDescent="0.3">
      <c r="A436" s="179" t="s">
        <v>171</v>
      </c>
      <c r="B436" s="180" t="s">
        <v>433</v>
      </c>
      <c r="C436" s="181" t="s">
        <v>209</v>
      </c>
      <c r="D436" s="176" t="str">
        <f t="shared" si="113"/>
        <v>1891126959-Superior-STAR-MRSA West</v>
      </c>
      <c r="E436" s="169" t="s">
        <v>480</v>
      </c>
      <c r="F436" s="169" t="s">
        <v>201</v>
      </c>
      <c r="G436" s="169" t="s">
        <v>202</v>
      </c>
      <c r="H436" s="85" t="s">
        <v>469</v>
      </c>
      <c r="I436" s="95" t="s">
        <v>510</v>
      </c>
      <c r="J436" s="116" t="s">
        <v>195</v>
      </c>
      <c r="K436" s="117" t="s">
        <v>195</v>
      </c>
      <c r="L436" s="117" t="s">
        <v>195</v>
      </c>
      <c r="M436" s="117" t="s">
        <v>195</v>
      </c>
      <c r="N436" s="117" t="s">
        <v>195</v>
      </c>
      <c r="O436" s="117" t="s">
        <v>195</v>
      </c>
      <c r="P436" s="117" t="s">
        <v>195</v>
      </c>
      <c r="Q436" s="117" t="s">
        <v>195</v>
      </c>
      <c r="R436" s="117" t="s">
        <v>195</v>
      </c>
      <c r="S436" s="117" t="s">
        <v>195</v>
      </c>
      <c r="T436" s="117" t="s">
        <v>195</v>
      </c>
      <c r="U436" s="118" t="s">
        <v>195</v>
      </c>
      <c r="V436" s="106">
        <v>16</v>
      </c>
      <c r="W436" s="106">
        <v>23</v>
      </c>
      <c r="X436" s="106">
        <v>67</v>
      </c>
      <c r="Y436" s="106">
        <v>46</v>
      </c>
      <c r="Z436" s="106">
        <v>109</v>
      </c>
      <c r="AA436" s="106">
        <v>77</v>
      </c>
      <c r="AB436" s="106">
        <v>83</v>
      </c>
      <c r="AC436" s="106">
        <v>83</v>
      </c>
      <c r="AD436" s="106">
        <v>104</v>
      </c>
      <c r="AE436" s="106">
        <v>96</v>
      </c>
      <c r="AF436" s="106">
        <v>81</v>
      </c>
      <c r="AG436" s="182">
        <v>92</v>
      </c>
      <c r="AH436" s="119">
        <f t="shared" si="114"/>
        <v>877</v>
      </c>
      <c r="AI436" s="106">
        <f t="shared" si="115"/>
        <v>16</v>
      </c>
      <c r="AJ436" s="107">
        <f t="shared" si="116"/>
        <v>23</v>
      </c>
      <c r="AK436" s="107">
        <f t="shared" si="117"/>
        <v>67</v>
      </c>
      <c r="AL436" s="107">
        <f t="shared" si="118"/>
        <v>46</v>
      </c>
      <c r="AM436" s="107">
        <f t="shared" si="119"/>
        <v>109</v>
      </c>
      <c r="AN436" s="107">
        <f t="shared" si="120"/>
        <v>77</v>
      </c>
      <c r="AO436" s="107">
        <f t="shared" si="121"/>
        <v>83</v>
      </c>
      <c r="AP436" s="107">
        <f t="shared" si="122"/>
        <v>83</v>
      </c>
      <c r="AQ436" s="107">
        <f t="shared" si="123"/>
        <v>104</v>
      </c>
      <c r="AR436" s="107">
        <f t="shared" si="124"/>
        <v>96</v>
      </c>
      <c r="AS436" s="107">
        <f t="shared" si="125"/>
        <v>81</v>
      </c>
      <c r="AT436" s="107">
        <f t="shared" si="126"/>
        <v>92</v>
      </c>
      <c r="AU436" s="105">
        <f t="shared" si="127"/>
        <v>877</v>
      </c>
      <c r="AV436" s="86">
        <v>15429.93</v>
      </c>
      <c r="AW436" s="87">
        <f t="shared" si="128"/>
        <v>56796.72</v>
      </c>
      <c r="AX436" s="87">
        <f t="shared" si="129"/>
        <v>41366.79</v>
      </c>
    </row>
    <row r="437" spans="1:50" ht="15.75" thickBot="1" x14ac:dyDescent="0.3">
      <c r="A437" s="179" t="s">
        <v>172</v>
      </c>
      <c r="B437" s="180" t="s">
        <v>215</v>
      </c>
      <c r="C437" s="181" t="s">
        <v>209</v>
      </c>
      <c r="D437" s="176" t="str">
        <f t="shared" si="113"/>
        <v>1891737920-Superior-STAR-MRSA West</v>
      </c>
      <c r="E437" s="169" t="s">
        <v>480</v>
      </c>
      <c r="F437" s="169" t="s">
        <v>201</v>
      </c>
      <c r="G437" s="169" t="s">
        <v>202</v>
      </c>
      <c r="H437" s="85" t="s">
        <v>469</v>
      </c>
      <c r="I437" s="95" t="s">
        <v>510</v>
      </c>
      <c r="J437" s="116" t="s">
        <v>195</v>
      </c>
      <c r="K437" s="117" t="s">
        <v>195</v>
      </c>
      <c r="L437" s="117" t="s">
        <v>195</v>
      </c>
      <c r="M437" s="117" t="s">
        <v>195</v>
      </c>
      <c r="N437" s="117" t="s">
        <v>195</v>
      </c>
      <c r="O437" s="117" t="s">
        <v>195</v>
      </c>
      <c r="P437" s="117" t="s">
        <v>195</v>
      </c>
      <c r="Q437" s="117" t="s">
        <v>195</v>
      </c>
      <c r="R437" s="117" t="s">
        <v>195</v>
      </c>
      <c r="S437" s="117" t="s">
        <v>195</v>
      </c>
      <c r="T437" s="117" t="s">
        <v>195</v>
      </c>
      <c r="U437" s="118" t="s">
        <v>195</v>
      </c>
      <c r="V437" s="106">
        <v>23</v>
      </c>
      <c r="W437" s="106">
        <v>16</v>
      </c>
      <c r="X437" s="106">
        <v>20</v>
      </c>
      <c r="Y437" s="106">
        <v>22</v>
      </c>
      <c r="Z437" s="106">
        <v>22</v>
      </c>
      <c r="AA437" s="106">
        <v>10</v>
      </c>
      <c r="AB437" s="106">
        <v>25</v>
      </c>
      <c r="AC437" s="106">
        <v>20</v>
      </c>
      <c r="AD437" s="106">
        <v>25</v>
      </c>
      <c r="AE437" s="106">
        <v>29</v>
      </c>
      <c r="AF437" s="106">
        <v>19</v>
      </c>
      <c r="AG437" s="182">
        <v>18</v>
      </c>
      <c r="AH437" s="119">
        <f t="shared" si="114"/>
        <v>249</v>
      </c>
      <c r="AI437" s="106">
        <f t="shared" si="115"/>
        <v>23</v>
      </c>
      <c r="AJ437" s="107">
        <f t="shared" si="116"/>
        <v>16</v>
      </c>
      <c r="AK437" s="107">
        <f t="shared" si="117"/>
        <v>20</v>
      </c>
      <c r="AL437" s="107">
        <f t="shared" si="118"/>
        <v>22</v>
      </c>
      <c r="AM437" s="107">
        <f t="shared" si="119"/>
        <v>22</v>
      </c>
      <c r="AN437" s="107">
        <f t="shared" si="120"/>
        <v>10</v>
      </c>
      <c r="AO437" s="107">
        <f t="shared" si="121"/>
        <v>25</v>
      </c>
      <c r="AP437" s="107">
        <f t="shared" si="122"/>
        <v>20</v>
      </c>
      <c r="AQ437" s="107">
        <f t="shared" si="123"/>
        <v>25</v>
      </c>
      <c r="AR437" s="107">
        <f t="shared" si="124"/>
        <v>29</v>
      </c>
      <c r="AS437" s="107">
        <f t="shared" si="125"/>
        <v>19</v>
      </c>
      <c r="AT437" s="107">
        <f t="shared" si="126"/>
        <v>18</v>
      </c>
      <c r="AU437" s="105">
        <f t="shared" si="127"/>
        <v>249</v>
      </c>
      <c r="AV437" s="86">
        <v>13236.939999999995</v>
      </c>
      <c r="AW437" s="87">
        <f t="shared" si="128"/>
        <v>16125.87</v>
      </c>
      <c r="AX437" s="87">
        <f t="shared" si="129"/>
        <v>2888.9300000000057</v>
      </c>
    </row>
    <row r="438" spans="1:50" ht="15.75" thickBot="1" x14ac:dyDescent="0.3">
      <c r="A438" s="179" t="s">
        <v>173</v>
      </c>
      <c r="B438" s="180" t="s">
        <v>353</v>
      </c>
      <c r="C438" s="181" t="s">
        <v>211</v>
      </c>
      <c r="D438" s="176" t="str">
        <f t="shared" si="113"/>
        <v>1902107568-Superior-STAR-MRSA Central</v>
      </c>
      <c r="E438" s="169" t="s">
        <v>480</v>
      </c>
      <c r="F438" s="169" t="s">
        <v>201</v>
      </c>
      <c r="G438" s="169" t="s">
        <v>212</v>
      </c>
      <c r="H438" s="85" t="s">
        <v>469</v>
      </c>
      <c r="I438" s="95" t="s">
        <v>510</v>
      </c>
      <c r="J438" s="116" t="s">
        <v>195</v>
      </c>
      <c r="K438" s="117" t="s">
        <v>195</v>
      </c>
      <c r="L438" s="117" t="s">
        <v>195</v>
      </c>
      <c r="M438" s="117" t="s">
        <v>195</v>
      </c>
      <c r="N438" s="117" t="s">
        <v>195</v>
      </c>
      <c r="O438" s="117" t="s">
        <v>195</v>
      </c>
      <c r="P438" s="117" t="s">
        <v>195</v>
      </c>
      <c r="Q438" s="117" t="s">
        <v>195</v>
      </c>
      <c r="R438" s="117" t="s">
        <v>195</v>
      </c>
      <c r="S438" s="117" t="s">
        <v>195</v>
      </c>
      <c r="T438" s="117" t="s">
        <v>195</v>
      </c>
      <c r="U438" s="118" t="s">
        <v>195</v>
      </c>
      <c r="V438" s="106">
        <v>54</v>
      </c>
      <c r="W438" s="106">
        <v>51</v>
      </c>
      <c r="X438" s="106">
        <v>50</v>
      </c>
      <c r="Y438" s="106">
        <v>63</v>
      </c>
      <c r="Z438" s="106">
        <v>39</v>
      </c>
      <c r="AA438" s="106">
        <v>48</v>
      </c>
      <c r="AB438" s="106">
        <v>58</v>
      </c>
      <c r="AC438" s="106">
        <v>59</v>
      </c>
      <c r="AD438" s="106">
        <v>62</v>
      </c>
      <c r="AE438" s="106">
        <v>56</v>
      </c>
      <c r="AF438" s="106">
        <v>44</v>
      </c>
      <c r="AG438" s="182">
        <v>84</v>
      </c>
      <c r="AH438" s="119">
        <f t="shared" si="114"/>
        <v>668</v>
      </c>
      <c r="AI438" s="106">
        <f t="shared" si="115"/>
        <v>54</v>
      </c>
      <c r="AJ438" s="107">
        <f t="shared" si="116"/>
        <v>51</v>
      </c>
      <c r="AK438" s="107">
        <f t="shared" si="117"/>
        <v>50</v>
      </c>
      <c r="AL438" s="107">
        <f t="shared" si="118"/>
        <v>63</v>
      </c>
      <c r="AM438" s="107">
        <f t="shared" si="119"/>
        <v>39</v>
      </c>
      <c r="AN438" s="107">
        <f t="shared" si="120"/>
        <v>48</v>
      </c>
      <c r="AO438" s="107">
        <f t="shared" si="121"/>
        <v>58</v>
      </c>
      <c r="AP438" s="107">
        <f t="shared" si="122"/>
        <v>59</v>
      </c>
      <c r="AQ438" s="107">
        <f t="shared" si="123"/>
        <v>62</v>
      </c>
      <c r="AR438" s="107">
        <f t="shared" si="124"/>
        <v>56</v>
      </c>
      <c r="AS438" s="107">
        <f t="shared" si="125"/>
        <v>44</v>
      </c>
      <c r="AT438" s="107">
        <f t="shared" si="126"/>
        <v>84</v>
      </c>
      <c r="AU438" s="105">
        <f t="shared" si="127"/>
        <v>668</v>
      </c>
      <c r="AV438" s="86">
        <v>33699.419999999984</v>
      </c>
      <c r="AW438" s="87">
        <f t="shared" si="128"/>
        <v>43261.36</v>
      </c>
      <c r="AX438" s="87">
        <f t="shared" si="129"/>
        <v>9561.9400000000169</v>
      </c>
    </row>
    <row r="439" spans="1:50" ht="15.75" thickBot="1" x14ac:dyDescent="0.3">
      <c r="A439" s="179" t="s">
        <v>174</v>
      </c>
      <c r="B439" s="180" t="s">
        <v>417</v>
      </c>
      <c r="C439" s="181" t="s">
        <v>211</v>
      </c>
      <c r="D439" s="176" t="str">
        <f t="shared" si="113"/>
        <v>1902384951-Superior-STAR-MRSA Central</v>
      </c>
      <c r="E439" s="169" t="s">
        <v>480</v>
      </c>
      <c r="F439" s="169" t="s">
        <v>201</v>
      </c>
      <c r="G439" s="169" t="s">
        <v>212</v>
      </c>
      <c r="H439" s="85" t="s">
        <v>468</v>
      </c>
      <c r="I439" s="95" t="s">
        <v>510</v>
      </c>
      <c r="J439" s="116" t="s">
        <v>195</v>
      </c>
      <c r="K439" s="117" t="s">
        <v>195</v>
      </c>
      <c r="L439" s="117" t="s">
        <v>195</v>
      </c>
      <c r="M439" s="117" t="s">
        <v>195</v>
      </c>
      <c r="N439" s="117" t="s">
        <v>195</v>
      </c>
      <c r="O439" s="117" t="s">
        <v>195</v>
      </c>
      <c r="P439" s="117" t="s">
        <v>195</v>
      </c>
      <c r="Q439" s="117" t="s">
        <v>195</v>
      </c>
      <c r="R439" s="117" t="s">
        <v>195</v>
      </c>
      <c r="S439" s="117" t="s">
        <v>195</v>
      </c>
      <c r="T439" s="117" t="s">
        <v>195</v>
      </c>
      <c r="U439" s="118" t="s">
        <v>195</v>
      </c>
      <c r="V439" s="106">
        <v>227</v>
      </c>
      <c r="W439" s="106">
        <v>265</v>
      </c>
      <c r="X439" s="106">
        <v>240</v>
      </c>
      <c r="Y439" s="106">
        <v>220</v>
      </c>
      <c r="Z439" s="106">
        <v>255</v>
      </c>
      <c r="AA439" s="106">
        <v>225</v>
      </c>
      <c r="AB439" s="106">
        <v>230</v>
      </c>
      <c r="AC439" s="106">
        <v>180</v>
      </c>
      <c r="AD439" s="106">
        <v>205</v>
      </c>
      <c r="AE439" s="106">
        <v>153</v>
      </c>
      <c r="AF439" s="106">
        <v>125</v>
      </c>
      <c r="AG439" s="182">
        <v>194</v>
      </c>
      <c r="AH439" s="119">
        <f t="shared" si="114"/>
        <v>2519</v>
      </c>
      <c r="AI439" s="106">
        <f t="shared" si="115"/>
        <v>227</v>
      </c>
      <c r="AJ439" s="107">
        <f t="shared" si="116"/>
        <v>265</v>
      </c>
      <c r="AK439" s="107">
        <f t="shared" si="117"/>
        <v>240</v>
      </c>
      <c r="AL439" s="107">
        <f t="shared" si="118"/>
        <v>220</v>
      </c>
      <c r="AM439" s="107">
        <f t="shared" si="119"/>
        <v>255</v>
      </c>
      <c r="AN439" s="107">
        <f t="shared" si="120"/>
        <v>225</v>
      </c>
      <c r="AO439" s="107">
        <f t="shared" si="121"/>
        <v>230</v>
      </c>
      <c r="AP439" s="107">
        <f t="shared" si="122"/>
        <v>180</v>
      </c>
      <c r="AQ439" s="107">
        <f t="shared" si="123"/>
        <v>205</v>
      </c>
      <c r="AR439" s="107">
        <f t="shared" si="124"/>
        <v>153</v>
      </c>
      <c r="AS439" s="107">
        <f t="shared" si="125"/>
        <v>125</v>
      </c>
      <c r="AT439" s="107">
        <f t="shared" si="126"/>
        <v>194</v>
      </c>
      <c r="AU439" s="105">
        <f t="shared" si="127"/>
        <v>2519</v>
      </c>
      <c r="AV439" s="86">
        <v>203525.89999999994</v>
      </c>
      <c r="AW439" s="87">
        <f t="shared" si="128"/>
        <v>274149.61</v>
      </c>
      <c r="AX439" s="87">
        <f t="shared" si="129"/>
        <v>70623.71000000005</v>
      </c>
    </row>
    <row r="440" spans="1:50" ht="15.75" thickBot="1" x14ac:dyDescent="0.3">
      <c r="A440" s="179" t="s">
        <v>175</v>
      </c>
      <c r="B440" s="180" t="s">
        <v>287</v>
      </c>
      <c r="C440" s="181" t="s">
        <v>209</v>
      </c>
      <c r="D440" s="176" t="str">
        <f t="shared" si="113"/>
        <v>1902995525-Superior-STAR-MRSA West</v>
      </c>
      <c r="E440" s="169" t="s">
        <v>480</v>
      </c>
      <c r="F440" s="169" t="s">
        <v>201</v>
      </c>
      <c r="G440" s="169" t="s">
        <v>202</v>
      </c>
      <c r="H440" s="85" t="s">
        <v>469</v>
      </c>
      <c r="I440" s="95" t="s">
        <v>510</v>
      </c>
      <c r="J440" s="116" t="s">
        <v>195</v>
      </c>
      <c r="K440" s="117" t="s">
        <v>195</v>
      </c>
      <c r="L440" s="117" t="s">
        <v>195</v>
      </c>
      <c r="M440" s="117" t="s">
        <v>195</v>
      </c>
      <c r="N440" s="117" t="s">
        <v>195</v>
      </c>
      <c r="O440" s="117" t="s">
        <v>195</v>
      </c>
      <c r="P440" s="117" t="s">
        <v>195</v>
      </c>
      <c r="Q440" s="117" t="s">
        <v>195</v>
      </c>
      <c r="R440" s="117" t="s">
        <v>195</v>
      </c>
      <c r="S440" s="117" t="s">
        <v>195</v>
      </c>
      <c r="T440" s="117" t="s">
        <v>195</v>
      </c>
      <c r="U440" s="118" t="s">
        <v>195</v>
      </c>
      <c r="V440" s="106">
        <v>7</v>
      </c>
      <c r="W440" s="106">
        <v>9</v>
      </c>
      <c r="X440" s="106">
        <v>11</v>
      </c>
      <c r="Y440" s="106">
        <v>11</v>
      </c>
      <c r="Z440" s="106">
        <v>19</v>
      </c>
      <c r="AA440" s="106">
        <v>25</v>
      </c>
      <c r="AB440" s="106">
        <v>13</v>
      </c>
      <c r="AC440" s="106">
        <v>21</v>
      </c>
      <c r="AD440" s="106">
        <v>22</v>
      </c>
      <c r="AE440" s="106">
        <v>20</v>
      </c>
      <c r="AF440" s="106">
        <v>35</v>
      </c>
      <c r="AG440" s="182">
        <v>56</v>
      </c>
      <c r="AH440" s="119">
        <f t="shared" si="114"/>
        <v>249</v>
      </c>
      <c r="AI440" s="106">
        <f t="shared" si="115"/>
        <v>7</v>
      </c>
      <c r="AJ440" s="107">
        <f t="shared" si="116"/>
        <v>9</v>
      </c>
      <c r="AK440" s="107">
        <f t="shared" si="117"/>
        <v>11</v>
      </c>
      <c r="AL440" s="107">
        <f t="shared" si="118"/>
        <v>11</v>
      </c>
      <c r="AM440" s="107">
        <f t="shared" si="119"/>
        <v>19</v>
      </c>
      <c r="AN440" s="107">
        <f t="shared" si="120"/>
        <v>25</v>
      </c>
      <c r="AO440" s="107">
        <f t="shared" si="121"/>
        <v>13</v>
      </c>
      <c r="AP440" s="107">
        <f t="shared" si="122"/>
        <v>21</v>
      </c>
      <c r="AQ440" s="107">
        <f t="shared" si="123"/>
        <v>22</v>
      </c>
      <c r="AR440" s="107">
        <f t="shared" si="124"/>
        <v>20</v>
      </c>
      <c r="AS440" s="107">
        <f t="shared" si="125"/>
        <v>35</v>
      </c>
      <c r="AT440" s="107">
        <f t="shared" si="126"/>
        <v>56</v>
      </c>
      <c r="AU440" s="105">
        <f t="shared" si="127"/>
        <v>249</v>
      </c>
      <c r="AV440" s="86">
        <v>185666.83999999991</v>
      </c>
      <c r="AW440" s="87">
        <f t="shared" si="128"/>
        <v>16125.87</v>
      </c>
      <c r="AX440" s="87">
        <f t="shared" si="129"/>
        <v>-169540.96999999991</v>
      </c>
    </row>
    <row r="441" spans="1:50" ht="15.75" thickBot="1" x14ac:dyDescent="0.3">
      <c r="A441" s="179" t="s">
        <v>176</v>
      </c>
      <c r="B441" s="180" t="s">
        <v>312</v>
      </c>
      <c r="C441" s="181" t="s">
        <v>224</v>
      </c>
      <c r="D441" s="176" t="str">
        <f t="shared" si="113"/>
        <v>1912425000-Superior-STAR-Travis</v>
      </c>
      <c r="E441" s="169" t="s">
        <v>480</v>
      </c>
      <c r="F441" s="169" t="s">
        <v>201</v>
      </c>
      <c r="G441" s="169" t="s">
        <v>225</v>
      </c>
      <c r="H441" s="85" t="s">
        <v>469</v>
      </c>
      <c r="I441" s="95" t="s">
        <v>510</v>
      </c>
      <c r="J441" s="116" t="s">
        <v>195</v>
      </c>
      <c r="K441" s="117" t="s">
        <v>195</v>
      </c>
      <c r="L441" s="117" t="s">
        <v>195</v>
      </c>
      <c r="M441" s="117" t="s">
        <v>195</v>
      </c>
      <c r="N441" s="117" t="s">
        <v>195</v>
      </c>
      <c r="O441" s="117" t="s">
        <v>195</v>
      </c>
      <c r="P441" s="117" t="s">
        <v>195</v>
      </c>
      <c r="Q441" s="117" t="s">
        <v>195</v>
      </c>
      <c r="R441" s="117" t="s">
        <v>195</v>
      </c>
      <c r="S441" s="117" t="s">
        <v>195</v>
      </c>
      <c r="T441" s="117" t="s">
        <v>195</v>
      </c>
      <c r="U441" s="118" t="s">
        <v>195</v>
      </c>
      <c r="V441" s="106">
        <v>5</v>
      </c>
      <c r="W441" s="106">
        <v>4</v>
      </c>
      <c r="X441" s="106">
        <v>3</v>
      </c>
      <c r="Y441" s="106">
        <v>2</v>
      </c>
      <c r="Z441" s="106">
        <v>2</v>
      </c>
      <c r="AA441" s="106">
        <v>3</v>
      </c>
      <c r="AB441" s="106">
        <v>6</v>
      </c>
      <c r="AC441" s="106">
        <v>2</v>
      </c>
      <c r="AD441" s="106">
        <v>5</v>
      </c>
      <c r="AE441" s="106">
        <v>3</v>
      </c>
      <c r="AF441" s="106">
        <v>4</v>
      </c>
      <c r="AG441" s="182">
        <v>7</v>
      </c>
      <c r="AH441" s="119">
        <f t="shared" si="114"/>
        <v>46</v>
      </c>
      <c r="AI441" s="106">
        <f t="shared" si="115"/>
        <v>5</v>
      </c>
      <c r="AJ441" s="107">
        <f t="shared" si="116"/>
        <v>4</v>
      </c>
      <c r="AK441" s="107">
        <f t="shared" si="117"/>
        <v>3</v>
      </c>
      <c r="AL441" s="107">
        <f t="shared" si="118"/>
        <v>2</v>
      </c>
      <c r="AM441" s="107">
        <f t="shared" si="119"/>
        <v>2</v>
      </c>
      <c r="AN441" s="107">
        <f t="shared" si="120"/>
        <v>3</v>
      </c>
      <c r="AO441" s="107">
        <f t="shared" si="121"/>
        <v>6</v>
      </c>
      <c r="AP441" s="107">
        <f t="shared" si="122"/>
        <v>2</v>
      </c>
      <c r="AQ441" s="107">
        <f t="shared" si="123"/>
        <v>5</v>
      </c>
      <c r="AR441" s="107">
        <f t="shared" si="124"/>
        <v>3</v>
      </c>
      <c r="AS441" s="107">
        <f t="shared" si="125"/>
        <v>4</v>
      </c>
      <c r="AT441" s="107">
        <f t="shared" si="126"/>
        <v>7</v>
      </c>
      <c r="AU441" s="105">
        <f t="shared" si="127"/>
        <v>46</v>
      </c>
      <c r="AV441" s="86">
        <v>2966.9800000000005</v>
      </c>
      <c r="AW441" s="87">
        <f t="shared" si="128"/>
        <v>2979.08</v>
      </c>
      <c r="AX441" s="87">
        <f t="shared" si="129"/>
        <v>12.099999999999454</v>
      </c>
    </row>
    <row r="442" spans="1:50" ht="15.75" thickBot="1" x14ac:dyDescent="0.3">
      <c r="A442" s="179" t="s">
        <v>177</v>
      </c>
      <c r="B442" s="180" t="s">
        <v>347</v>
      </c>
      <c r="C442" s="181" t="s">
        <v>209</v>
      </c>
      <c r="D442" s="176" t="str">
        <f t="shared" si="113"/>
        <v>1922057561-Superior-STAR-MRSA West</v>
      </c>
      <c r="E442" s="169" t="s">
        <v>480</v>
      </c>
      <c r="F442" s="169" t="s">
        <v>201</v>
      </c>
      <c r="G442" s="169" t="s">
        <v>202</v>
      </c>
      <c r="H442" s="85" t="s">
        <v>469</v>
      </c>
      <c r="I442" s="95" t="s">
        <v>510</v>
      </c>
      <c r="J442" s="116" t="s">
        <v>195</v>
      </c>
      <c r="K442" s="117" t="s">
        <v>195</v>
      </c>
      <c r="L442" s="117" t="s">
        <v>195</v>
      </c>
      <c r="M442" s="117" t="s">
        <v>195</v>
      </c>
      <c r="N442" s="117" t="s">
        <v>195</v>
      </c>
      <c r="O442" s="117" t="s">
        <v>195</v>
      </c>
      <c r="P442" s="117" t="s">
        <v>195</v>
      </c>
      <c r="Q442" s="117" t="s">
        <v>195</v>
      </c>
      <c r="R442" s="117" t="s">
        <v>195</v>
      </c>
      <c r="S442" s="117" t="s">
        <v>195</v>
      </c>
      <c r="T442" s="117" t="s">
        <v>195</v>
      </c>
      <c r="U442" s="118" t="s">
        <v>195</v>
      </c>
      <c r="V442" s="106">
        <v>91</v>
      </c>
      <c r="W442" s="106">
        <v>79</v>
      </c>
      <c r="X442" s="106">
        <v>86</v>
      </c>
      <c r="Y442" s="106">
        <v>74</v>
      </c>
      <c r="Z442" s="106">
        <v>72</v>
      </c>
      <c r="AA442" s="106">
        <v>75</v>
      </c>
      <c r="AB442" s="106">
        <v>85</v>
      </c>
      <c r="AC442" s="106">
        <v>87</v>
      </c>
      <c r="AD442" s="106">
        <v>107</v>
      </c>
      <c r="AE442" s="106">
        <v>64</v>
      </c>
      <c r="AF442" s="106">
        <v>48</v>
      </c>
      <c r="AG442" s="182">
        <v>71</v>
      </c>
      <c r="AH442" s="119">
        <f t="shared" si="114"/>
        <v>939</v>
      </c>
      <c r="AI442" s="106">
        <f t="shared" si="115"/>
        <v>91</v>
      </c>
      <c r="AJ442" s="107">
        <f t="shared" si="116"/>
        <v>79</v>
      </c>
      <c r="AK442" s="107">
        <f t="shared" si="117"/>
        <v>86</v>
      </c>
      <c r="AL442" s="107">
        <f t="shared" si="118"/>
        <v>74</v>
      </c>
      <c r="AM442" s="107">
        <f t="shared" si="119"/>
        <v>72</v>
      </c>
      <c r="AN442" s="107">
        <f t="shared" si="120"/>
        <v>75</v>
      </c>
      <c r="AO442" s="107">
        <f t="shared" si="121"/>
        <v>85</v>
      </c>
      <c r="AP442" s="107">
        <f t="shared" si="122"/>
        <v>87</v>
      </c>
      <c r="AQ442" s="107">
        <f t="shared" si="123"/>
        <v>107</v>
      </c>
      <c r="AR442" s="107">
        <f t="shared" si="124"/>
        <v>64</v>
      </c>
      <c r="AS442" s="107">
        <f t="shared" si="125"/>
        <v>48</v>
      </c>
      <c r="AT442" s="107">
        <f t="shared" si="126"/>
        <v>71</v>
      </c>
      <c r="AU442" s="105">
        <f t="shared" si="127"/>
        <v>939</v>
      </c>
      <c r="AV442" s="86">
        <v>75337.25999999998</v>
      </c>
      <c r="AW442" s="87">
        <f t="shared" si="128"/>
        <v>60812</v>
      </c>
      <c r="AX442" s="87">
        <f t="shared" si="129"/>
        <v>-14525.25999999998</v>
      </c>
    </row>
    <row r="443" spans="1:50" ht="15.75" thickBot="1" x14ac:dyDescent="0.3">
      <c r="A443" s="179" t="s">
        <v>178</v>
      </c>
      <c r="B443" s="180" t="s">
        <v>348</v>
      </c>
      <c r="C443" s="181" t="s">
        <v>209</v>
      </c>
      <c r="D443" s="176" t="str">
        <f t="shared" si="113"/>
        <v>1922206606-Superior-STAR-MRSA West</v>
      </c>
      <c r="E443" s="169" t="s">
        <v>480</v>
      </c>
      <c r="F443" s="169" t="s">
        <v>201</v>
      </c>
      <c r="G443" s="169" t="s">
        <v>202</v>
      </c>
      <c r="H443" s="85" t="s">
        <v>469</v>
      </c>
      <c r="I443" s="95" t="s">
        <v>510</v>
      </c>
      <c r="J443" s="116" t="s">
        <v>195</v>
      </c>
      <c r="K443" s="117" t="s">
        <v>195</v>
      </c>
      <c r="L443" s="117" t="s">
        <v>195</v>
      </c>
      <c r="M443" s="117" t="s">
        <v>195</v>
      </c>
      <c r="N443" s="117" t="s">
        <v>195</v>
      </c>
      <c r="O443" s="117" t="s">
        <v>195</v>
      </c>
      <c r="P443" s="117" t="s">
        <v>195</v>
      </c>
      <c r="Q443" s="117" t="s">
        <v>195</v>
      </c>
      <c r="R443" s="117" t="s">
        <v>195</v>
      </c>
      <c r="S443" s="117" t="s">
        <v>195</v>
      </c>
      <c r="T443" s="117" t="s">
        <v>195</v>
      </c>
      <c r="U443" s="118" t="s">
        <v>195</v>
      </c>
      <c r="V443" s="106">
        <v>35</v>
      </c>
      <c r="W443" s="106">
        <v>44</v>
      </c>
      <c r="X443" s="106">
        <v>58</v>
      </c>
      <c r="Y443" s="106">
        <v>56</v>
      </c>
      <c r="Z443" s="106">
        <v>58</v>
      </c>
      <c r="AA443" s="106">
        <v>46</v>
      </c>
      <c r="AB443" s="106">
        <v>56</v>
      </c>
      <c r="AC443" s="106">
        <v>47</v>
      </c>
      <c r="AD443" s="106">
        <v>44</v>
      </c>
      <c r="AE443" s="106">
        <v>19</v>
      </c>
      <c r="AF443" s="106">
        <v>19</v>
      </c>
      <c r="AG443" s="182">
        <v>40</v>
      </c>
      <c r="AH443" s="119">
        <f t="shared" si="114"/>
        <v>522</v>
      </c>
      <c r="AI443" s="106">
        <f t="shared" si="115"/>
        <v>35</v>
      </c>
      <c r="AJ443" s="107">
        <f t="shared" si="116"/>
        <v>44</v>
      </c>
      <c r="AK443" s="107">
        <f t="shared" si="117"/>
        <v>58</v>
      </c>
      <c r="AL443" s="107">
        <f t="shared" si="118"/>
        <v>56</v>
      </c>
      <c r="AM443" s="107">
        <f t="shared" si="119"/>
        <v>58</v>
      </c>
      <c r="AN443" s="107">
        <f t="shared" si="120"/>
        <v>46</v>
      </c>
      <c r="AO443" s="107">
        <f t="shared" si="121"/>
        <v>56</v>
      </c>
      <c r="AP443" s="107">
        <f t="shared" si="122"/>
        <v>47</v>
      </c>
      <c r="AQ443" s="107">
        <f t="shared" si="123"/>
        <v>44</v>
      </c>
      <c r="AR443" s="107">
        <f t="shared" si="124"/>
        <v>19</v>
      </c>
      <c r="AS443" s="107">
        <f t="shared" si="125"/>
        <v>19</v>
      </c>
      <c r="AT443" s="107">
        <f t="shared" si="126"/>
        <v>40</v>
      </c>
      <c r="AU443" s="105">
        <f t="shared" si="127"/>
        <v>522</v>
      </c>
      <c r="AV443" s="86">
        <v>19729.950000000004</v>
      </c>
      <c r="AW443" s="87">
        <f t="shared" si="128"/>
        <v>33806.03</v>
      </c>
      <c r="AX443" s="87">
        <f t="shared" si="129"/>
        <v>14076.079999999994</v>
      </c>
    </row>
    <row r="444" spans="1:50" ht="15.75" thickBot="1" x14ac:dyDescent="0.3">
      <c r="A444" s="179" t="s">
        <v>179</v>
      </c>
      <c r="B444" s="180" t="s">
        <v>333</v>
      </c>
      <c r="C444" s="181" t="s">
        <v>211</v>
      </c>
      <c r="D444" s="176" t="str">
        <f t="shared" si="113"/>
        <v>1932158367-Superior-STAR-MRSA Central</v>
      </c>
      <c r="E444" s="169" t="s">
        <v>480</v>
      </c>
      <c r="F444" s="169" t="s">
        <v>201</v>
      </c>
      <c r="G444" s="169" t="s">
        <v>212</v>
      </c>
      <c r="H444" s="85" t="s">
        <v>469</v>
      </c>
      <c r="I444" s="95" t="s">
        <v>510</v>
      </c>
      <c r="J444" s="116" t="s">
        <v>195</v>
      </c>
      <c r="K444" s="117" t="s">
        <v>195</v>
      </c>
      <c r="L444" s="117" t="s">
        <v>195</v>
      </c>
      <c r="M444" s="117" t="s">
        <v>195</v>
      </c>
      <c r="N444" s="117" t="s">
        <v>195</v>
      </c>
      <c r="O444" s="117" t="s">
        <v>195</v>
      </c>
      <c r="P444" s="117" t="s">
        <v>195</v>
      </c>
      <c r="Q444" s="117" t="s">
        <v>195</v>
      </c>
      <c r="R444" s="117" t="s">
        <v>195</v>
      </c>
      <c r="S444" s="117" t="s">
        <v>195</v>
      </c>
      <c r="T444" s="117" t="s">
        <v>195</v>
      </c>
      <c r="U444" s="118" t="s">
        <v>195</v>
      </c>
      <c r="V444" s="106">
        <v>10</v>
      </c>
      <c r="W444" s="106">
        <v>5</v>
      </c>
      <c r="X444" s="106">
        <v>10</v>
      </c>
      <c r="Y444" s="106">
        <v>12</v>
      </c>
      <c r="Z444" s="106">
        <v>14</v>
      </c>
      <c r="AA444" s="106">
        <v>9</v>
      </c>
      <c r="AB444" s="106">
        <v>12</v>
      </c>
      <c r="AC444" s="106">
        <v>12</v>
      </c>
      <c r="AD444" s="106">
        <v>32</v>
      </c>
      <c r="AE444" s="106">
        <v>23</v>
      </c>
      <c r="AF444" s="106">
        <v>19</v>
      </c>
      <c r="AG444" s="182">
        <v>21</v>
      </c>
      <c r="AH444" s="119">
        <f t="shared" si="114"/>
        <v>179</v>
      </c>
      <c r="AI444" s="106">
        <f t="shared" si="115"/>
        <v>10</v>
      </c>
      <c r="AJ444" s="107">
        <f t="shared" si="116"/>
        <v>5</v>
      </c>
      <c r="AK444" s="107">
        <f t="shared" si="117"/>
        <v>10</v>
      </c>
      <c r="AL444" s="107">
        <f t="shared" si="118"/>
        <v>12</v>
      </c>
      <c r="AM444" s="107">
        <f t="shared" si="119"/>
        <v>14</v>
      </c>
      <c r="AN444" s="107">
        <f t="shared" si="120"/>
        <v>9</v>
      </c>
      <c r="AO444" s="107">
        <f t="shared" si="121"/>
        <v>12</v>
      </c>
      <c r="AP444" s="107">
        <f t="shared" si="122"/>
        <v>12</v>
      </c>
      <c r="AQ444" s="107">
        <f t="shared" si="123"/>
        <v>32</v>
      </c>
      <c r="AR444" s="107">
        <f t="shared" si="124"/>
        <v>23</v>
      </c>
      <c r="AS444" s="107">
        <f t="shared" si="125"/>
        <v>19</v>
      </c>
      <c r="AT444" s="107">
        <f t="shared" si="126"/>
        <v>21</v>
      </c>
      <c r="AU444" s="105">
        <f t="shared" si="127"/>
        <v>179</v>
      </c>
      <c r="AV444" s="86">
        <v>5302.6099999999979</v>
      </c>
      <c r="AW444" s="87">
        <f t="shared" si="128"/>
        <v>11592.49</v>
      </c>
      <c r="AX444" s="87">
        <f t="shared" si="129"/>
        <v>6289.8800000000019</v>
      </c>
    </row>
    <row r="445" spans="1:50" ht="15.75" thickBot="1" x14ac:dyDescent="0.3">
      <c r="A445" s="179" t="s">
        <v>180</v>
      </c>
      <c r="B445" s="180" t="s">
        <v>208</v>
      </c>
      <c r="C445" s="181" t="s">
        <v>209</v>
      </c>
      <c r="D445" s="176" t="str">
        <f t="shared" si="113"/>
        <v>1932426772-Superior-STAR-MRSA West</v>
      </c>
      <c r="E445" s="169" t="s">
        <v>480</v>
      </c>
      <c r="F445" s="169" t="s">
        <v>201</v>
      </c>
      <c r="G445" s="169" t="s">
        <v>202</v>
      </c>
      <c r="H445" s="85" t="s">
        <v>469</v>
      </c>
      <c r="I445" s="95" t="s">
        <v>510</v>
      </c>
      <c r="J445" s="116" t="s">
        <v>195</v>
      </c>
      <c r="K445" s="117" t="s">
        <v>195</v>
      </c>
      <c r="L445" s="117" t="s">
        <v>195</v>
      </c>
      <c r="M445" s="117" t="s">
        <v>195</v>
      </c>
      <c r="N445" s="117" t="s">
        <v>195</v>
      </c>
      <c r="O445" s="117" t="s">
        <v>195</v>
      </c>
      <c r="P445" s="117" t="s">
        <v>195</v>
      </c>
      <c r="Q445" s="117" t="s">
        <v>195</v>
      </c>
      <c r="R445" s="117" t="s">
        <v>195</v>
      </c>
      <c r="S445" s="117" t="s">
        <v>195</v>
      </c>
      <c r="T445" s="117" t="s">
        <v>195</v>
      </c>
      <c r="U445" s="118" t="s">
        <v>195</v>
      </c>
      <c r="V445" s="106">
        <v>52</v>
      </c>
      <c r="W445" s="106">
        <v>54</v>
      </c>
      <c r="X445" s="106">
        <v>77</v>
      </c>
      <c r="Y445" s="106">
        <v>59</v>
      </c>
      <c r="Z445" s="106">
        <v>46</v>
      </c>
      <c r="AA445" s="106">
        <v>62</v>
      </c>
      <c r="AB445" s="106">
        <v>52</v>
      </c>
      <c r="AC445" s="106">
        <v>44</v>
      </c>
      <c r="AD445" s="106">
        <v>49</v>
      </c>
      <c r="AE445" s="106">
        <v>33</v>
      </c>
      <c r="AF445" s="106">
        <v>31</v>
      </c>
      <c r="AG445" s="182">
        <v>40</v>
      </c>
      <c r="AH445" s="119">
        <f t="shared" si="114"/>
        <v>599</v>
      </c>
      <c r="AI445" s="106">
        <f t="shared" si="115"/>
        <v>52</v>
      </c>
      <c r="AJ445" s="107">
        <f t="shared" si="116"/>
        <v>54</v>
      </c>
      <c r="AK445" s="107">
        <f t="shared" si="117"/>
        <v>77</v>
      </c>
      <c r="AL445" s="107">
        <f t="shared" si="118"/>
        <v>59</v>
      </c>
      <c r="AM445" s="107">
        <f t="shared" si="119"/>
        <v>46</v>
      </c>
      <c r="AN445" s="107">
        <f t="shared" si="120"/>
        <v>62</v>
      </c>
      <c r="AO445" s="107">
        <f t="shared" si="121"/>
        <v>52</v>
      </c>
      <c r="AP445" s="107">
        <f t="shared" si="122"/>
        <v>44</v>
      </c>
      <c r="AQ445" s="107">
        <f t="shared" si="123"/>
        <v>49</v>
      </c>
      <c r="AR445" s="107">
        <f t="shared" si="124"/>
        <v>33</v>
      </c>
      <c r="AS445" s="107">
        <f t="shared" si="125"/>
        <v>31</v>
      </c>
      <c r="AT445" s="107">
        <f t="shared" si="126"/>
        <v>40</v>
      </c>
      <c r="AU445" s="105">
        <f t="shared" si="127"/>
        <v>599</v>
      </c>
      <c r="AV445" s="86">
        <v>54387.869999999981</v>
      </c>
      <c r="AW445" s="87">
        <f t="shared" si="128"/>
        <v>38792.75</v>
      </c>
      <c r="AX445" s="87">
        <f t="shared" si="129"/>
        <v>-15595.119999999981</v>
      </c>
    </row>
    <row r="446" spans="1:50" ht="15.75" thickBot="1" x14ac:dyDescent="0.3">
      <c r="A446" s="179" t="s">
        <v>74</v>
      </c>
      <c r="B446" s="180" t="s">
        <v>250</v>
      </c>
      <c r="C446" s="181" t="s">
        <v>445</v>
      </c>
      <c r="D446" s="176" t="str">
        <f t="shared" si="113"/>
        <v>1285631945-United-STAR+PLUS-Jefferson</v>
      </c>
      <c r="E446" s="169" t="s">
        <v>482</v>
      </c>
      <c r="F446" s="169" t="s">
        <v>233</v>
      </c>
      <c r="G446" s="169" t="s">
        <v>249</v>
      </c>
      <c r="H446" s="85" t="s">
        <v>469</v>
      </c>
      <c r="I446" s="95" t="s">
        <v>510</v>
      </c>
      <c r="J446" s="116" t="s">
        <v>195</v>
      </c>
      <c r="K446" s="117" t="s">
        <v>195</v>
      </c>
      <c r="L446" s="117" t="s">
        <v>195</v>
      </c>
      <c r="M446" s="117" t="s">
        <v>195</v>
      </c>
      <c r="N446" s="117" t="s">
        <v>195</v>
      </c>
      <c r="O446" s="117" t="s">
        <v>195</v>
      </c>
      <c r="P446" s="117" t="s">
        <v>195</v>
      </c>
      <c r="Q446" s="117" t="s">
        <v>195</v>
      </c>
      <c r="R446" s="117" t="s">
        <v>195</v>
      </c>
      <c r="S446" s="117" t="s">
        <v>195</v>
      </c>
      <c r="T446" s="117" t="s">
        <v>195</v>
      </c>
      <c r="U446" s="118" t="s">
        <v>195</v>
      </c>
      <c r="V446" s="106">
        <v>7</v>
      </c>
      <c r="W446" s="106">
        <v>12</v>
      </c>
      <c r="X446" s="106">
        <v>8</v>
      </c>
      <c r="Y446" s="106">
        <v>9</v>
      </c>
      <c r="Z446" s="106">
        <v>5</v>
      </c>
      <c r="AA446" s="106">
        <v>12</v>
      </c>
      <c r="AB446" s="106">
        <v>14</v>
      </c>
      <c r="AC446" s="106">
        <v>11</v>
      </c>
      <c r="AD446" s="106">
        <v>13</v>
      </c>
      <c r="AE446" s="106">
        <v>12</v>
      </c>
      <c r="AF446" s="106">
        <v>7</v>
      </c>
      <c r="AG446" s="182">
        <v>11</v>
      </c>
      <c r="AH446" s="119">
        <f t="shared" si="114"/>
        <v>121</v>
      </c>
      <c r="AI446" s="106">
        <f t="shared" si="115"/>
        <v>7</v>
      </c>
      <c r="AJ446" s="107">
        <f t="shared" si="116"/>
        <v>12</v>
      </c>
      <c r="AK446" s="107">
        <f t="shared" si="117"/>
        <v>8</v>
      </c>
      <c r="AL446" s="107">
        <f t="shared" si="118"/>
        <v>9</v>
      </c>
      <c r="AM446" s="107">
        <f t="shared" si="119"/>
        <v>5</v>
      </c>
      <c r="AN446" s="107">
        <f t="shared" si="120"/>
        <v>12</v>
      </c>
      <c r="AO446" s="107">
        <f t="shared" si="121"/>
        <v>14</v>
      </c>
      <c r="AP446" s="107">
        <f t="shared" si="122"/>
        <v>11</v>
      </c>
      <c r="AQ446" s="107">
        <f t="shared" si="123"/>
        <v>13</v>
      </c>
      <c r="AR446" s="107">
        <f t="shared" si="124"/>
        <v>12</v>
      </c>
      <c r="AS446" s="107">
        <f t="shared" si="125"/>
        <v>7</v>
      </c>
      <c r="AT446" s="107">
        <f t="shared" si="126"/>
        <v>11</v>
      </c>
      <c r="AU446" s="105">
        <f t="shared" si="127"/>
        <v>121</v>
      </c>
      <c r="AV446" s="86">
        <v>5331.1599999999989</v>
      </c>
      <c r="AW446" s="87">
        <f t="shared" si="128"/>
        <v>7836.26</v>
      </c>
      <c r="AX446" s="87">
        <f t="shared" si="129"/>
        <v>2505.1000000000013</v>
      </c>
    </row>
    <row r="447" spans="1:50" ht="15.75" thickBot="1" x14ac:dyDescent="0.3">
      <c r="A447" s="179" t="s">
        <v>194</v>
      </c>
      <c r="B447" s="180" t="s">
        <v>251</v>
      </c>
      <c r="C447" s="181" t="s">
        <v>445</v>
      </c>
      <c r="D447" s="176" t="str">
        <f t="shared" si="113"/>
        <v>1306484050-United-STAR+PLUS-Jefferson</v>
      </c>
      <c r="E447" s="169" t="s">
        <v>482</v>
      </c>
      <c r="F447" s="169" t="s">
        <v>233</v>
      </c>
      <c r="G447" s="169" t="s">
        <v>249</v>
      </c>
      <c r="H447" s="85" t="s">
        <v>469</v>
      </c>
      <c r="I447" s="95" t="s">
        <v>510</v>
      </c>
      <c r="J447" s="116" t="s">
        <v>195</v>
      </c>
      <c r="K447" s="117" t="s">
        <v>195</v>
      </c>
      <c r="L447" s="117" t="s">
        <v>195</v>
      </c>
      <c r="M447" s="117" t="s">
        <v>195</v>
      </c>
      <c r="N447" s="117" t="s">
        <v>195</v>
      </c>
      <c r="O447" s="117" t="s">
        <v>195</v>
      </c>
      <c r="P447" s="117" t="s">
        <v>195</v>
      </c>
      <c r="Q447" s="117" t="s">
        <v>195</v>
      </c>
      <c r="R447" s="117" t="s">
        <v>195</v>
      </c>
      <c r="S447" s="117" t="s">
        <v>195</v>
      </c>
      <c r="T447" s="117" t="s">
        <v>195</v>
      </c>
      <c r="U447" s="118" t="s">
        <v>195</v>
      </c>
      <c r="V447" s="106">
        <v>28</v>
      </c>
      <c r="W447" s="106">
        <v>27</v>
      </c>
      <c r="X447" s="106">
        <v>19</v>
      </c>
      <c r="Y447" s="106">
        <v>25</v>
      </c>
      <c r="Z447" s="106">
        <v>33</v>
      </c>
      <c r="AA447" s="106">
        <v>38</v>
      </c>
      <c r="AB447" s="106">
        <v>26</v>
      </c>
      <c r="AC447" s="106">
        <v>24</v>
      </c>
      <c r="AD447" s="106">
        <v>25</v>
      </c>
      <c r="AE447" s="106">
        <v>25</v>
      </c>
      <c r="AF447" s="106">
        <v>27</v>
      </c>
      <c r="AG447" s="182">
        <v>27</v>
      </c>
      <c r="AH447" s="119">
        <f t="shared" si="114"/>
        <v>324</v>
      </c>
      <c r="AI447" s="106">
        <f t="shared" si="115"/>
        <v>28</v>
      </c>
      <c r="AJ447" s="107">
        <f t="shared" si="116"/>
        <v>27</v>
      </c>
      <c r="AK447" s="107">
        <f t="shared" si="117"/>
        <v>19</v>
      </c>
      <c r="AL447" s="107">
        <f t="shared" si="118"/>
        <v>25</v>
      </c>
      <c r="AM447" s="107">
        <f t="shared" si="119"/>
        <v>33</v>
      </c>
      <c r="AN447" s="107">
        <f t="shared" si="120"/>
        <v>38</v>
      </c>
      <c r="AO447" s="107">
        <f t="shared" si="121"/>
        <v>26</v>
      </c>
      <c r="AP447" s="107">
        <f t="shared" si="122"/>
        <v>24</v>
      </c>
      <c r="AQ447" s="107">
        <f t="shared" si="123"/>
        <v>25</v>
      </c>
      <c r="AR447" s="107">
        <f t="shared" si="124"/>
        <v>25</v>
      </c>
      <c r="AS447" s="107">
        <f t="shared" si="125"/>
        <v>27</v>
      </c>
      <c r="AT447" s="107">
        <f t="shared" si="126"/>
        <v>27</v>
      </c>
      <c r="AU447" s="105">
        <f t="shared" si="127"/>
        <v>324</v>
      </c>
      <c r="AV447" s="86">
        <v>16217.010000000002</v>
      </c>
      <c r="AW447" s="87">
        <f t="shared" si="128"/>
        <v>20983.05</v>
      </c>
      <c r="AX447" s="87">
        <f t="shared" si="129"/>
        <v>4766.0399999999972</v>
      </c>
    </row>
    <row r="448" spans="1:50" ht="15.75" thickBot="1" x14ac:dyDescent="0.3">
      <c r="A448" s="179" t="s">
        <v>127</v>
      </c>
      <c r="B448" s="180" t="s">
        <v>404</v>
      </c>
      <c r="C448" s="181" t="s">
        <v>362</v>
      </c>
      <c r="D448" s="176" t="str">
        <f t="shared" si="113"/>
        <v>1639511207-United-STAR+PLUS-MRSA Central</v>
      </c>
      <c r="E448" s="169" t="s">
        <v>482</v>
      </c>
      <c r="F448" s="169" t="s">
        <v>233</v>
      </c>
      <c r="G448" s="169" t="s">
        <v>212</v>
      </c>
      <c r="H448" s="85" t="s">
        <v>469</v>
      </c>
      <c r="I448" s="95" t="s">
        <v>510</v>
      </c>
      <c r="J448" s="116" t="s">
        <v>195</v>
      </c>
      <c r="K448" s="117" t="s">
        <v>195</v>
      </c>
      <c r="L448" s="117" t="s">
        <v>195</v>
      </c>
      <c r="M448" s="117" t="s">
        <v>195</v>
      </c>
      <c r="N448" s="117" t="s">
        <v>195</v>
      </c>
      <c r="O448" s="117" t="s">
        <v>195</v>
      </c>
      <c r="P448" s="117" t="s">
        <v>195</v>
      </c>
      <c r="Q448" s="117" t="s">
        <v>195</v>
      </c>
      <c r="R448" s="117" t="s">
        <v>195</v>
      </c>
      <c r="S448" s="117" t="s">
        <v>195</v>
      </c>
      <c r="T448" s="117" t="s">
        <v>195</v>
      </c>
      <c r="U448" s="118" t="s">
        <v>195</v>
      </c>
      <c r="V448" s="106">
        <v>0</v>
      </c>
      <c r="W448" s="106">
        <v>0</v>
      </c>
      <c r="X448" s="106">
        <v>0</v>
      </c>
      <c r="Y448" s="106">
        <v>0</v>
      </c>
      <c r="Z448" s="106">
        <v>0</v>
      </c>
      <c r="AA448" s="106">
        <v>0</v>
      </c>
      <c r="AB448" s="106">
        <v>0</v>
      </c>
      <c r="AC448" s="106">
        <v>0</v>
      </c>
      <c r="AD448" s="106">
        <v>0</v>
      </c>
      <c r="AE448" s="106">
        <v>0</v>
      </c>
      <c r="AF448" s="106">
        <v>0</v>
      </c>
      <c r="AG448" s="182">
        <v>0</v>
      </c>
      <c r="AH448" s="119">
        <f t="shared" si="114"/>
        <v>0</v>
      </c>
      <c r="AI448" s="106">
        <f t="shared" si="115"/>
        <v>0</v>
      </c>
      <c r="AJ448" s="107">
        <f t="shared" si="116"/>
        <v>0</v>
      </c>
      <c r="AK448" s="107">
        <f t="shared" si="117"/>
        <v>0</v>
      </c>
      <c r="AL448" s="107">
        <f t="shared" si="118"/>
        <v>0</v>
      </c>
      <c r="AM448" s="107">
        <f t="shared" si="119"/>
        <v>0</v>
      </c>
      <c r="AN448" s="107">
        <f t="shared" si="120"/>
        <v>0</v>
      </c>
      <c r="AO448" s="107">
        <f t="shared" si="121"/>
        <v>0</v>
      </c>
      <c r="AP448" s="107">
        <f t="shared" si="122"/>
        <v>0</v>
      </c>
      <c r="AQ448" s="107">
        <f t="shared" si="123"/>
        <v>0</v>
      </c>
      <c r="AR448" s="107">
        <f t="shared" si="124"/>
        <v>0</v>
      </c>
      <c r="AS448" s="107">
        <f t="shared" si="125"/>
        <v>0</v>
      </c>
      <c r="AT448" s="107">
        <f t="shared" si="126"/>
        <v>0</v>
      </c>
      <c r="AU448" s="105">
        <f t="shared" si="127"/>
        <v>0</v>
      </c>
      <c r="AV448" s="86">
        <v>1012.5399999999995</v>
      </c>
      <c r="AW448" s="87">
        <f t="shared" si="128"/>
        <v>0</v>
      </c>
      <c r="AX448" s="87">
        <f t="shared" si="129"/>
        <v>-1012.5399999999995</v>
      </c>
    </row>
    <row r="449" spans="1:50" ht="15.75" thickBot="1" x14ac:dyDescent="0.3">
      <c r="A449" s="179" t="s">
        <v>164</v>
      </c>
      <c r="B449" s="180" t="s">
        <v>295</v>
      </c>
      <c r="C449" s="181" t="s">
        <v>362</v>
      </c>
      <c r="D449" s="176" t="str">
        <f t="shared" si="113"/>
        <v>1841752375-United-STAR+PLUS-MRSA Central</v>
      </c>
      <c r="E449" s="169" t="s">
        <v>482</v>
      </c>
      <c r="F449" s="169" t="s">
        <v>233</v>
      </c>
      <c r="G449" s="169" t="s">
        <v>212</v>
      </c>
      <c r="H449" s="85" t="s">
        <v>469</v>
      </c>
      <c r="I449" s="95" t="s">
        <v>510</v>
      </c>
      <c r="J449" s="116" t="s">
        <v>195</v>
      </c>
      <c r="K449" s="117" t="s">
        <v>195</v>
      </c>
      <c r="L449" s="117" t="s">
        <v>195</v>
      </c>
      <c r="M449" s="117" t="s">
        <v>195</v>
      </c>
      <c r="N449" s="117" t="s">
        <v>195</v>
      </c>
      <c r="O449" s="117" t="s">
        <v>195</v>
      </c>
      <c r="P449" s="117" t="s">
        <v>195</v>
      </c>
      <c r="Q449" s="117" t="s">
        <v>195</v>
      </c>
      <c r="R449" s="117" t="s">
        <v>195</v>
      </c>
      <c r="S449" s="117" t="s">
        <v>195</v>
      </c>
      <c r="T449" s="117" t="s">
        <v>195</v>
      </c>
      <c r="U449" s="118" t="s">
        <v>195</v>
      </c>
      <c r="V449" s="106">
        <v>0</v>
      </c>
      <c r="W449" s="106">
        <v>0</v>
      </c>
      <c r="X449" s="106">
        <v>0</v>
      </c>
      <c r="Y449" s="106">
        <v>0</v>
      </c>
      <c r="Z449" s="106">
        <v>0</v>
      </c>
      <c r="AA449" s="106">
        <v>0</v>
      </c>
      <c r="AB449" s="106">
        <v>0</v>
      </c>
      <c r="AC449" s="106">
        <v>0</v>
      </c>
      <c r="AD449" s="106">
        <v>0</v>
      </c>
      <c r="AE449" s="106">
        <v>3</v>
      </c>
      <c r="AF449" s="106">
        <v>0</v>
      </c>
      <c r="AG449" s="182">
        <v>3</v>
      </c>
      <c r="AH449" s="119">
        <f t="shared" si="114"/>
        <v>6</v>
      </c>
      <c r="AI449" s="106">
        <f t="shared" si="115"/>
        <v>0</v>
      </c>
      <c r="AJ449" s="107">
        <f t="shared" si="116"/>
        <v>0</v>
      </c>
      <c r="AK449" s="107">
        <f t="shared" si="117"/>
        <v>0</v>
      </c>
      <c r="AL449" s="107">
        <f t="shared" si="118"/>
        <v>0</v>
      </c>
      <c r="AM449" s="107">
        <f t="shared" si="119"/>
        <v>0</v>
      </c>
      <c r="AN449" s="107">
        <f t="shared" si="120"/>
        <v>0</v>
      </c>
      <c r="AO449" s="107">
        <f t="shared" si="121"/>
        <v>0</v>
      </c>
      <c r="AP449" s="107">
        <f t="shared" si="122"/>
        <v>0</v>
      </c>
      <c r="AQ449" s="107">
        <f t="shared" si="123"/>
        <v>0</v>
      </c>
      <c r="AR449" s="107">
        <f t="shared" si="124"/>
        <v>3</v>
      </c>
      <c r="AS449" s="107">
        <f t="shared" si="125"/>
        <v>0</v>
      </c>
      <c r="AT449" s="107">
        <f t="shared" si="126"/>
        <v>3</v>
      </c>
      <c r="AU449" s="105">
        <f t="shared" si="127"/>
        <v>6</v>
      </c>
      <c r="AV449" s="86">
        <v>6263.8800000000028</v>
      </c>
      <c r="AW449" s="87">
        <f t="shared" si="128"/>
        <v>388.58</v>
      </c>
      <c r="AX449" s="87">
        <f t="shared" si="129"/>
        <v>-5875.3000000000029</v>
      </c>
    </row>
    <row r="450" spans="1:50" ht="15.75" thickBot="1" x14ac:dyDescent="0.3">
      <c r="A450" s="179" t="s">
        <v>56</v>
      </c>
      <c r="B450" s="180" t="s">
        <v>289</v>
      </c>
      <c r="C450" s="181" t="s">
        <v>362</v>
      </c>
      <c r="D450" s="176" t="str">
        <f t="shared" si="113"/>
        <v>1114255833-United-STAR+PLUS-MRSA Central</v>
      </c>
      <c r="E450" s="169" t="s">
        <v>482</v>
      </c>
      <c r="F450" s="169" t="s">
        <v>233</v>
      </c>
      <c r="G450" s="169" t="s">
        <v>212</v>
      </c>
      <c r="H450" s="85" t="s">
        <v>469</v>
      </c>
      <c r="I450" s="95" t="s">
        <v>510</v>
      </c>
      <c r="J450" s="116" t="s">
        <v>195</v>
      </c>
      <c r="K450" s="117" t="s">
        <v>195</v>
      </c>
      <c r="L450" s="117" t="s">
        <v>195</v>
      </c>
      <c r="M450" s="117" t="s">
        <v>195</v>
      </c>
      <c r="N450" s="117" t="s">
        <v>195</v>
      </c>
      <c r="O450" s="117" t="s">
        <v>195</v>
      </c>
      <c r="P450" s="117" t="s">
        <v>195</v>
      </c>
      <c r="Q450" s="117" t="s">
        <v>195</v>
      </c>
      <c r="R450" s="117" t="s">
        <v>195</v>
      </c>
      <c r="S450" s="117" t="s">
        <v>195</v>
      </c>
      <c r="T450" s="117" t="s">
        <v>195</v>
      </c>
      <c r="U450" s="118" t="s">
        <v>195</v>
      </c>
      <c r="V450" s="106">
        <v>4</v>
      </c>
      <c r="W450" s="106">
        <v>5</v>
      </c>
      <c r="X450" s="106">
        <v>3</v>
      </c>
      <c r="Y450" s="106">
        <v>2</v>
      </c>
      <c r="Z450" s="106">
        <v>3</v>
      </c>
      <c r="AA450" s="106">
        <v>2</v>
      </c>
      <c r="AB450" s="106">
        <v>3</v>
      </c>
      <c r="AC450" s="106">
        <v>2</v>
      </c>
      <c r="AD450" s="106">
        <v>4</v>
      </c>
      <c r="AE450" s="106">
        <v>2</v>
      </c>
      <c r="AF450" s="106">
        <v>1</v>
      </c>
      <c r="AG450" s="182">
        <v>4</v>
      </c>
      <c r="AH450" s="119">
        <f t="shared" si="114"/>
        <v>35</v>
      </c>
      <c r="AI450" s="106">
        <f t="shared" si="115"/>
        <v>4</v>
      </c>
      <c r="AJ450" s="107">
        <f t="shared" si="116"/>
        <v>5</v>
      </c>
      <c r="AK450" s="107">
        <f t="shared" si="117"/>
        <v>3</v>
      </c>
      <c r="AL450" s="107">
        <f t="shared" si="118"/>
        <v>2</v>
      </c>
      <c r="AM450" s="107">
        <f t="shared" si="119"/>
        <v>3</v>
      </c>
      <c r="AN450" s="107">
        <f t="shared" si="120"/>
        <v>2</v>
      </c>
      <c r="AO450" s="107">
        <f t="shared" si="121"/>
        <v>3</v>
      </c>
      <c r="AP450" s="107">
        <f t="shared" si="122"/>
        <v>2</v>
      </c>
      <c r="AQ450" s="107">
        <f t="shared" si="123"/>
        <v>4</v>
      </c>
      <c r="AR450" s="107">
        <f t="shared" si="124"/>
        <v>2</v>
      </c>
      <c r="AS450" s="107">
        <f t="shared" si="125"/>
        <v>1</v>
      </c>
      <c r="AT450" s="107">
        <f t="shared" si="126"/>
        <v>4</v>
      </c>
      <c r="AU450" s="105">
        <f t="shared" si="127"/>
        <v>35</v>
      </c>
      <c r="AV450" s="86">
        <v>4169.55</v>
      </c>
      <c r="AW450" s="87">
        <f t="shared" si="128"/>
        <v>2266.69</v>
      </c>
      <c r="AX450" s="87">
        <f t="shared" si="129"/>
        <v>-1902.8600000000001</v>
      </c>
    </row>
    <row r="451" spans="1:50" ht="15.75" thickBot="1" x14ac:dyDescent="0.3">
      <c r="A451" s="179" t="s">
        <v>121</v>
      </c>
      <c r="B451" s="180" t="s">
        <v>297</v>
      </c>
      <c r="C451" s="181" t="s">
        <v>362</v>
      </c>
      <c r="D451" s="176" t="str">
        <f t="shared" si="113"/>
        <v>1558474999-United-STAR+PLUS-MRSA Central</v>
      </c>
      <c r="E451" s="169" t="s">
        <v>482</v>
      </c>
      <c r="F451" s="169" t="s">
        <v>233</v>
      </c>
      <c r="G451" s="169" t="s">
        <v>212</v>
      </c>
      <c r="H451" s="85" t="s">
        <v>469</v>
      </c>
      <c r="I451" s="95" t="s">
        <v>510</v>
      </c>
      <c r="J451" s="116" t="s">
        <v>195</v>
      </c>
      <c r="K451" s="117" t="s">
        <v>195</v>
      </c>
      <c r="L451" s="117" t="s">
        <v>195</v>
      </c>
      <c r="M451" s="117" t="s">
        <v>195</v>
      </c>
      <c r="N451" s="117" t="s">
        <v>195</v>
      </c>
      <c r="O451" s="117" t="s">
        <v>195</v>
      </c>
      <c r="P451" s="117" t="s">
        <v>195</v>
      </c>
      <c r="Q451" s="117" t="s">
        <v>195</v>
      </c>
      <c r="R451" s="117" t="s">
        <v>195</v>
      </c>
      <c r="S451" s="117" t="s">
        <v>195</v>
      </c>
      <c r="T451" s="117" t="s">
        <v>195</v>
      </c>
      <c r="U451" s="118" t="s">
        <v>195</v>
      </c>
      <c r="V451" s="106">
        <v>1</v>
      </c>
      <c r="W451" s="106">
        <v>1</v>
      </c>
      <c r="X451" s="106">
        <v>0</v>
      </c>
      <c r="Y451" s="106">
        <v>0</v>
      </c>
      <c r="Z451" s="106">
        <v>1</v>
      </c>
      <c r="AA451" s="106">
        <v>3</v>
      </c>
      <c r="AB451" s="106">
        <v>0</v>
      </c>
      <c r="AC451" s="106">
        <v>0</v>
      </c>
      <c r="AD451" s="106">
        <v>0</v>
      </c>
      <c r="AE451" s="106">
        <v>0</v>
      </c>
      <c r="AF451" s="106">
        <v>1</v>
      </c>
      <c r="AG451" s="182">
        <v>0</v>
      </c>
      <c r="AH451" s="119">
        <f t="shared" si="114"/>
        <v>7</v>
      </c>
      <c r="AI451" s="106">
        <f t="shared" si="115"/>
        <v>1</v>
      </c>
      <c r="AJ451" s="107">
        <f t="shared" si="116"/>
        <v>1</v>
      </c>
      <c r="AK451" s="107">
        <f t="shared" si="117"/>
        <v>0</v>
      </c>
      <c r="AL451" s="107">
        <f t="shared" si="118"/>
        <v>0</v>
      </c>
      <c r="AM451" s="107">
        <f t="shared" si="119"/>
        <v>1</v>
      </c>
      <c r="AN451" s="107">
        <f t="shared" si="120"/>
        <v>3</v>
      </c>
      <c r="AO451" s="107">
        <f t="shared" si="121"/>
        <v>0</v>
      </c>
      <c r="AP451" s="107">
        <f t="shared" si="122"/>
        <v>0</v>
      </c>
      <c r="AQ451" s="107">
        <f t="shared" si="123"/>
        <v>0</v>
      </c>
      <c r="AR451" s="107">
        <f t="shared" si="124"/>
        <v>0</v>
      </c>
      <c r="AS451" s="107">
        <f t="shared" si="125"/>
        <v>1</v>
      </c>
      <c r="AT451" s="107">
        <f t="shared" si="126"/>
        <v>0</v>
      </c>
      <c r="AU451" s="105">
        <f t="shared" si="127"/>
        <v>7</v>
      </c>
      <c r="AV451" s="86">
        <v>27125.570000000007</v>
      </c>
      <c r="AW451" s="87">
        <f t="shared" si="128"/>
        <v>453.34</v>
      </c>
      <c r="AX451" s="87">
        <f t="shared" si="129"/>
        <v>-26672.230000000007</v>
      </c>
    </row>
    <row r="452" spans="1:50" ht="15.75" thickBot="1" x14ac:dyDescent="0.3">
      <c r="A452" s="179" t="s">
        <v>179</v>
      </c>
      <c r="B452" s="180" t="s">
        <v>333</v>
      </c>
      <c r="C452" s="181" t="s">
        <v>362</v>
      </c>
      <c r="D452" s="176" t="str">
        <f t="shared" si="113"/>
        <v>1932158367-United-STAR+PLUS-MRSA Central</v>
      </c>
      <c r="E452" s="169" t="s">
        <v>482</v>
      </c>
      <c r="F452" s="169" t="s">
        <v>233</v>
      </c>
      <c r="G452" s="169" t="s">
        <v>212</v>
      </c>
      <c r="H452" s="85" t="s">
        <v>469</v>
      </c>
      <c r="I452" s="95" t="s">
        <v>510</v>
      </c>
      <c r="J452" s="116" t="s">
        <v>195</v>
      </c>
      <c r="K452" s="117" t="s">
        <v>195</v>
      </c>
      <c r="L452" s="117" t="s">
        <v>195</v>
      </c>
      <c r="M452" s="117" t="s">
        <v>195</v>
      </c>
      <c r="N452" s="117" t="s">
        <v>195</v>
      </c>
      <c r="O452" s="117" t="s">
        <v>195</v>
      </c>
      <c r="P452" s="117" t="s">
        <v>195</v>
      </c>
      <c r="Q452" s="117" t="s">
        <v>195</v>
      </c>
      <c r="R452" s="117" t="s">
        <v>195</v>
      </c>
      <c r="S452" s="117" t="s">
        <v>195</v>
      </c>
      <c r="T452" s="117" t="s">
        <v>195</v>
      </c>
      <c r="U452" s="118" t="s">
        <v>195</v>
      </c>
      <c r="V452" s="106">
        <v>0</v>
      </c>
      <c r="W452" s="106">
        <v>0</v>
      </c>
      <c r="X452" s="106">
        <v>0</v>
      </c>
      <c r="Y452" s="106">
        <v>0</v>
      </c>
      <c r="Z452" s="106">
        <v>0</v>
      </c>
      <c r="AA452" s="106">
        <v>0</v>
      </c>
      <c r="AB452" s="106">
        <v>0</v>
      </c>
      <c r="AC452" s="106">
        <v>0</v>
      </c>
      <c r="AD452" s="106">
        <v>0</v>
      </c>
      <c r="AE452" s="106">
        <v>0</v>
      </c>
      <c r="AF452" s="106">
        <v>0</v>
      </c>
      <c r="AG452" s="182">
        <v>0</v>
      </c>
      <c r="AH452" s="119">
        <f t="shared" si="114"/>
        <v>0</v>
      </c>
      <c r="AI452" s="106">
        <f t="shared" si="115"/>
        <v>0</v>
      </c>
      <c r="AJ452" s="107">
        <f t="shared" si="116"/>
        <v>0</v>
      </c>
      <c r="AK452" s="107">
        <f t="shared" si="117"/>
        <v>0</v>
      </c>
      <c r="AL452" s="107">
        <f t="shared" si="118"/>
        <v>0</v>
      </c>
      <c r="AM452" s="107">
        <f t="shared" si="119"/>
        <v>0</v>
      </c>
      <c r="AN452" s="107">
        <f t="shared" si="120"/>
        <v>0</v>
      </c>
      <c r="AO452" s="107">
        <f t="shared" si="121"/>
        <v>0</v>
      </c>
      <c r="AP452" s="107">
        <f t="shared" si="122"/>
        <v>0</v>
      </c>
      <c r="AQ452" s="107">
        <f t="shared" si="123"/>
        <v>0</v>
      </c>
      <c r="AR452" s="107">
        <f t="shared" si="124"/>
        <v>0</v>
      </c>
      <c r="AS452" s="107">
        <f t="shared" si="125"/>
        <v>0</v>
      </c>
      <c r="AT452" s="107">
        <f t="shared" si="126"/>
        <v>0</v>
      </c>
      <c r="AU452" s="105">
        <f t="shared" si="127"/>
        <v>0</v>
      </c>
      <c r="AV452" s="86">
        <v>434.72</v>
      </c>
      <c r="AW452" s="87">
        <f t="shared" si="128"/>
        <v>0</v>
      </c>
      <c r="AX452" s="87">
        <f t="shared" si="129"/>
        <v>-434.72</v>
      </c>
    </row>
    <row r="453" spans="1:50" ht="15.75" thickBot="1" x14ac:dyDescent="0.3">
      <c r="A453" s="179" t="s">
        <v>55</v>
      </c>
      <c r="B453" s="180" t="s">
        <v>288</v>
      </c>
      <c r="C453" s="181" t="s">
        <v>362</v>
      </c>
      <c r="D453" s="176" t="str">
        <f t="shared" si="113"/>
        <v>1114221199-United-STAR+PLUS-MRSA Central</v>
      </c>
      <c r="E453" s="169" t="s">
        <v>482</v>
      </c>
      <c r="F453" s="169" t="s">
        <v>233</v>
      </c>
      <c r="G453" s="169" t="s">
        <v>212</v>
      </c>
      <c r="H453" s="85" t="s">
        <v>469</v>
      </c>
      <c r="I453" s="95" t="s">
        <v>510</v>
      </c>
      <c r="J453" s="116" t="s">
        <v>195</v>
      </c>
      <c r="K453" s="117" t="s">
        <v>195</v>
      </c>
      <c r="L453" s="117" t="s">
        <v>195</v>
      </c>
      <c r="M453" s="117" t="s">
        <v>195</v>
      </c>
      <c r="N453" s="117" t="s">
        <v>195</v>
      </c>
      <c r="O453" s="117" t="s">
        <v>195</v>
      </c>
      <c r="P453" s="117" t="s">
        <v>195</v>
      </c>
      <c r="Q453" s="117" t="s">
        <v>195</v>
      </c>
      <c r="R453" s="117" t="s">
        <v>195</v>
      </c>
      <c r="S453" s="117" t="s">
        <v>195</v>
      </c>
      <c r="T453" s="117" t="s">
        <v>195</v>
      </c>
      <c r="U453" s="118" t="s">
        <v>195</v>
      </c>
      <c r="V453" s="106">
        <v>5</v>
      </c>
      <c r="W453" s="106">
        <v>11</v>
      </c>
      <c r="X453" s="106">
        <v>13</v>
      </c>
      <c r="Y453" s="106">
        <v>15</v>
      </c>
      <c r="Z453" s="106">
        <v>16</v>
      </c>
      <c r="AA453" s="106">
        <v>14</v>
      </c>
      <c r="AB453" s="106">
        <v>15</v>
      </c>
      <c r="AC453" s="106">
        <v>10</v>
      </c>
      <c r="AD453" s="106">
        <v>23</v>
      </c>
      <c r="AE453" s="106">
        <v>19</v>
      </c>
      <c r="AF453" s="106">
        <v>9</v>
      </c>
      <c r="AG453" s="182">
        <v>13</v>
      </c>
      <c r="AH453" s="119">
        <f t="shared" si="114"/>
        <v>163</v>
      </c>
      <c r="AI453" s="106">
        <f t="shared" si="115"/>
        <v>5</v>
      </c>
      <c r="AJ453" s="107">
        <f t="shared" si="116"/>
        <v>11</v>
      </c>
      <c r="AK453" s="107">
        <f t="shared" si="117"/>
        <v>13</v>
      </c>
      <c r="AL453" s="107">
        <f t="shared" si="118"/>
        <v>15</v>
      </c>
      <c r="AM453" s="107">
        <f t="shared" si="119"/>
        <v>16</v>
      </c>
      <c r="AN453" s="107">
        <f t="shared" si="120"/>
        <v>14</v>
      </c>
      <c r="AO453" s="107">
        <f t="shared" si="121"/>
        <v>15</v>
      </c>
      <c r="AP453" s="107">
        <f t="shared" si="122"/>
        <v>10</v>
      </c>
      <c r="AQ453" s="107">
        <f t="shared" si="123"/>
        <v>23</v>
      </c>
      <c r="AR453" s="107">
        <f t="shared" si="124"/>
        <v>19</v>
      </c>
      <c r="AS453" s="107">
        <f t="shared" si="125"/>
        <v>9</v>
      </c>
      <c r="AT453" s="107">
        <f t="shared" si="126"/>
        <v>13</v>
      </c>
      <c r="AU453" s="105">
        <f t="shared" si="127"/>
        <v>163</v>
      </c>
      <c r="AV453" s="86">
        <v>7292.4299999999994</v>
      </c>
      <c r="AW453" s="87">
        <f t="shared" si="128"/>
        <v>10556.29</v>
      </c>
      <c r="AX453" s="87">
        <f t="shared" si="129"/>
        <v>3263.8600000000015</v>
      </c>
    </row>
    <row r="454" spans="1:50" ht="15.75" thickBot="1" x14ac:dyDescent="0.3">
      <c r="A454" s="179" t="s">
        <v>133</v>
      </c>
      <c r="B454" s="180" t="s">
        <v>374</v>
      </c>
      <c r="C454" s="181" t="s">
        <v>362</v>
      </c>
      <c r="D454" s="176" t="str">
        <f t="shared" si="113"/>
        <v>1659770030-United-STAR+PLUS-MRSA Central</v>
      </c>
      <c r="E454" s="169" t="s">
        <v>482</v>
      </c>
      <c r="F454" s="169" t="s">
        <v>233</v>
      </c>
      <c r="G454" s="169" t="s">
        <v>212</v>
      </c>
      <c r="H454" s="85" t="s">
        <v>469</v>
      </c>
      <c r="I454" s="95" t="s">
        <v>510</v>
      </c>
      <c r="J454" s="116" t="s">
        <v>195</v>
      </c>
      <c r="K454" s="117" t="s">
        <v>195</v>
      </c>
      <c r="L454" s="117" t="s">
        <v>195</v>
      </c>
      <c r="M454" s="117" t="s">
        <v>195</v>
      </c>
      <c r="N454" s="117" t="s">
        <v>195</v>
      </c>
      <c r="O454" s="117" t="s">
        <v>195</v>
      </c>
      <c r="P454" s="117" t="s">
        <v>195</v>
      </c>
      <c r="Q454" s="117" t="s">
        <v>195</v>
      </c>
      <c r="R454" s="117" t="s">
        <v>195</v>
      </c>
      <c r="S454" s="117" t="s">
        <v>195</v>
      </c>
      <c r="T454" s="117" t="s">
        <v>195</v>
      </c>
      <c r="U454" s="118" t="s">
        <v>195</v>
      </c>
      <c r="V454" s="106">
        <v>4</v>
      </c>
      <c r="W454" s="106">
        <v>4</v>
      </c>
      <c r="X454" s="106">
        <v>5</v>
      </c>
      <c r="Y454" s="106">
        <v>5</v>
      </c>
      <c r="Z454" s="106">
        <v>6</v>
      </c>
      <c r="AA454" s="106">
        <v>5</v>
      </c>
      <c r="AB454" s="106">
        <v>6</v>
      </c>
      <c r="AC454" s="106">
        <v>5</v>
      </c>
      <c r="AD454" s="106">
        <v>5</v>
      </c>
      <c r="AE454" s="106">
        <v>3</v>
      </c>
      <c r="AF454" s="106">
        <v>5</v>
      </c>
      <c r="AG454" s="182">
        <v>2</v>
      </c>
      <c r="AH454" s="119">
        <f t="shared" si="114"/>
        <v>55</v>
      </c>
      <c r="AI454" s="106">
        <f t="shared" si="115"/>
        <v>4</v>
      </c>
      <c r="AJ454" s="107">
        <f t="shared" si="116"/>
        <v>4</v>
      </c>
      <c r="AK454" s="107">
        <f t="shared" si="117"/>
        <v>5</v>
      </c>
      <c r="AL454" s="107">
        <f t="shared" si="118"/>
        <v>5</v>
      </c>
      <c r="AM454" s="107">
        <f t="shared" si="119"/>
        <v>6</v>
      </c>
      <c r="AN454" s="107">
        <f t="shared" si="120"/>
        <v>5</v>
      </c>
      <c r="AO454" s="107">
        <f t="shared" si="121"/>
        <v>6</v>
      </c>
      <c r="AP454" s="107">
        <f t="shared" si="122"/>
        <v>5</v>
      </c>
      <c r="AQ454" s="107">
        <f t="shared" si="123"/>
        <v>5</v>
      </c>
      <c r="AR454" s="107">
        <f t="shared" si="124"/>
        <v>3</v>
      </c>
      <c r="AS454" s="107">
        <f t="shared" si="125"/>
        <v>5</v>
      </c>
      <c r="AT454" s="107">
        <f t="shared" si="126"/>
        <v>2</v>
      </c>
      <c r="AU454" s="105">
        <f t="shared" si="127"/>
        <v>55</v>
      </c>
      <c r="AV454" s="86">
        <v>12503.73</v>
      </c>
      <c r="AW454" s="87">
        <f t="shared" si="128"/>
        <v>3561.94</v>
      </c>
      <c r="AX454" s="87">
        <f t="shared" si="129"/>
        <v>-8941.7899999999991</v>
      </c>
    </row>
    <row r="455" spans="1:50" ht="15.75" thickBot="1" x14ac:dyDescent="0.3">
      <c r="A455" s="179" t="s">
        <v>150</v>
      </c>
      <c r="B455" s="180" t="s">
        <v>374</v>
      </c>
      <c r="C455" s="181" t="s">
        <v>362</v>
      </c>
      <c r="D455" s="176" t="str">
        <f t="shared" si="113"/>
        <v>1730557026-United-STAR+PLUS-MRSA Central</v>
      </c>
      <c r="E455" s="169" t="s">
        <v>482</v>
      </c>
      <c r="F455" s="169" t="s">
        <v>233</v>
      </c>
      <c r="G455" s="169" t="s">
        <v>212</v>
      </c>
      <c r="H455" s="85" t="s">
        <v>469</v>
      </c>
      <c r="I455" s="95" t="s">
        <v>510</v>
      </c>
      <c r="J455" s="116" t="s">
        <v>195</v>
      </c>
      <c r="K455" s="117" t="s">
        <v>195</v>
      </c>
      <c r="L455" s="117" t="s">
        <v>195</v>
      </c>
      <c r="M455" s="117" t="s">
        <v>195</v>
      </c>
      <c r="N455" s="117" t="s">
        <v>195</v>
      </c>
      <c r="O455" s="117" t="s">
        <v>195</v>
      </c>
      <c r="P455" s="117" t="s">
        <v>195</v>
      </c>
      <c r="Q455" s="117" t="s">
        <v>195</v>
      </c>
      <c r="R455" s="117" t="s">
        <v>195</v>
      </c>
      <c r="S455" s="117" t="s">
        <v>195</v>
      </c>
      <c r="T455" s="117" t="s">
        <v>195</v>
      </c>
      <c r="U455" s="118" t="s">
        <v>195</v>
      </c>
      <c r="V455" s="106">
        <v>18</v>
      </c>
      <c r="W455" s="106">
        <v>21</v>
      </c>
      <c r="X455" s="106">
        <v>15</v>
      </c>
      <c r="Y455" s="106">
        <v>18</v>
      </c>
      <c r="Z455" s="106">
        <v>25</v>
      </c>
      <c r="AA455" s="106">
        <v>24</v>
      </c>
      <c r="AB455" s="106">
        <v>19</v>
      </c>
      <c r="AC455" s="106">
        <v>19</v>
      </c>
      <c r="AD455" s="106">
        <v>22</v>
      </c>
      <c r="AE455" s="106">
        <v>21</v>
      </c>
      <c r="AF455" s="106">
        <v>17</v>
      </c>
      <c r="AG455" s="182">
        <v>20</v>
      </c>
      <c r="AH455" s="119">
        <f t="shared" si="114"/>
        <v>239</v>
      </c>
      <c r="AI455" s="106">
        <f t="shared" si="115"/>
        <v>18</v>
      </c>
      <c r="AJ455" s="107">
        <f t="shared" si="116"/>
        <v>21</v>
      </c>
      <c r="AK455" s="107">
        <f t="shared" si="117"/>
        <v>15</v>
      </c>
      <c r="AL455" s="107">
        <f t="shared" si="118"/>
        <v>18</v>
      </c>
      <c r="AM455" s="107">
        <f t="shared" si="119"/>
        <v>25</v>
      </c>
      <c r="AN455" s="107">
        <f t="shared" si="120"/>
        <v>24</v>
      </c>
      <c r="AO455" s="107">
        <f t="shared" si="121"/>
        <v>19</v>
      </c>
      <c r="AP455" s="107">
        <f t="shared" si="122"/>
        <v>19</v>
      </c>
      <c r="AQ455" s="107">
        <f t="shared" si="123"/>
        <v>22</v>
      </c>
      <c r="AR455" s="107">
        <f t="shared" si="124"/>
        <v>21</v>
      </c>
      <c r="AS455" s="107">
        <f t="shared" si="125"/>
        <v>17</v>
      </c>
      <c r="AT455" s="107">
        <f t="shared" si="126"/>
        <v>20</v>
      </c>
      <c r="AU455" s="105">
        <f t="shared" si="127"/>
        <v>239</v>
      </c>
      <c r="AV455" s="86">
        <v>16397.82</v>
      </c>
      <c r="AW455" s="87">
        <f t="shared" si="128"/>
        <v>15478.24</v>
      </c>
      <c r="AX455" s="87">
        <f t="shared" si="129"/>
        <v>-919.57999999999993</v>
      </c>
    </row>
    <row r="456" spans="1:50" ht="15.75" thickBot="1" x14ac:dyDescent="0.3">
      <c r="A456" s="179" t="s">
        <v>160</v>
      </c>
      <c r="B456" s="180" t="s">
        <v>374</v>
      </c>
      <c r="C456" s="181" t="s">
        <v>362</v>
      </c>
      <c r="D456" s="176" t="str">
        <f t="shared" ref="D456:D505" si="130">_xlfn.CONCAT(A456&amp;"-"&amp;E456&amp;"-"&amp;F456&amp;"-"&amp;G456)</f>
        <v>1821422551-United-STAR+PLUS-MRSA Central</v>
      </c>
      <c r="E456" s="169" t="s">
        <v>482</v>
      </c>
      <c r="F456" s="169" t="s">
        <v>233</v>
      </c>
      <c r="G456" s="169" t="s">
        <v>212</v>
      </c>
      <c r="H456" s="85" t="s">
        <v>469</v>
      </c>
      <c r="I456" s="95" t="s">
        <v>510</v>
      </c>
      <c r="J456" s="116" t="s">
        <v>195</v>
      </c>
      <c r="K456" s="117" t="s">
        <v>195</v>
      </c>
      <c r="L456" s="117" t="s">
        <v>195</v>
      </c>
      <c r="M456" s="117" t="s">
        <v>195</v>
      </c>
      <c r="N456" s="117" t="s">
        <v>195</v>
      </c>
      <c r="O456" s="117" t="s">
        <v>195</v>
      </c>
      <c r="P456" s="117" t="s">
        <v>195</v>
      </c>
      <c r="Q456" s="117" t="s">
        <v>195</v>
      </c>
      <c r="R456" s="117" t="s">
        <v>195</v>
      </c>
      <c r="S456" s="117" t="s">
        <v>195</v>
      </c>
      <c r="T456" s="117" t="s">
        <v>195</v>
      </c>
      <c r="U456" s="118" t="s">
        <v>195</v>
      </c>
      <c r="V456" s="106">
        <v>0</v>
      </c>
      <c r="W456" s="106">
        <v>0</v>
      </c>
      <c r="X456" s="106">
        <v>0</v>
      </c>
      <c r="Y456" s="106">
        <v>0</v>
      </c>
      <c r="Z456" s="106">
        <v>0</v>
      </c>
      <c r="AA456" s="106">
        <v>0</v>
      </c>
      <c r="AB456" s="106">
        <v>0</v>
      </c>
      <c r="AC456" s="106">
        <v>0</v>
      </c>
      <c r="AD456" s="106">
        <v>0</v>
      </c>
      <c r="AE456" s="106">
        <v>0</v>
      </c>
      <c r="AF456" s="106">
        <v>0</v>
      </c>
      <c r="AG456" s="182">
        <v>0</v>
      </c>
      <c r="AH456" s="119">
        <f t="shared" si="114"/>
        <v>0</v>
      </c>
      <c r="AI456" s="106">
        <f t="shared" si="115"/>
        <v>0</v>
      </c>
      <c r="AJ456" s="107">
        <f t="shared" si="116"/>
        <v>0</v>
      </c>
      <c r="AK456" s="107">
        <f t="shared" si="117"/>
        <v>0</v>
      </c>
      <c r="AL456" s="107">
        <f t="shared" si="118"/>
        <v>0</v>
      </c>
      <c r="AM456" s="107">
        <f t="shared" si="119"/>
        <v>0</v>
      </c>
      <c r="AN456" s="107">
        <f t="shared" si="120"/>
        <v>0</v>
      </c>
      <c r="AO456" s="107">
        <f t="shared" si="121"/>
        <v>0</v>
      </c>
      <c r="AP456" s="107">
        <f t="shared" si="122"/>
        <v>0</v>
      </c>
      <c r="AQ456" s="107">
        <f t="shared" si="123"/>
        <v>0</v>
      </c>
      <c r="AR456" s="107">
        <f t="shared" si="124"/>
        <v>0</v>
      </c>
      <c r="AS456" s="107">
        <f t="shared" si="125"/>
        <v>0</v>
      </c>
      <c r="AT456" s="107">
        <f t="shared" si="126"/>
        <v>0</v>
      </c>
      <c r="AU456" s="105">
        <f t="shared" si="127"/>
        <v>0</v>
      </c>
      <c r="AV456" s="86">
        <v>1913.7799999999988</v>
      </c>
      <c r="AW456" s="87">
        <f t="shared" si="128"/>
        <v>0</v>
      </c>
      <c r="AX456" s="87">
        <f t="shared" si="129"/>
        <v>-1913.7799999999988</v>
      </c>
    </row>
    <row r="457" spans="1:50" ht="15.75" thickBot="1" x14ac:dyDescent="0.3">
      <c r="A457" s="179" t="s">
        <v>52</v>
      </c>
      <c r="B457" s="180" t="s">
        <v>414</v>
      </c>
      <c r="C457" s="181" t="s">
        <v>362</v>
      </c>
      <c r="D457" s="176" t="str">
        <f t="shared" si="130"/>
        <v>1093263501-United-STAR+PLUS-MRSA Central</v>
      </c>
      <c r="E457" s="169" t="s">
        <v>482</v>
      </c>
      <c r="F457" s="169" t="s">
        <v>233</v>
      </c>
      <c r="G457" s="169" t="s">
        <v>212</v>
      </c>
      <c r="H457" s="85" t="s">
        <v>469</v>
      </c>
      <c r="I457" s="95" t="s">
        <v>510</v>
      </c>
      <c r="J457" s="116" t="s">
        <v>195</v>
      </c>
      <c r="K457" s="117" t="s">
        <v>195</v>
      </c>
      <c r="L457" s="117" t="s">
        <v>195</v>
      </c>
      <c r="M457" s="117" t="s">
        <v>195</v>
      </c>
      <c r="N457" s="117" t="s">
        <v>195</v>
      </c>
      <c r="O457" s="117" t="s">
        <v>195</v>
      </c>
      <c r="P457" s="117" t="s">
        <v>195</v>
      </c>
      <c r="Q457" s="117" t="s">
        <v>195</v>
      </c>
      <c r="R457" s="117" t="s">
        <v>195</v>
      </c>
      <c r="S457" s="117" t="s">
        <v>195</v>
      </c>
      <c r="T457" s="117" t="s">
        <v>195</v>
      </c>
      <c r="U457" s="118" t="s">
        <v>195</v>
      </c>
      <c r="V457" s="106">
        <v>16</v>
      </c>
      <c r="W457" s="106">
        <v>15</v>
      </c>
      <c r="X457" s="106">
        <v>16</v>
      </c>
      <c r="Y457" s="106">
        <v>17</v>
      </c>
      <c r="Z457" s="106">
        <v>10</v>
      </c>
      <c r="AA457" s="106">
        <v>14</v>
      </c>
      <c r="AB457" s="106">
        <v>15</v>
      </c>
      <c r="AC457" s="106">
        <v>10</v>
      </c>
      <c r="AD457" s="106">
        <v>14</v>
      </c>
      <c r="AE457" s="106">
        <v>13</v>
      </c>
      <c r="AF457" s="106">
        <v>14</v>
      </c>
      <c r="AG457" s="182">
        <v>11</v>
      </c>
      <c r="AH457" s="119">
        <f t="shared" ref="AH457:AH506" si="131">SUM(V457:AG457)</f>
        <v>165</v>
      </c>
      <c r="AI457" s="106">
        <f t="shared" ref="AI457:AI506" si="132">IF(AND(J457="Y",$I457="0"),V457,0)</f>
        <v>16</v>
      </c>
      <c r="AJ457" s="107">
        <f t="shared" ref="AJ457:AJ506" si="133">IF(AND(K457="Y",$I457="0"),W457,0)</f>
        <v>15</v>
      </c>
      <c r="AK457" s="107">
        <f t="shared" ref="AK457:AK506" si="134">IF(AND(L457="Y",$I457="0"),X457,0)</f>
        <v>16</v>
      </c>
      <c r="AL457" s="107">
        <f t="shared" ref="AL457:AL506" si="135">IF(AND(M457="Y",$I457="0"),Y457,0)</f>
        <v>17</v>
      </c>
      <c r="AM457" s="107">
        <f t="shared" ref="AM457:AM506" si="136">IF(AND(N457="Y",$I457="0"),Z457,0)</f>
        <v>10</v>
      </c>
      <c r="AN457" s="107">
        <f t="shared" ref="AN457:AN506" si="137">IF(AND(O457="Y",$I457="0"),AA457,0)</f>
        <v>14</v>
      </c>
      <c r="AO457" s="107">
        <f t="shared" ref="AO457:AO506" si="138">IF(AND(P457="Y",$I457="0"),AB457,0)</f>
        <v>15</v>
      </c>
      <c r="AP457" s="107">
        <f t="shared" ref="AP457:AP506" si="139">IF(AND(Q457="Y",$I457="0"),AC457,0)</f>
        <v>10</v>
      </c>
      <c r="AQ457" s="107">
        <f t="shared" ref="AQ457:AQ506" si="140">IF(AND(R457="Y",$I457="0"),AD457,0)</f>
        <v>14</v>
      </c>
      <c r="AR457" s="107">
        <f t="shared" ref="AR457:AR506" si="141">IF(AND(S457="Y",$I457="0"),AE457,0)</f>
        <v>13</v>
      </c>
      <c r="AS457" s="107">
        <f t="shared" ref="AS457:AS506" si="142">IF(AND(T457="Y",$I457="0"),AF457,0)</f>
        <v>14</v>
      </c>
      <c r="AT457" s="107">
        <f t="shared" ref="AT457:AT506" si="143">IF(AND(U457="Y",$I457="0"),AG457,0)</f>
        <v>11</v>
      </c>
      <c r="AU457" s="105">
        <f t="shared" ref="AU457:AU506" si="144">SUM(AI457:AT457)</f>
        <v>165</v>
      </c>
      <c r="AV457" s="86">
        <v>8360.6799999999967</v>
      </c>
      <c r="AW457" s="87">
        <f t="shared" ref="AW457:AW506" si="145">ROUND(IF($H457=$A$2,Final_Comp1_FS,Final_Comp1_HB)*AU457,2)</f>
        <v>10685.81</v>
      </c>
      <c r="AX457" s="87">
        <f t="shared" ref="AX457:AX506" si="146">AW457-AV457</f>
        <v>2325.1300000000028</v>
      </c>
    </row>
    <row r="458" spans="1:50" ht="15.75" thickBot="1" x14ac:dyDescent="0.3">
      <c r="A458" s="179" t="s">
        <v>137</v>
      </c>
      <c r="B458" s="180" t="s">
        <v>315</v>
      </c>
      <c r="C458" s="181" t="s">
        <v>362</v>
      </c>
      <c r="D458" s="176" t="str">
        <f t="shared" si="130"/>
        <v>1679562961-United-STAR+PLUS-MRSA Central</v>
      </c>
      <c r="E458" s="169" t="s">
        <v>482</v>
      </c>
      <c r="F458" s="169" t="s">
        <v>233</v>
      </c>
      <c r="G458" s="169" t="s">
        <v>212</v>
      </c>
      <c r="H458" s="85" t="s">
        <v>469</v>
      </c>
      <c r="I458" s="95" t="s">
        <v>510</v>
      </c>
      <c r="J458" s="116" t="s">
        <v>195</v>
      </c>
      <c r="K458" s="117" t="s">
        <v>195</v>
      </c>
      <c r="L458" s="117" t="s">
        <v>195</v>
      </c>
      <c r="M458" s="117" t="s">
        <v>195</v>
      </c>
      <c r="N458" s="117" t="s">
        <v>195</v>
      </c>
      <c r="O458" s="117" t="s">
        <v>195</v>
      </c>
      <c r="P458" s="117" t="s">
        <v>195</v>
      </c>
      <c r="Q458" s="117" t="s">
        <v>195</v>
      </c>
      <c r="R458" s="117" t="s">
        <v>195</v>
      </c>
      <c r="S458" s="117" t="s">
        <v>195</v>
      </c>
      <c r="T458" s="117" t="s">
        <v>195</v>
      </c>
      <c r="U458" s="118" t="s">
        <v>195</v>
      </c>
      <c r="V458" s="106">
        <v>11</v>
      </c>
      <c r="W458" s="106">
        <v>13</v>
      </c>
      <c r="X458" s="106">
        <v>12</v>
      </c>
      <c r="Y458" s="106">
        <v>13</v>
      </c>
      <c r="Z458" s="106">
        <v>17</v>
      </c>
      <c r="AA458" s="106">
        <v>12</v>
      </c>
      <c r="AB458" s="106">
        <v>11</v>
      </c>
      <c r="AC458" s="106">
        <v>8</v>
      </c>
      <c r="AD458" s="106">
        <v>8</v>
      </c>
      <c r="AE458" s="106">
        <v>8</v>
      </c>
      <c r="AF458" s="106">
        <v>5</v>
      </c>
      <c r="AG458" s="182">
        <v>8</v>
      </c>
      <c r="AH458" s="119">
        <f t="shared" si="131"/>
        <v>126</v>
      </c>
      <c r="AI458" s="106">
        <f t="shared" si="132"/>
        <v>11</v>
      </c>
      <c r="AJ458" s="107">
        <f t="shared" si="133"/>
        <v>13</v>
      </c>
      <c r="AK458" s="107">
        <f t="shared" si="134"/>
        <v>12</v>
      </c>
      <c r="AL458" s="107">
        <f t="shared" si="135"/>
        <v>13</v>
      </c>
      <c r="AM458" s="107">
        <f t="shared" si="136"/>
        <v>17</v>
      </c>
      <c r="AN458" s="107">
        <f t="shared" si="137"/>
        <v>12</v>
      </c>
      <c r="AO458" s="107">
        <f t="shared" si="138"/>
        <v>11</v>
      </c>
      <c r="AP458" s="107">
        <f t="shared" si="139"/>
        <v>8</v>
      </c>
      <c r="AQ458" s="107">
        <f t="shared" si="140"/>
        <v>8</v>
      </c>
      <c r="AR458" s="107">
        <f t="shared" si="141"/>
        <v>8</v>
      </c>
      <c r="AS458" s="107">
        <f t="shared" si="142"/>
        <v>5</v>
      </c>
      <c r="AT458" s="107">
        <f t="shared" si="143"/>
        <v>8</v>
      </c>
      <c r="AU458" s="105">
        <f t="shared" si="144"/>
        <v>126</v>
      </c>
      <c r="AV458" s="86">
        <v>6619.15</v>
      </c>
      <c r="AW458" s="87">
        <f t="shared" si="145"/>
        <v>8160.08</v>
      </c>
      <c r="AX458" s="87">
        <f t="shared" si="146"/>
        <v>1540.9300000000003</v>
      </c>
    </row>
    <row r="459" spans="1:50" ht="15.75" thickBot="1" x14ac:dyDescent="0.3">
      <c r="A459" s="179" t="s">
        <v>145</v>
      </c>
      <c r="B459" s="180" t="s">
        <v>361</v>
      </c>
      <c r="C459" s="181" t="s">
        <v>362</v>
      </c>
      <c r="D459" s="176" t="str">
        <f t="shared" si="130"/>
        <v>1710135553-United-STAR+PLUS-MRSA Central</v>
      </c>
      <c r="E459" s="169" t="s">
        <v>482</v>
      </c>
      <c r="F459" s="169" t="s">
        <v>233</v>
      </c>
      <c r="G459" s="169" t="s">
        <v>212</v>
      </c>
      <c r="H459" s="85" t="s">
        <v>469</v>
      </c>
      <c r="I459" s="95" t="s">
        <v>510</v>
      </c>
      <c r="J459" s="116" t="s">
        <v>195</v>
      </c>
      <c r="K459" s="117" t="s">
        <v>195</v>
      </c>
      <c r="L459" s="117" t="s">
        <v>195</v>
      </c>
      <c r="M459" s="117" t="s">
        <v>195</v>
      </c>
      <c r="N459" s="117" t="s">
        <v>195</v>
      </c>
      <c r="O459" s="117" t="s">
        <v>195</v>
      </c>
      <c r="P459" s="117" t="s">
        <v>195</v>
      </c>
      <c r="Q459" s="117" t="s">
        <v>195</v>
      </c>
      <c r="R459" s="117" t="s">
        <v>195</v>
      </c>
      <c r="S459" s="117" t="s">
        <v>195</v>
      </c>
      <c r="T459" s="117" t="s">
        <v>195</v>
      </c>
      <c r="U459" s="118" t="s">
        <v>195</v>
      </c>
      <c r="V459" s="106">
        <v>3</v>
      </c>
      <c r="W459" s="106">
        <v>6</v>
      </c>
      <c r="X459" s="106">
        <v>5</v>
      </c>
      <c r="Y459" s="106">
        <v>1</v>
      </c>
      <c r="Z459" s="106">
        <v>5</v>
      </c>
      <c r="AA459" s="106">
        <v>7</v>
      </c>
      <c r="AB459" s="106">
        <v>4</v>
      </c>
      <c r="AC459" s="106">
        <v>6</v>
      </c>
      <c r="AD459" s="106">
        <v>3</v>
      </c>
      <c r="AE459" s="106">
        <v>4</v>
      </c>
      <c r="AF459" s="106">
        <v>2</v>
      </c>
      <c r="AG459" s="182">
        <v>3</v>
      </c>
      <c r="AH459" s="119">
        <f t="shared" si="131"/>
        <v>49</v>
      </c>
      <c r="AI459" s="106">
        <f t="shared" si="132"/>
        <v>3</v>
      </c>
      <c r="AJ459" s="107">
        <f t="shared" si="133"/>
        <v>6</v>
      </c>
      <c r="AK459" s="107">
        <f t="shared" si="134"/>
        <v>5</v>
      </c>
      <c r="AL459" s="107">
        <f t="shared" si="135"/>
        <v>1</v>
      </c>
      <c r="AM459" s="107">
        <f t="shared" si="136"/>
        <v>5</v>
      </c>
      <c r="AN459" s="107">
        <f t="shared" si="137"/>
        <v>7</v>
      </c>
      <c r="AO459" s="107">
        <f t="shared" si="138"/>
        <v>4</v>
      </c>
      <c r="AP459" s="107">
        <f t="shared" si="139"/>
        <v>6</v>
      </c>
      <c r="AQ459" s="107">
        <f t="shared" si="140"/>
        <v>3</v>
      </c>
      <c r="AR459" s="107">
        <f t="shared" si="141"/>
        <v>4</v>
      </c>
      <c r="AS459" s="107">
        <f t="shared" si="142"/>
        <v>2</v>
      </c>
      <c r="AT459" s="107">
        <f t="shared" si="143"/>
        <v>3</v>
      </c>
      <c r="AU459" s="105">
        <f t="shared" si="144"/>
        <v>49</v>
      </c>
      <c r="AV459" s="86">
        <v>1948.2599999999989</v>
      </c>
      <c r="AW459" s="87">
        <f t="shared" si="145"/>
        <v>3173.36</v>
      </c>
      <c r="AX459" s="87">
        <f t="shared" si="146"/>
        <v>1225.1000000000013</v>
      </c>
    </row>
    <row r="460" spans="1:50" ht="15.75" thickBot="1" x14ac:dyDescent="0.3">
      <c r="A460" s="179" t="s">
        <v>82</v>
      </c>
      <c r="B460" s="180" t="s">
        <v>316</v>
      </c>
      <c r="C460" s="181" t="s">
        <v>362</v>
      </c>
      <c r="D460" s="176" t="str">
        <f t="shared" si="130"/>
        <v>1336590462-United-STAR+PLUS-MRSA Central</v>
      </c>
      <c r="E460" s="169" t="s">
        <v>482</v>
      </c>
      <c r="F460" s="169" t="s">
        <v>233</v>
      </c>
      <c r="G460" s="169" t="s">
        <v>212</v>
      </c>
      <c r="H460" s="85" t="s">
        <v>468</v>
      </c>
      <c r="I460" s="95" t="s">
        <v>510</v>
      </c>
      <c r="J460" s="116" t="s">
        <v>195</v>
      </c>
      <c r="K460" s="117" t="s">
        <v>195</v>
      </c>
      <c r="L460" s="117" t="s">
        <v>195</v>
      </c>
      <c r="M460" s="117" t="s">
        <v>195</v>
      </c>
      <c r="N460" s="117" t="s">
        <v>195</v>
      </c>
      <c r="O460" s="117" t="s">
        <v>195</v>
      </c>
      <c r="P460" s="117" t="s">
        <v>195</v>
      </c>
      <c r="Q460" s="117" t="s">
        <v>195</v>
      </c>
      <c r="R460" s="117" t="s">
        <v>195</v>
      </c>
      <c r="S460" s="117" t="s">
        <v>195</v>
      </c>
      <c r="T460" s="117" t="s">
        <v>195</v>
      </c>
      <c r="U460" s="118" t="s">
        <v>195</v>
      </c>
      <c r="V460" s="106">
        <v>19</v>
      </c>
      <c r="W460" s="106">
        <v>11</v>
      </c>
      <c r="X460" s="106">
        <v>16</v>
      </c>
      <c r="Y460" s="106">
        <v>8</v>
      </c>
      <c r="Z460" s="106">
        <v>18</v>
      </c>
      <c r="AA460" s="106">
        <v>9</v>
      </c>
      <c r="AB460" s="106">
        <v>18</v>
      </c>
      <c r="AC460" s="106">
        <v>12</v>
      </c>
      <c r="AD460" s="106">
        <v>12</v>
      </c>
      <c r="AE460" s="106">
        <v>10</v>
      </c>
      <c r="AF460" s="106">
        <v>13</v>
      </c>
      <c r="AG460" s="182">
        <v>17</v>
      </c>
      <c r="AH460" s="119">
        <f t="shared" si="131"/>
        <v>163</v>
      </c>
      <c r="AI460" s="106">
        <f t="shared" si="132"/>
        <v>19</v>
      </c>
      <c r="AJ460" s="107">
        <f t="shared" si="133"/>
        <v>11</v>
      </c>
      <c r="AK460" s="107">
        <f t="shared" si="134"/>
        <v>16</v>
      </c>
      <c r="AL460" s="107">
        <f t="shared" si="135"/>
        <v>8</v>
      </c>
      <c r="AM460" s="107">
        <f t="shared" si="136"/>
        <v>18</v>
      </c>
      <c r="AN460" s="107">
        <f t="shared" si="137"/>
        <v>9</v>
      </c>
      <c r="AO460" s="107">
        <f t="shared" si="138"/>
        <v>18</v>
      </c>
      <c r="AP460" s="107">
        <f t="shared" si="139"/>
        <v>12</v>
      </c>
      <c r="AQ460" s="107">
        <f t="shared" si="140"/>
        <v>12</v>
      </c>
      <c r="AR460" s="107">
        <f t="shared" si="141"/>
        <v>10</v>
      </c>
      <c r="AS460" s="107">
        <f t="shared" si="142"/>
        <v>13</v>
      </c>
      <c r="AT460" s="107">
        <f t="shared" si="143"/>
        <v>17</v>
      </c>
      <c r="AU460" s="105">
        <f t="shared" si="144"/>
        <v>163</v>
      </c>
      <c r="AV460" s="86">
        <v>61644.36</v>
      </c>
      <c r="AW460" s="87">
        <f t="shared" si="145"/>
        <v>17739.73</v>
      </c>
      <c r="AX460" s="87">
        <f t="shared" si="146"/>
        <v>-43904.630000000005</v>
      </c>
    </row>
    <row r="461" spans="1:50" ht="15.75" thickBot="1" x14ac:dyDescent="0.3">
      <c r="A461" s="179" t="s">
        <v>148</v>
      </c>
      <c r="B461" s="180" t="s">
        <v>407</v>
      </c>
      <c r="C461" s="181" t="s">
        <v>362</v>
      </c>
      <c r="D461" s="176" t="str">
        <f t="shared" si="130"/>
        <v>1720540255-United-STAR+PLUS-MRSA Central</v>
      </c>
      <c r="E461" s="169" t="s">
        <v>482</v>
      </c>
      <c r="F461" s="169" t="s">
        <v>233</v>
      </c>
      <c r="G461" s="169" t="s">
        <v>212</v>
      </c>
      <c r="H461" s="85" t="s">
        <v>469</v>
      </c>
      <c r="I461" s="95" t="s">
        <v>510</v>
      </c>
      <c r="J461" s="116" t="s">
        <v>195</v>
      </c>
      <c r="K461" s="117" t="s">
        <v>195</v>
      </c>
      <c r="L461" s="117" t="s">
        <v>195</v>
      </c>
      <c r="M461" s="117" t="s">
        <v>195</v>
      </c>
      <c r="N461" s="117" t="s">
        <v>195</v>
      </c>
      <c r="O461" s="117" t="s">
        <v>195</v>
      </c>
      <c r="P461" s="117" t="s">
        <v>195</v>
      </c>
      <c r="Q461" s="117" t="s">
        <v>195</v>
      </c>
      <c r="R461" s="117" t="s">
        <v>195</v>
      </c>
      <c r="S461" s="117" t="s">
        <v>195</v>
      </c>
      <c r="T461" s="117" t="s">
        <v>195</v>
      </c>
      <c r="U461" s="118" t="s">
        <v>195</v>
      </c>
      <c r="V461" s="106">
        <v>7</v>
      </c>
      <c r="W461" s="106">
        <v>5</v>
      </c>
      <c r="X461" s="106">
        <v>3</v>
      </c>
      <c r="Y461" s="106">
        <v>3</v>
      </c>
      <c r="Z461" s="106">
        <v>4</v>
      </c>
      <c r="AA461" s="106">
        <v>2</v>
      </c>
      <c r="AB461" s="106">
        <v>3</v>
      </c>
      <c r="AC461" s="106">
        <v>1</v>
      </c>
      <c r="AD461" s="106">
        <v>0</v>
      </c>
      <c r="AE461" s="106">
        <v>0</v>
      </c>
      <c r="AF461" s="106">
        <v>0</v>
      </c>
      <c r="AG461" s="182">
        <v>1</v>
      </c>
      <c r="AH461" s="119">
        <f t="shared" si="131"/>
        <v>29</v>
      </c>
      <c r="AI461" s="106">
        <f t="shared" si="132"/>
        <v>7</v>
      </c>
      <c r="AJ461" s="107">
        <f t="shared" si="133"/>
        <v>5</v>
      </c>
      <c r="AK461" s="107">
        <f t="shared" si="134"/>
        <v>3</v>
      </c>
      <c r="AL461" s="107">
        <f t="shared" si="135"/>
        <v>3</v>
      </c>
      <c r="AM461" s="107">
        <f t="shared" si="136"/>
        <v>4</v>
      </c>
      <c r="AN461" s="107">
        <f t="shared" si="137"/>
        <v>2</v>
      </c>
      <c r="AO461" s="107">
        <f t="shared" si="138"/>
        <v>3</v>
      </c>
      <c r="AP461" s="107">
        <f t="shared" si="139"/>
        <v>1</v>
      </c>
      <c r="AQ461" s="107">
        <f t="shared" si="140"/>
        <v>0</v>
      </c>
      <c r="AR461" s="107">
        <f t="shared" si="141"/>
        <v>0</v>
      </c>
      <c r="AS461" s="107">
        <f t="shared" si="142"/>
        <v>0</v>
      </c>
      <c r="AT461" s="107">
        <f t="shared" si="143"/>
        <v>1</v>
      </c>
      <c r="AU461" s="105">
        <f t="shared" si="144"/>
        <v>29</v>
      </c>
      <c r="AV461" s="86">
        <v>5060.2800000000016</v>
      </c>
      <c r="AW461" s="87">
        <f t="shared" si="145"/>
        <v>1878.11</v>
      </c>
      <c r="AX461" s="87">
        <f t="shared" si="146"/>
        <v>-3182.1700000000019</v>
      </c>
    </row>
    <row r="462" spans="1:50" ht="15.75" thickBot="1" x14ac:dyDescent="0.3">
      <c r="A462" s="179" t="s">
        <v>188</v>
      </c>
      <c r="B462" s="180" t="s">
        <v>210</v>
      </c>
      <c r="C462" s="181" t="s">
        <v>362</v>
      </c>
      <c r="D462" s="176" t="str">
        <f t="shared" si="130"/>
        <v>1992748693-United-STAR+PLUS-MRSA Central</v>
      </c>
      <c r="E462" s="169" t="s">
        <v>482</v>
      </c>
      <c r="F462" s="169" t="s">
        <v>233</v>
      </c>
      <c r="G462" s="169" t="s">
        <v>212</v>
      </c>
      <c r="H462" s="85" t="s">
        <v>469</v>
      </c>
      <c r="I462" s="95" t="s">
        <v>510</v>
      </c>
      <c r="J462" s="116" t="s">
        <v>195</v>
      </c>
      <c r="K462" s="117" t="s">
        <v>195</v>
      </c>
      <c r="L462" s="117" t="s">
        <v>195</v>
      </c>
      <c r="M462" s="117" t="s">
        <v>195</v>
      </c>
      <c r="N462" s="117" t="s">
        <v>195</v>
      </c>
      <c r="O462" s="117" t="s">
        <v>195</v>
      </c>
      <c r="P462" s="117" t="s">
        <v>195</v>
      </c>
      <c r="Q462" s="117" t="s">
        <v>195</v>
      </c>
      <c r="R462" s="117" t="s">
        <v>195</v>
      </c>
      <c r="S462" s="117" t="s">
        <v>195</v>
      </c>
      <c r="T462" s="117" t="s">
        <v>195</v>
      </c>
      <c r="U462" s="118" t="s">
        <v>195</v>
      </c>
      <c r="V462" s="106">
        <v>32</v>
      </c>
      <c r="W462" s="106">
        <v>24</v>
      </c>
      <c r="X462" s="106">
        <v>23</v>
      </c>
      <c r="Y462" s="106">
        <v>14</v>
      </c>
      <c r="Z462" s="106">
        <v>20</v>
      </c>
      <c r="AA462" s="106">
        <v>24</v>
      </c>
      <c r="AB462" s="106">
        <v>30</v>
      </c>
      <c r="AC462" s="106">
        <v>31</v>
      </c>
      <c r="AD462" s="106">
        <v>22</v>
      </c>
      <c r="AE462" s="106">
        <v>16</v>
      </c>
      <c r="AF462" s="106">
        <v>20</v>
      </c>
      <c r="AG462" s="182">
        <v>18</v>
      </c>
      <c r="AH462" s="119">
        <f t="shared" si="131"/>
        <v>274</v>
      </c>
      <c r="AI462" s="106">
        <f t="shared" si="132"/>
        <v>32</v>
      </c>
      <c r="AJ462" s="107">
        <f t="shared" si="133"/>
        <v>24</v>
      </c>
      <c r="AK462" s="107">
        <f t="shared" si="134"/>
        <v>23</v>
      </c>
      <c r="AL462" s="107">
        <f t="shared" si="135"/>
        <v>14</v>
      </c>
      <c r="AM462" s="107">
        <f t="shared" si="136"/>
        <v>20</v>
      </c>
      <c r="AN462" s="107">
        <f t="shared" si="137"/>
        <v>24</v>
      </c>
      <c r="AO462" s="107">
        <f t="shared" si="138"/>
        <v>30</v>
      </c>
      <c r="AP462" s="107">
        <f t="shared" si="139"/>
        <v>31</v>
      </c>
      <c r="AQ462" s="107">
        <f t="shared" si="140"/>
        <v>22</v>
      </c>
      <c r="AR462" s="107">
        <f t="shared" si="141"/>
        <v>16</v>
      </c>
      <c r="AS462" s="107">
        <f t="shared" si="142"/>
        <v>20</v>
      </c>
      <c r="AT462" s="107">
        <f t="shared" si="143"/>
        <v>18</v>
      </c>
      <c r="AU462" s="105">
        <f t="shared" si="144"/>
        <v>274</v>
      </c>
      <c r="AV462" s="86">
        <v>15507.109999999995</v>
      </c>
      <c r="AW462" s="87">
        <f t="shared" si="145"/>
        <v>17744.93</v>
      </c>
      <c r="AX462" s="87">
        <f t="shared" si="146"/>
        <v>2237.8200000000052</v>
      </c>
    </row>
    <row r="463" spans="1:50" ht="15.75" thickBot="1" x14ac:dyDescent="0.3">
      <c r="A463" s="179" t="s">
        <v>130</v>
      </c>
      <c r="B463" s="180" t="s">
        <v>334</v>
      </c>
      <c r="C463" s="181" t="s">
        <v>362</v>
      </c>
      <c r="D463" s="176" t="str">
        <f t="shared" si="130"/>
        <v>1639735335-United-STAR+PLUS-MRSA Central</v>
      </c>
      <c r="E463" s="169" t="s">
        <v>482</v>
      </c>
      <c r="F463" s="169" t="s">
        <v>233</v>
      </c>
      <c r="G463" s="169" t="s">
        <v>212</v>
      </c>
      <c r="H463" s="85" t="s">
        <v>468</v>
      </c>
      <c r="I463" s="95" t="s">
        <v>510</v>
      </c>
      <c r="J463" s="116" t="s">
        <v>38</v>
      </c>
      <c r="K463" s="117" t="s">
        <v>38</v>
      </c>
      <c r="L463" s="117" t="s">
        <v>38</v>
      </c>
      <c r="M463" s="117" t="s">
        <v>38</v>
      </c>
      <c r="N463" s="117" t="s">
        <v>38</v>
      </c>
      <c r="O463" s="117" t="s">
        <v>38</v>
      </c>
      <c r="P463" s="117" t="s">
        <v>38</v>
      </c>
      <c r="Q463" s="117" t="s">
        <v>38</v>
      </c>
      <c r="R463" s="117" t="s">
        <v>38</v>
      </c>
      <c r="S463" s="117" t="s">
        <v>38</v>
      </c>
      <c r="T463" s="117" t="s">
        <v>38</v>
      </c>
      <c r="U463" s="118" t="s">
        <v>38</v>
      </c>
      <c r="V463" s="106">
        <v>17</v>
      </c>
      <c r="W463" s="106">
        <v>24</v>
      </c>
      <c r="X463" s="106">
        <v>19</v>
      </c>
      <c r="Y463" s="106">
        <v>21</v>
      </c>
      <c r="Z463" s="106">
        <v>13</v>
      </c>
      <c r="AA463" s="106">
        <v>13</v>
      </c>
      <c r="AB463" s="106">
        <v>2</v>
      </c>
      <c r="AC463" s="106">
        <v>0</v>
      </c>
      <c r="AD463" s="106">
        <v>0</v>
      </c>
      <c r="AE463" s="106">
        <v>0</v>
      </c>
      <c r="AF463" s="106">
        <v>0</v>
      </c>
      <c r="AG463" s="182">
        <v>0</v>
      </c>
      <c r="AH463" s="119">
        <f t="shared" si="131"/>
        <v>109</v>
      </c>
      <c r="AI463" s="106">
        <f t="shared" si="132"/>
        <v>0</v>
      </c>
      <c r="AJ463" s="107">
        <f t="shared" si="133"/>
        <v>0</v>
      </c>
      <c r="AK463" s="107">
        <f t="shared" si="134"/>
        <v>0</v>
      </c>
      <c r="AL463" s="107">
        <f t="shared" si="135"/>
        <v>0</v>
      </c>
      <c r="AM463" s="107">
        <f t="shared" si="136"/>
        <v>0</v>
      </c>
      <c r="AN463" s="107">
        <f t="shared" si="137"/>
        <v>0</v>
      </c>
      <c r="AO463" s="107">
        <f t="shared" si="138"/>
        <v>0</v>
      </c>
      <c r="AP463" s="107">
        <f t="shared" si="139"/>
        <v>0</v>
      </c>
      <c r="AQ463" s="107">
        <f t="shared" si="140"/>
        <v>0</v>
      </c>
      <c r="AR463" s="107">
        <f t="shared" si="141"/>
        <v>0</v>
      </c>
      <c r="AS463" s="107">
        <f t="shared" si="142"/>
        <v>0</v>
      </c>
      <c r="AT463" s="107">
        <f t="shared" si="143"/>
        <v>0</v>
      </c>
      <c r="AU463" s="105">
        <f t="shared" si="144"/>
        <v>0</v>
      </c>
      <c r="AV463" s="86">
        <v>12853.64</v>
      </c>
      <c r="AW463" s="87">
        <f t="shared" si="145"/>
        <v>0</v>
      </c>
      <c r="AX463" s="87">
        <f t="shared" si="146"/>
        <v>-12853.64</v>
      </c>
    </row>
    <row r="464" spans="1:50" ht="15.75" thickBot="1" x14ac:dyDescent="0.3">
      <c r="A464" s="179" t="s">
        <v>143</v>
      </c>
      <c r="B464" s="180" t="s">
        <v>406</v>
      </c>
      <c r="C464" s="181" t="s">
        <v>362</v>
      </c>
      <c r="D464" s="176" t="str">
        <f t="shared" si="130"/>
        <v>1699947408-United-STAR+PLUS-MRSA Central</v>
      </c>
      <c r="E464" s="169" t="s">
        <v>482</v>
      </c>
      <c r="F464" s="169" t="s">
        <v>233</v>
      </c>
      <c r="G464" s="169" t="s">
        <v>212</v>
      </c>
      <c r="H464" s="85" t="s">
        <v>469</v>
      </c>
      <c r="I464" s="95" t="s">
        <v>510</v>
      </c>
      <c r="J464" s="116" t="s">
        <v>195</v>
      </c>
      <c r="K464" s="117" t="s">
        <v>195</v>
      </c>
      <c r="L464" s="117" t="s">
        <v>195</v>
      </c>
      <c r="M464" s="117" t="s">
        <v>195</v>
      </c>
      <c r="N464" s="117" t="s">
        <v>195</v>
      </c>
      <c r="O464" s="117" t="s">
        <v>195</v>
      </c>
      <c r="P464" s="117" t="s">
        <v>195</v>
      </c>
      <c r="Q464" s="117" t="s">
        <v>195</v>
      </c>
      <c r="R464" s="117" t="s">
        <v>195</v>
      </c>
      <c r="S464" s="117" t="s">
        <v>195</v>
      </c>
      <c r="T464" s="117" t="s">
        <v>195</v>
      </c>
      <c r="U464" s="118" t="s">
        <v>195</v>
      </c>
      <c r="V464" s="106">
        <v>0</v>
      </c>
      <c r="W464" s="106">
        <v>0</v>
      </c>
      <c r="X464" s="106">
        <v>0</v>
      </c>
      <c r="Y464" s="106">
        <v>0</v>
      </c>
      <c r="Z464" s="106">
        <v>1</v>
      </c>
      <c r="AA464" s="106">
        <v>1</v>
      </c>
      <c r="AB464" s="106">
        <v>0</v>
      </c>
      <c r="AC464" s="106">
        <v>0</v>
      </c>
      <c r="AD464" s="106">
        <v>3</v>
      </c>
      <c r="AE464" s="106">
        <v>0</v>
      </c>
      <c r="AF464" s="106">
        <v>2</v>
      </c>
      <c r="AG464" s="182">
        <v>3</v>
      </c>
      <c r="AH464" s="119">
        <f t="shared" si="131"/>
        <v>10</v>
      </c>
      <c r="AI464" s="106">
        <f t="shared" si="132"/>
        <v>0</v>
      </c>
      <c r="AJ464" s="107">
        <f t="shared" si="133"/>
        <v>0</v>
      </c>
      <c r="AK464" s="107">
        <f t="shared" si="134"/>
        <v>0</v>
      </c>
      <c r="AL464" s="107">
        <f t="shared" si="135"/>
        <v>0</v>
      </c>
      <c r="AM464" s="107">
        <f t="shared" si="136"/>
        <v>1</v>
      </c>
      <c r="AN464" s="107">
        <f t="shared" si="137"/>
        <v>1</v>
      </c>
      <c r="AO464" s="107">
        <f t="shared" si="138"/>
        <v>0</v>
      </c>
      <c r="AP464" s="107">
        <f t="shared" si="139"/>
        <v>0</v>
      </c>
      <c r="AQ464" s="107">
        <f t="shared" si="140"/>
        <v>3</v>
      </c>
      <c r="AR464" s="107">
        <f t="shared" si="141"/>
        <v>0</v>
      </c>
      <c r="AS464" s="107">
        <f t="shared" si="142"/>
        <v>2</v>
      </c>
      <c r="AT464" s="107">
        <f t="shared" si="143"/>
        <v>3</v>
      </c>
      <c r="AU464" s="105">
        <f t="shared" si="144"/>
        <v>10</v>
      </c>
      <c r="AV464" s="86">
        <v>185.50000000000003</v>
      </c>
      <c r="AW464" s="87">
        <f t="shared" si="145"/>
        <v>647.63</v>
      </c>
      <c r="AX464" s="87">
        <f t="shared" si="146"/>
        <v>462.13</v>
      </c>
    </row>
    <row r="465" spans="1:50" ht="15.75" thickBot="1" x14ac:dyDescent="0.3">
      <c r="A465" s="179" t="s">
        <v>135</v>
      </c>
      <c r="B465" s="180" t="s">
        <v>313</v>
      </c>
      <c r="C465" s="181" t="s">
        <v>362</v>
      </c>
      <c r="D465" s="176" t="str">
        <f t="shared" si="130"/>
        <v>1669468617-United-STAR+PLUS-MRSA Central</v>
      </c>
      <c r="E465" s="169" t="s">
        <v>482</v>
      </c>
      <c r="F465" s="169" t="s">
        <v>233</v>
      </c>
      <c r="G465" s="169" t="s">
        <v>212</v>
      </c>
      <c r="H465" s="85" t="s">
        <v>469</v>
      </c>
      <c r="I465" s="95" t="s">
        <v>510</v>
      </c>
      <c r="J465" s="116" t="s">
        <v>195</v>
      </c>
      <c r="K465" s="117" t="s">
        <v>195</v>
      </c>
      <c r="L465" s="117" t="s">
        <v>195</v>
      </c>
      <c r="M465" s="117" t="s">
        <v>195</v>
      </c>
      <c r="N465" s="117" t="s">
        <v>195</v>
      </c>
      <c r="O465" s="117" t="s">
        <v>195</v>
      </c>
      <c r="P465" s="117" t="s">
        <v>195</v>
      </c>
      <c r="Q465" s="117" t="s">
        <v>195</v>
      </c>
      <c r="R465" s="117" t="s">
        <v>195</v>
      </c>
      <c r="S465" s="117" t="s">
        <v>195</v>
      </c>
      <c r="T465" s="117" t="s">
        <v>195</v>
      </c>
      <c r="U465" s="118" t="s">
        <v>195</v>
      </c>
      <c r="V465" s="106">
        <v>14</v>
      </c>
      <c r="W465" s="106">
        <v>13</v>
      </c>
      <c r="X465" s="106">
        <v>12</v>
      </c>
      <c r="Y465" s="106">
        <v>7</v>
      </c>
      <c r="Z465" s="106">
        <v>14</v>
      </c>
      <c r="AA465" s="106">
        <v>12</v>
      </c>
      <c r="AB465" s="106">
        <v>11</v>
      </c>
      <c r="AC465" s="106">
        <v>7</v>
      </c>
      <c r="AD465" s="106">
        <v>8</v>
      </c>
      <c r="AE465" s="106">
        <v>13</v>
      </c>
      <c r="AF465" s="106">
        <v>4</v>
      </c>
      <c r="AG465" s="182">
        <v>7</v>
      </c>
      <c r="AH465" s="119">
        <f t="shared" si="131"/>
        <v>122</v>
      </c>
      <c r="AI465" s="106">
        <f t="shared" si="132"/>
        <v>14</v>
      </c>
      <c r="AJ465" s="107">
        <f t="shared" si="133"/>
        <v>13</v>
      </c>
      <c r="AK465" s="107">
        <f t="shared" si="134"/>
        <v>12</v>
      </c>
      <c r="AL465" s="107">
        <f t="shared" si="135"/>
        <v>7</v>
      </c>
      <c r="AM465" s="107">
        <f t="shared" si="136"/>
        <v>14</v>
      </c>
      <c r="AN465" s="107">
        <f t="shared" si="137"/>
        <v>12</v>
      </c>
      <c r="AO465" s="107">
        <f t="shared" si="138"/>
        <v>11</v>
      </c>
      <c r="AP465" s="107">
        <f t="shared" si="139"/>
        <v>7</v>
      </c>
      <c r="AQ465" s="107">
        <f t="shared" si="140"/>
        <v>8</v>
      </c>
      <c r="AR465" s="107">
        <f t="shared" si="141"/>
        <v>13</v>
      </c>
      <c r="AS465" s="107">
        <f t="shared" si="142"/>
        <v>4</v>
      </c>
      <c r="AT465" s="107">
        <f t="shared" si="143"/>
        <v>7</v>
      </c>
      <c r="AU465" s="105">
        <f t="shared" si="144"/>
        <v>122</v>
      </c>
      <c r="AV465" s="86">
        <v>8930.5800000000017</v>
      </c>
      <c r="AW465" s="87">
        <f t="shared" si="145"/>
        <v>7901.03</v>
      </c>
      <c r="AX465" s="87">
        <f t="shared" si="146"/>
        <v>-1029.550000000002</v>
      </c>
    </row>
    <row r="466" spans="1:50" ht="15.75" thickBot="1" x14ac:dyDescent="0.3">
      <c r="A466" s="179" t="s">
        <v>69</v>
      </c>
      <c r="B466" s="180" t="s">
        <v>418</v>
      </c>
      <c r="C466" s="181" t="s">
        <v>362</v>
      </c>
      <c r="D466" s="176" t="str">
        <f t="shared" si="130"/>
        <v>1205263134-United-STAR+PLUS-MRSA Central</v>
      </c>
      <c r="E466" s="169" t="s">
        <v>482</v>
      </c>
      <c r="F466" s="169" t="s">
        <v>233</v>
      </c>
      <c r="G466" s="169" t="s">
        <v>212</v>
      </c>
      <c r="H466" s="85" t="s">
        <v>469</v>
      </c>
      <c r="I466" s="95" t="s">
        <v>510</v>
      </c>
      <c r="J466" s="116" t="s">
        <v>195</v>
      </c>
      <c r="K466" s="117" t="s">
        <v>195</v>
      </c>
      <c r="L466" s="117" t="s">
        <v>195</v>
      </c>
      <c r="M466" s="117" t="s">
        <v>195</v>
      </c>
      <c r="N466" s="117" t="s">
        <v>195</v>
      </c>
      <c r="O466" s="117" t="s">
        <v>195</v>
      </c>
      <c r="P466" s="117" t="s">
        <v>195</v>
      </c>
      <c r="Q466" s="117" t="s">
        <v>195</v>
      </c>
      <c r="R466" s="117" t="s">
        <v>195</v>
      </c>
      <c r="S466" s="117" t="s">
        <v>195</v>
      </c>
      <c r="T466" s="117" t="s">
        <v>195</v>
      </c>
      <c r="U466" s="118" t="s">
        <v>195</v>
      </c>
      <c r="V466" s="106">
        <v>3</v>
      </c>
      <c r="W466" s="106">
        <v>1</v>
      </c>
      <c r="X466" s="106">
        <v>0</v>
      </c>
      <c r="Y466" s="106">
        <v>1</v>
      </c>
      <c r="Z466" s="106">
        <v>0</v>
      </c>
      <c r="AA466" s="106">
        <v>1</v>
      </c>
      <c r="AB466" s="106">
        <v>4</v>
      </c>
      <c r="AC466" s="106">
        <v>4</v>
      </c>
      <c r="AD466" s="106">
        <v>2</v>
      </c>
      <c r="AE466" s="106">
        <v>3</v>
      </c>
      <c r="AF466" s="106">
        <v>3</v>
      </c>
      <c r="AG466" s="182">
        <v>6</v>
      </c>
      <c r="AH466" s="119">
        <f t="shared" si="131"/>
        <v>28</v>
      </c>
      <c r="AI466" s="106">
        <f t="shared" si="132"/>
        <v>3</v>
      </c>
      <c r="AJ466" s="107">
        <f t="shared" si="133"/>
        <v>1</v>
      </c>
      <c r="AK466" s="107">
        <f t="shared" si="134"/>
        <v>0</v>
      </c>
      <c r="AL466" s="107">
        <f t="shared" si="135"/>
        <v>1</v>
      </c>
      <c r="AM466" s="107">
        <f t="shared" si="136"/>
        <v>0</v>
      </c>
      <c r="AN466" s="107">
        <f t="shared" si="137"/>
        <v>1</v>
      </c>
      <c r="AO466" s="107">
        <f t="shared" si="138"/>
        <v>4</v>
      </c>
      <c r="AP466" s="107">
        <f t="shared" si="139"/>
        <v>4</v>
      </c>
      <c r="AQ466" s="107">
        <f t="shared" si="140"/>
        <v>2</v>
      </c>
      <c r="AR466" s="107">
        <f t="shared" si="141"/>
        <v>3</v>
      </c>
      <c r="AS466" s="107">
        <f t="shared" si="142"/>
        <v>3</v>
      </c>
      <c r="AT466" s="107">
        <f t="shared" si="143"/>
        <v>6</v>
      </c>
      <c r="AU466" s="105">
        <f t="shared" si="144"/>
        <v>28</v>
      </c>
      <c r="AV466" s="86">
        <v>174.9</v>
      </c>
      <c r="AW466" s="87">
        <f t="shared" si="145"/>
        <v>1813.35</v>
      </c>
      <c r="AX466" s="87">
        <f t="shared" si="146"/>
        <v>1638.4499999999998</v>
      </c>
    </row>
    <row r="467" spans="1:50" ht="15.75" thickBot="1" x14ac:dyDescent="0.3">
      <c r="A467" s="179" t="s">
        <v>128</v>
      </c>
      <c r="B467" s="180" t="s">
        <v>300</v>
      </c>
      <c r="C467" s="181" t="s">
        <v>352</v>
      </c>
      <c r="D467" s="176" t="str">
        <f t="shared" si="130"/>
        <v>1639678030-United-STAR Kids-MRSA Northeast</v>
      </c>
      <c r="E467" s="169" t="s">
        <v>482</v>
      </c>
      <c r="F467" s="169" t="s">
        <v>236</v>
      </c>
      <c r="G467" s="169" t="s">
        <v>262</v>
      </c>
      <c r="H467" s="85" t="s">
        <v>469</v>
      </c>
      <c r="I467" s="95" t="s">
        <v>510</v>
      </c>
      <c r="J467" s="116" t="s">
        <v>195</v>
      </c>
      <c r="K467" s="117" t="s">
        <v>195</v>
      </c>
      <c r="L467" s="117" t="s">
        <v>195</v>
      </c>
      <c r="M467" s="117" t="s">
        <v>195</v>
      </c>
      <c r="N467" s="117" t="s">
        <v>195</v>
      </c>
      <c r="O467" s="117" t="s">
        <v>195</v>
      </c>
      <c r="P467" s="117" t="s">
        <v>195</v>
      </c>
      <c r="Q467" s="117" t="s">
        <v>195</v>
      </c>
      <c r="R467" s="117" t="s">
        <v>195</v>
      </c>
      <c r="S467" s="117" t="s">
        <v>195</v>
      </c>
      <c r="T467" s="117" t="s">
        <v>195</v>
      </c>
      <c r="U467" s="118" t="s">
        <v>195</v>
      </c>
      <c r="V467" s="106">
        <v>7</v>
      </c>
      <c r="W467" s="106">
        <v>3</v>
      </c>
      <c r="X467" s="106">
        <v>0</v>
      </c>
      <c r="Y467" s="106">
        <v>4</v>
      </c>
      <c r="Z467" s="106">
        <v>7</v>
      </c>
      <c r="AA467" s="106">
        <v>6</v>
      </c>
      <c r="AB467" s="106">
        <v>7</v>
      </c>
      <c r="AC467" s="106">
        <v>5</v>
      </c>
      <c r="AD467" s="106">
        <v>6</v>
      </c>
      <c r="AE467" s="106">
        <v>2</v>
      </c>
      <c r="AF467" s="106">
        <v>5</v>
      </c>
      <c r="AG467" s="182">
        <v>7</v>
      </c>
      <c r="AH467" s="119">
        <f t="shared" si="131"/>
        <v>59</v>
      </c>
      <c r="AI467" s="106">
        <f t="shared" si="132"/>
        <v>7</v>
      </c>
      <c r="AJ467" s="107">
        <f t="shared" si="133"/>
        <v>3</v>
      </c>
      <c r="AK467" s="107">
        <f t="shared" si="134"/>
        <v>0</v>
      </c>
      <c r="AL467" s="107">
        <f t="shared" si="135"/>
        <v>4</v>
      </c>
      <c r="AM467" s="107">
        <f t="shared" si="136"/>
        <v>7</v>
      </c>
      <c r="AN467" s="107">
        <f t="shared" si="137"/>
        <v>6</v>
      </c>
      <c r="AO467" s="107">
        <f t="shared" si="138"/>
        <v>7</v>
      </c>
      <c r="AP467" s="107">
        <f t="shared" si="139"/>
        <v>5</v>
      </c>
      <c r="AQ467" s="107">
        <f t="shared" si="140"/>
        <v>6</v>
      </c>
      <c r="AR467" s="107">
        <f t="shared" si="141"/>
        <v>2</v>
      </c>
      <c r="AS467" s="107">
        <f t="shared" si="142"/>
        <v>5</v>
      </c>
      <c r="AT467" s="107">
        <f t="shared" si="143"/>
        <v>7</v>
      </c>
      <c r="AU467" s="105">
        <f t="shared" si="144"/>
        <v>59</v>
      </c>
      <c r="AV467" s="86">
        <v>2261.9600000000009</v>
      </c>
      <c r="AW467" s="87">
        <f t="shared" si="145"/>
        <v>3820.99</v>
      </c>
      <c r="AX467" s="87">
        <f t="shared" si="146"/>
        <v>1559.0299999999988</v>
      </c>
    </row>
    <row r="468" spans="1:50" ht="15.75" thickBot="1" x14ac:dyDescent="0.3">
      <c r="A468" s="179" t="s">
        <v>41</v>
      </c>
      <c r="B468" s="180" t="s">
        <v>301</v>
      </c>
      <c r="C468" s="181" t="s">
        <v>352</v>
      </c>
      <c r="D468" s="176" t="str">
        <f t="shared" si="130"/>
        <v>1033641105-United-STAR Kids-MRSA Northeast</v>
      </c>
      <c r="E468" s="169" t="s">
        <v>482</v>
      </c>
      <c r="F468" s="169" t="s">
        <v>236</v>
      </c>
      <c r="G468" s="169" t="s">
        <v>262</v>
      </c>
      <c r="H468" s="85" t="s">
        <v>468</v>
      </c>
      <c r="I468" s="95" t="s">
        <v>510</v>
      </c>
      <c r="J468" s="116" t="s">
        <v>38</v>
      </c>
      <c r="K468" s="117" t="s">
        <v>38</v>
      </c>
      <c r="L468" s="117" t="s">
        <v>38</v>
      </c>
      <c r="M468" s="117" t="s">
        <v>38</v>
      </c>
      <c r="N468" s="117" t="s">
        <v>38</v>
      </c>
      <c r="O468" s="117" t="s">
        <v>38</v>
      </c>
      <c r="P468" s="117" t="s">
        <v>38</v>
      </c>
      <c r="Q468" s="117" t="s">
        <v>38</v>
      </c>
      <c r="R468" s="117" t="s">
        <v>38</v>
      </c>
      <c r="S468" s="117" t="s">
        <v>38</v>
      </c>
      <c r="T468" s="117" t="s">
        <v>38</v>
      </c>
      <c r="U468" s="118" t="s">
        <v>38</v>
      </c>
      <c r="V468" s="106">
        <v>0</v>
      </c>
      <c r="W468" s="106">
        <v>0</v>
      </c>
      <c r="X468" s="106">
        <v>0</v>
      </c>
      <c r="Y468" s="106">
        <v>0</v>
      </c>
      <c r="Z468" s="106">
        <v>0</v>
      </c>
      <c r="AA468" s="106">
        <v>0</v>
      </c>
      <c r="AB468" s="106">
        <v>0</v>
      </c>
      <c r="AC468" s="106">
        <v>0</v>
      </c>
      <c r="AD468" s="106">
        <v>0</v>
      </c>
      <c r="AE468" s="106">
        <v>0</v>
      </c>
      <c r="AF468" s="106">
        <v>0</v>
      </c>
      <c r="AG468" s="182">
        <v>0</v>
      </c>
      <c r="AH468" s="119">
        <f t="shared" si="131"/>
        <v>0</v>
      </c>
      <c r="AI468" s="106">
        <f t="shared" si="132"/>
        <v>0</v>
      </c>
      <c r="AJ468" s="107">
        <f t="shared" si="133"/>
        <v>0</v>
      </c>
      <c r="AK468" s="107">
        <f t="shared" si="134"/>
        <v>0</v>
      </c>
      <c r="AL468" s="107">
        <f t="shared" si="135"/>
        <v>0</v>
      </c>
      <c r="AM468" s="107">
        <f t="shared" si="136"/>
        <v>0</v>
      </c>
      <c r="AN468" s="107">
        <f t="shared" si="137"/>
        <v>0</v>
      </c>
      <c r="AO468" s="107">
        <f t="shared" si="138"/>
        <v>0</v>
      </c>
      <c r="AP468" s="107">
        <f t="shared" si="139"/>
        <v>0</v>
      </c>
      <c r="AQ468" s="107">
        <f t="shared" si="140"/>
        <v>0</v>
      </c>
      <c r="AR468" s="107">
        <f t="shared" si="141"/>
        <v>0</v>
      </c>
      <c r="AS468" s="107">
        <f t="shared" si="142"/>
        <v>0</v>
      </c>
      <c r="AT468" s="107">
        <f t="shared" si="143"/>
        <v>0</v>
      </c>
      <c r="AU468" s="105">
        <f t="shared" si="144"/>
        <v>0</v>
      </c>
      <c r="AV468" s="86">
        <v>0</v>
      </c>
      <c r="AW468" s="87">
        <f t="shared" si="145"/>
        <v>0</v>
      </c>
      <c r="AX468" s="87">
        <f t="shared" si="146"/>
        <v>0</v>
      </c>
    </row>
    <row r="469" spans="1:50" ht="15.75" thickBot="1" x14ac:dyDescent="0.3">
      <c r="A469" s="179" t="s">
        <v>186</v>
      </c>
      <c r="B469" s="180" t="s">
        <v>302</v>
      </c>
      <c r="C469" s="181" t="s">
        <v>352</v>
      </c>
      <c r="D469" s="176" t="str">
        <f t="shared" si="130"/>
        <v>1952800310-United-STAR Kids-MRSA Northeast</v>
      </c>
      <c r="E469" s="169" t="s">
        <v>482</v>
      </c>
      <c r="F469" s="169" t="s">
        <v>236</v>
      </c>
      <c r="G469" s="169" t="s">
        <v>262</v>
      </c>
      <c r="H469" s="85" t="s">
        <v>469</v>
      </c>
      <c r="I469" s="95" t="s">
        <v>510</v>
      </c>
      <c r="J469" s="116" t="s">
        <v>195</v>
      </c>
      <c r="K469" s="117" t="s">
        <v>195</v>
      </c>
      <c r="L469" s="117" t="s">
        <v>195</v>
      </c>
      <c r="M469" s="117" t="s">
        <v>195</v>
      </c>
      <c r="N469" s="117" t="s">
        <v>195</v>
      </c>
      <c r="O469" s="117" t="s">
        <v>195</v>
      </c>
      <c r="P469" s="117" t="s">
        <v>195</v>
      </c>
      <c r="Q469" s="117" t="s">
        <v>195</v>
      </c>
      <c r="R469" s="117" t="s">
        <v>195</v>
      </c>
      <c r="S469" s="117" t="s">
        <v>195</v>
      </c>
      <c r="T469" s="117" t="s">
        <v>195</v>
      </c>
      <c r="U469" s="118" t="s">
        <v>195</v>
      </c>
      <c r="V469" s="106">
        <v>10</v>
      </c>
      <c r="W469" s="106">
        <v>12</v>
      </c>
      <c r="X469" s="106">
        <v>9</v>
      </c>
      <c r="Y469" s="106">
        <v>4</v>
      </c>
      <c r="Z469" s="106">
        <v>11</v>
      </c>
      <c r="AA469" s="106">
        <v>9</v>
      </c>
      <c r="AB469" s="106">
        <v>11</v>
      </c>
      <c r="AC469" s="106">
        <v>15</v>
      </c>
      <c r="AD469" s="106">
        <v>6</v>
      </c>
      <c r="AE469" s="106">
        <v>10</v>
      </c>
      <c r="AF469" s="106">
        <v>4</v>
      </c>
      <c r="AG469" s="182">
        <v>12</v>
      </c>
      <c r="AH469" s="119">
        <f t="shared" si="131"/>
        <v>113</v>
      </c>
      <c r="AI469" s="106">
        <f t="shared" si="132"/>
        <v>10</v>
      </c>
      <c r="AJ469" s="107">
        <f t="shared" si="133"/>
        <v>12</v>
      </c>
      <c r="AK469" s="107">
        <f t="shared" si="134"/>
        <v>9</v>
      </c>
      <c r="AL469" s="107">
        <f t="shared" si="135"/>
        <v>4</v>
      </c>
      <c r="AM469" s="107">
        <f t="shared" si="136"/>
        <v>11</v>
      </c>
      <c r="AN469" s="107">
        <f t="shared" si="137"/>
        <v>9</v>
      </c>
      <c r="AO469" s="107">
        <f t="shared" si="138"/>
        <v>11</v>
      </c>
      <c r="AP469" s="107">
        <f t="shared" si="139"/>
        <v>15</v>
      </c>
      <c r="AQ469" s="107">
        <f t="shared" si="140"/>
        <v>6</v>
      </c>
      <c r="AR469" s="107">
        <f t="shared" si="141"/>
        <v>10</v>
      </c>
      <c r="AS469" s="107">
        <f t="shared" si="142"/>
        <v>4</v>
      </c>
      <c r="AT469" s="107">
        <f t="shared" si="143"/>
        <v>12</v>
      </c>
      <c r="AU469" s="105">
        <f t="shared" si="144"/>
        <v>113</v>
      </c>
      <c r="AV469" s="86">
        <v>7043.9900000000016</v>
      </c>
      <c r="AW469" s="87">
        <f t="shared" si="145"/>
        <v>7318.16</v>
      </c>
      <c r="AX469" s="87">
        <f t="shared" si="146"/>
        <v>274.16999999999825</v>
      </c>
    </row>
    <row r="470" spans="1:50" ht="15.75" thickBot="1" x14ac:dyDescent="0.3">
      <c r="A470" s="179" t="s">
        <v>157</v>
      </c>
      <c r="B470" s="180" t="s">
        <v>422</v>
      </c>
      <c r="C470" s="181" t="s">
        <v>352</v>
      </c>
      <c r="D470" s="176" t="str">
        <f t="shared" si="130"/>
        <v>1811256696-United-STAR Kids-MRSA Northeast</v>
      </c>
      <c r="E470" s="169" t="s">
        <v>482</v>
      </c>
      <c r="F470" s="169" t="s">
        <v>236</v>
      </c>
      <c r="G470" s="169" t="s">
        <v>262</v>
      </c>
      <c r="H470" s="85" t="s">
        <v>469</v>
      </c>
      <c r="I470" s="95" t="s">
        <v>510</v>
      </c>
      <c r="J470" s="116" t="s">
        <v>195</v>
      </c>
      <c r="K470" s="117" t="s">
        <v>195</v>
      </c>
      <c r="L470" s="117" t="s">
        <v>195</v>
      </c>
      <c r="M470" s="117" t="s">
        <v>195</v>
      </c>
      <c r="N470" s="117" t="s">
        <v>195</v>
      </c>
      <c r="O470" s="117" t="s">
        <v>195</v>
      </c>
      <c r="P470" s="117" t="s">
        <v>195</v>
      </c>
      <c r="Q470" s="117" t="s">
        <v>195</v>
      </c>
      <c r="R470" s="117" t="s">
        <v>195</v>
      </c>
      <c r="S470" s="117" t="s">
        <v>195</v>
      </c>
      <c r="T470" s="117" t="s">
        <v>195</v>
      </c>
      <c r="U470" s="118" t="s">
        <v>195</v>
      </c>
      <c r="V470" s="106">
        <v>6</v>
      </c>
      <c r="W470" s="106">
        <v>5</v>
      </c>
      <c r="X470" s="106">
        <v>0</v>
      </c>
      <c r="Y470" s="106">
        <v>6</v>
      </c>
      <c r="Z470" s="106">
        <v>2</v>
      </c>
      <c r="AA470" s="106">
        <v>4</v>
      </c>
      <c r="AB470" s="106">
        <v>1</v>
      </c>
      <c r="AC470" s="106">
        <v>4</v>
      </c>
      <c r="AD470" s="106">
        <v>4</v>
      </c>
      <c r="AE470" s="106">
        <v>3</v>
      </c>
      <c r="AF470" s="106">
        <v>0</v>
      </c>
      <c r="AG470" s="182">
        <v>9</v>
      </c>
      <c r="AH470" s="119">
        <f t="shared" si="131"/>
        <v>44</v>
      </c>
      <c r="AI470" s="106">
        <f t="shared" si="132"/>
        <v>6</v>
      </c>
      <c r="AJ470" s="107">
        <f t="shared" si="133"/>
        <v>5</v>
      </c>
      <c r="AK470" s="107">
        <f t="shared" si="134"/>
        <v>0</v>
      </c>
      <c r="AL470" s="107">
        <f t="shared" si="135"/>
        <v>6</v>
      </c>
      <c r="AM470" s="107">
        <f t="shared" si="136"/>
        <v>2</v>
      </c>
      <c r="AN470" s="107">
        <f t="shared" si="137"/>
        <v>4</v>
      </c>
      <c r="AO470" s="107">
        <f t="shared" si="138"/>
        <v>1</v>
      </c>
      <c r="AP470" s="107">
        <f t="shared" si="139"/>
        <v>4</v>
      </c>
      <c r="AQ470" s="107">
        <f t="shared" si="140"/>
        <v>4</v>
      </c>
      <c r="AR470" s="107">
        <f t="shared" si="141"/>
        <v>3</v>
      </c>
      <c r="AS470" s="107">
        <f t="shared" si="142"/>
        <v>0</v>
      </c>
      <c r="AT470" s="107">
        <f t="shared" si="143"/>
        <v>9</v>
      </c>
      <c r="AU470" s="105">
        <f t="shared" si="144"/>
        <v>44</v>
      </c>
      <c r="AV470" s="86">
        <v>1495.9699999999998</v>
      </c>
      <c r="AW470" s="87">
        <f t="shared" si="145"/>
        <v>2849.55</v>
      </c>
      <c r="AX470" s="87">
        <f t="shared" si="146"/>
        <v>1353.5800000000004</v>
      </c>
    </row>
    <row r="471" spans="1:50" ht="15.75" thickBot="1" x14ac:dyDescent="0.3">
      <c r="A471" s="179" t="s">
        <v>181</v>
      </c>
      <c r="B471" s="180" t="s">
        <v>351</v>
      </c>
      <c r="C471" s="181" t="s">
        <v>352</v>
      </c>
      <c r="D471" s="176" t="str">
        <f t="shared" si="130"/>
        <v>1932608452-United-STAR Kids-MRSA Northeast</v>
      </c>
      <c r="E471" s="169" t="s">
        <v>482</v>
      </c>
      <c r="F471" s="169" t="s">
        <v>236</v>
      </c>
      <c r="G471" s="169" t="s">
        <v>262</v>
      </c>
      <c r="H471" s="85" t="s">
        <v>469</v>
      </c>
      <c r="I471" s="95" t="s">
        <v>510</v>
      </c>
      <c r="J471" s="116" t="s">
        <v>195</v>
      </c>
      <c r="K471" s="117" t="s">
        <v>195</v>
      </c>
      <c r="L471" s="117" t="s">
        <v>195</v>
      </c>
      <c r="M471" s="117" t="s">
        <v>195</v>
      </c>
      <c r="N471" s="117" t="s">
        <v>195</v>
      </c>
      <c r="O471" s="117" t="s">
        <v>195</v>
      </c>
      <c r="P471" s="117" t="s">
        <v>195</v>
      </c>
      <c r="Q471" s="117" t="s">
        <v>195</v>
      </c>
      <c r="R471" s="117" t="s">
        <v>195</v>
      </c>
      <c r="S471" s="117" t="s">
        <v>195</v>
      </c>
      <c r="T471" s="117" t="s">
        <v>195</v>
      </c>
      <c r="U471" s="118" t="s">
        <v>195</v>
      </c>
      <c r="V471" s="106">
        <v>1</v>
      </c>
      <c r="W471" s="106">
        <v>2</v>
      </c>
      <c r="X471" s="106">
        <v>0</v>
      </c>
      <c r="Y471" s="106">
        <v>0</v>
      </c>
      <c r="Z471" s="106">
        <v>2</v>
      </c>
      <c r="AA471" s="106">
        <v>0</v>
      </c>
      <c r="AB471" s="106">
        <v>0</v>
      </c>
      <c r="AC471" s="106">
        <v>0</v>
      </c>
      <c r="AD471" s="106">
        <v>0</v>
      </c>
      <c r="AE471" s="106">
        <v>0</v>
      </c>
      <c r="AF471" s="106">
        <v>0</v>
      </c>
      <c r="AG471" s="182">
        <v>1</v>
      </c>
      <c r="AH471" s="119">
        <f t="shared" si="131"/>
        <v>6</v>
      </c>
      <c r="AI471" s="106">
        <f t="shared" si="132"/>
        <v>1</v>
      </c>
      <c r="AJ471" s="107">
        <f t="shared" si="133"/>
        <v>2</v>
      </c>
      <c r="AK471" s="107">
        <f t="shared" si="134"/>
        <v>0</v>
      </c>
      <c r="AL471" s="107">
        <f t="shared" si="135"/>
        <v>0</v>
      </c>
      <c r="AM471" s="107">
        <f t="shared" si="136"/>
        <v>2</v>
      </c>
      <c r="AN471" s="107">
        <f t="shared" si="137"/>
        <v>0</v>
      </c>
      <c r="AO471" s="107">
        <f t="shared" si="138"/>
        <v>0</v>
      </c>
      <c r="AP471" s="107">
        <f t="shared" si="139"/>
        <v>0</v>
      </c>
      <c r="AQ471" s="107">
        <f t="shared" si="140"/>
        <v>0</v>
      </c>
      <c r="AR471" s="107">
        <f t="shared" si="141"/>
        <v>0</v>
      </c>
      <c r="AS471" s="107">
        <f t="shared" si="142"/>
        <v>0</v>
      </c>
      <c r="AT471" s="107">
        <f t="shared" si="143"/>
        <v>1</v>
      </c>
      <c r="AU471" s="105">
        <f t="shared" si="144"/>
        <v>6</v>
      </c>
      <c r="AV471" s="86">
        <v>0</v>
      </c>
      <c r="AW471" s="87">
        <f t="shared" si="145"/>
        <v>388.58</v>
      </c>
      <c r="AX471" s="87">
        <f t="shared" si="146"/>
        <v>388.58</v>
      </c>
    </row>
    <row r="472" spans="1:50" ht="15.75" thickBot="1" x14ac:dyDescent="0.3">
      <c r="A472" s="179" t="s">
        <v>70</v>
      </c>
      <c r="B472" s="180" t="s">
        <v>351</v>
      </c>
      <c r="C472" s="181" t="s">
        <v>352</v>
      </c>
      <c r="D472" s="176" t="str">
        <f t="shared" si="130"/>
        <v>1205335726-United-STAR Kids-MRSA Northeast</v>
      </c>
      <c r="E472" s="169" t="s">
        <v>482</v>
      </c>
      <c r="F472" s="169" t="s">
        <v>236</v>
      </c>
      <c r="G472" s="169" t="s">
        <v>262</v>
      </c>
      <c r="H472" s="85" t="s">
        <v>469</v>
      </c>
      <c r="I472" s="95" t="s">
        <v>510</v>
      </c>
      <c r="J472" s="116" t="s">
        <v>195</v>
      </c>
      <c r="K472" s="117" t="s">
        <v>195</v>
      </c>
      <c r="L472" s="117" t="s">
        <v>195</v>
      </c>
      <c r="M472" s="117" t="s">
        <v>195</v>
      </c>
      <c r="N472" s="117" t="s">
        <v>195</v>
      </c>
      <c r="O472" s="117" t="s">
        <v>195</v>
      </c>
      <c r="P472" s="117" t="s">
        <v>195</v>
      </c>
      <c r="Q472" s="117" t="s">
        <v>195</v>
      </c>
      <c r="R472" s="117" t="s">
        <v>195</v>
      </c>
      <c r="S472" s="117" t="s">
        <v>195</v>
      </c>
      <c r="T472" s="117" t="s">
        <v>195</v>
      </c>
      <c r="U472" s="118" t="s">
        <v>195</v>
      </c>
      <c r="V472" s="106">
        <v>9</v>
      </c>
      <c r="W472" s="106">
        <v>7</v>
      </c>
      <c r="X472" s="106">
        <v>11</v>
      </c>
      <c r="Y472" s="106">
        <v>10</v>
      </c>
      <c r="Z472" s="106">
        <v>9</v>
      </c>
      <c r="AA472" s="106">
        <v>3</v>
      </c>
      <c r="AB472" s="106">
        <v>6</v>
      </c>
      <c r="AC472" s="106">
        <v>5</v>
      </c>
      <c r="AD472" s="106">
        <v>6</v>
      </c>
      <c r="AE472" s="106">
        <v>12</v>
      </c>
      <c r="AF472" s="106">
        <v>8</v>
      </c>
      <c r="AG472" s="182">
        <v>8</v>
      </c>
      <c r="AH472" s="119">
        <f t="shared" si="131"/>
        <v>94</v>
      </c>
      <c r="AI472" s="106">
        <f t="shared" si="132"/>
        <v>9</v>
      </c>
      <c r="AJ472" s="107">
        <f t="shared" si="133"/>
        <v>7</v>
      </c>
      <c r="AK472" s="107">
        <f t="shared" si="134"/>
        <v>11</v>
      </c>
      <c r="AL472" s="107">
        <f t="shared" si="135"/>
        <v>10</v>
      </c>
      <c r="AM472" s="107">
        <f t="shared" si="136"/>
        <v>9</v>
      </c>
      <c r="AN472" s="107">
        <f t="shared" si="137"/>
        <v>3</v>
      </c>
      <c r="AO472" s="107">
        <f t="shared" si="138"/>
        <v>6</v>
      </c>
      <c r="AP472" s="107">
        <f t="shared" si="139"/>
        <v>5</v>
      </c>
      <c r="AQ472" s="107">
        <f t="shared" si="140"/>
        <v>6</v>
      </c>
      <c r="AR472" s="107">
        <f t="shared" si="141"/>
        <v>12</v>
      </c>
      <c r="AS472" s="107">
        <f t="shared" si="142"/>
        <v>8</v>
      </c>
      <c r="AT472" s="107">
        <f t="shared" si="143"/>
        <v>8</v>
      </c>
      <c r="AU472" s="105">
        <f t="shared" si="144"/>
        <v>94</v>
      </c>
      <c r="AV472" s="86">
        <v>3615.7500000000023</v>
      </c>
      <c r="AW472" s="87">
        <f t="shared" si="145"/>
        <v>6087.68</v>
      </c>
      <c r="AX472" s="87">
        <f t="shared" si="146"/>
        <v>2471.929999999998</v>
      </c>
    </row>
    <row r="473" spans="1:50" ht="15.75" thickBot="1" x14ac:dyDescent="0.3">
      <c r="A473" s="179" t="s">
        <v>75</v>
      </c>
      <c r="B473" s="180" t="s">
        <v>351</v>
      </c>
      <c r="C473" s="181" t="s">
        <v>352</v>
      </c>
      <c r="D473" s="176" t="str">
        <f t="shared" si="130"/>
        <v>1306345764-United-STAR Kids-MRSA Northeast</v>
      </c>
      <c r="E473" s="169" t="s">
        <v>482</v>
      </c>
      <c r="F473" s="169" t="s">
        <v>236</v>
      </c>
      <c r="G473" s="169" t="s">
        <v>262</v>
      </c>
      <c r="H473" s="85" t="s">
        <v>469</v>
      </c>
      <c r="I473" s="95" t="s">
        <v>510</v>
      </c>
      <c r="J473" s="116" t="s">
        <v>195</v>
      </c>
      <c r="K473" s="117" t="s">
        <v>195</v>
      </c>
      <c r="L473" s="117" t="s">
        <v>195</v>
      </c>
      <c r="M473" s="117" t="s">
        <v>195</v>
      </c>
      <c r="N473" s="117" t="s">
        <v>195</v>
      </c>
      <c r="O473" s="117" t="s">
        <v>195</v>
      </c>
      <c r="P473" s="117" t="s">
        <v>195</v>
      </c>
      <c r="Q473" s="117" t="s">
        <v>195</v>
      </c>
      <c r="R473" s="117" t="s">
        <v>195</v>
      </c>
      <c r="S473" s="117" t="s">
        <v>195</v>
      </c>
      <c r="T473" s="117" t="s">
        <v>195</v>
      </c>
      <c r="U473" s="118" t="s">
        <v>195</v>
      </c>
      <c r="V473" s="106">
        <v>2</v>
      </c>
      <c r="W473" s="106">
        <v>1</v>
      </c>
      <c r="X473" s="106">
        <v>2</v>
      </c>
      <c r="Y473" s="106">
        <v>3</v>
      </c>
      <c r="Z473" s="106">
        <v>1</v>
      </c>
      <c r="AA473" s="106">
        <v>1</v>
      </c>
      <c r="AB473" s="106">
        <v>3</v>
      </c>
      <c r="AC473" s="106">
        <v>0</v>
      </c>
      <c r="AD473" s="106">
        <v>1</v>
      </c>
      <c r="AE473" s="106">
        <v>0</v>
      </c>
      <c r="AF473" s="106">
        <v>1</v>
      </c>
      <c r="AG473" s="182">
        <v>1</v>
      </c>
      <c r="AH473" s="119">
        <f t="shared" si="131"/>
        <v>16</v>
      </c>
      <c r="AI473" s="106">
        <f t="shared" si="132"/>
        <v>2</v>
      </c>
      <c r="AJ473" s="107">
        <f t="shared" si="133"/>
        <v>1</v>
      </c>
      <c r="AK473" s="107">
        <f t="shared" si="134"/>
        <v>2</v>
      </c>
      <c r="AL473" s="107">
        <f t="shared" si="135"/>
        <v>3</v>
      </c>
      <c r="AM473" s="107">
        <f t="shared" si="136"/>
        <v>1</v>
      </c>
      <c r="AN473" s="107">
        <f t="shared" si="137"/>
        <v>1</v>
      </c>
      <c r="AO473" s="107">
        <f t="shared" si="138"/>
        <v>3</v>
      </c>
      <c r="AP473" s="107">
        <f t="shared" si="139"/>
        <v>0</v>
      </c>
      <c r="AQ473" s="107">
        <f t="shared" si="140"/>
        <v>1</v>
      </c>
      <c r="AR473" s="107">
        <f t="shared" si="141"/>
        <v>0</v>
      </c>
      <c r="AS473" s="107">
        <f t="shared" si="142"/>
        <v>1</v>
      </c>
      <c r="AT473" s="107">
        <f t="shared" si="143"/>
        <v>1</v>
      </c>
      <c r="AU473" s="105">
        <f t="shared" si="144"/>
        <v>16</v>
      </c>
      <c r="AV473" s="86">
        <v>1825.3799999999999</v>
      </c>
      <c r="AW473" s="87">
        <f t="shared" si="145"/>
        <v>1036.2</v>
      </c>
      <c r="AX473" s="87">
        <f t="shared" si="146"/>
        <v>-789.17999999999984</v>
      </c>
    </row>
    <row r="474" spans="1:50" ht="15.75" thickBot="1" x14ac:dyDescent="0.3">
      <c r="A474" s="179" t="s">
        <v>154</v>
      </c>
      <c r="B474" s="180" t="s">
        <v>260</v>
      </c>
      <c r="C474" s="181" t="s">
        <v>352</v>
      </c>
      <c r="D474" s="176" t="str">
        <f t="shared" si="130"/>
        <v>1770082299-United-STAR Kids-MRSA Northeast</v>
      </c>
      <c r="E474" s="169" t="s">
        <v>482</v>
      </c>
      <c r="F474" s="169" t="s">
        <v>236</v>
      </c>
      <c r="G474" s="169" t="s">
        <v>262</v>
      </c>
      <c r="H474" s="85" t="s">
        <v>469</v>
      </c>
      <c r="I474" s="95" t="s">
        <v>510</v>
      </c>
      <c r="J474" s="116" t="s">
        <v>195</v>
      </c>
      <c r="K474" s="117" t="s">
        <v>195</v>
      </c>
      <c r="L474" s="117" t="s">
        <v>195</v>
      </c>
      <c r="M474" s="117" t="s">
        <v>195</v>
      </c>
      <c r="N474" s="117" t="s">
        <v>195</v>
      </c>
      <c r="O474" s="117" t="s">
        <v>195</v>
      </c>
      <c r="P474" s="117" t="s">
        <v>195</v>
      </c>
      <c r="Q474" s="117" t="s">
        <v>195</v>
      </c>
      <c r="R474" s="117" t="s">
        <v>195</v>
      </c>
      <c r="S474" s="117" t="s">
        <v>195</v>
      </c>
      <c r="T474" s="117" t="s">
        <v>195</v>
      </c>
      <c r="U474" s="118" t="s">
        <v>195</v>
      </c>
      <c r="V474" s="106">
        <v>9</v>
      </c>
      <c r="W474" s="106">
        <v>6</v>
      </c>
      <c r="X474" s="106">
        <v>11</v>
      </c>
      <c r="Y474" s="106">
        <v>6</v>
      </c>
      <c r="Z474" s="106">
        <v>3</v>
      </c>
      <c r="AA474" s="106">
        <v>3</v>
      </c>
      <c r="AB474" s="106">
        <v>12</v>
      </c>
      <c r="AC474" s="106">
        <v>9</v>
      </c>
      <c r="AD474" s="106">
        <v>3</v>
      </c>
      <c r="AE474" s="106">
        <v>4</v>
      </c>
      <c r="AF474" s="106">
        <v>7</v>
      </c>
      <c r="AG474" s="182">
        <v>9</v>
      </c>
      <c r="AH474" s="119">
        <f t="shared" si="131"/>
        <v>82</v>
      </c>
      <c r="AI474" s="106">
        <f t="shared" si="132"/>
        <v>9</v>
      </c>
      <c r="AJ474" s="107">
        <f t="shared" si="133"/>
        <v>6</v>
      </c>
      <c r="AK474" s="107">
        <f t="shared" si="134"/>
        <v>11</v>
      </c>
      <c r="AL474" s="107">
        <f t="shared" si="135"/>
        <v>6</v>
      </c>
      <c r="AM474" s="107">
        <f t="shared" si="136"/>
        <v>3</v>
      </c>
      <c r="AN474" s="107">
        <f t="shared" si="137"/>
        <v>3</v>
      </c>
      <c r="AO474" s="107">
        <f t="shared" si="138"/>
        <v>12</v>
      </c>
      <c r="AP474" s="107">
        <f t="shared" si="139"/>
        <v>9</v>
      </c>
      <c r="AQ474" s="107">
        <f t="shared" si="140"/>
        <v>3</v>
      </c>
      <c r="AR474" s="107">
        <f t="shared" si="141"/>
        <v>4</v>
      </c>
      <c r="AS474" s="107">
        <f t="shared" si="142"/>
        <v>7</v>
      </c>
      <c r="AT474" s="107">
        <f t="shared" si="143"/>
        <v>9</v>
      </c>
      <c r="AU474" s="105">
        <f t="shared" si="144"/>
        <v>82</v>
      </c>
      <c r="AV474" s="86">
        <v>2638.3300000000017</v>
      </c>
      <c r="AW474" s="87">
        <f t="shared" si="145"/>
        <v>5310.53</v>
      </c>
      <c r="AX474" s="87">
        <f t="shared" si="146"/>
        <v>2672.199999999998</v>
      </c>
    </row>
    <row r="475" spans="1:50" ht="15.75" thickBot="1" x14ac:dyDescent="0.3">
      <c r="A475" s="179" t="s">
        <v>175</v>
      </c>
      <c r="B475" s="180" t="s">
        <v>287</v>
      </c>
      <c r="C475" s="181" t="s">
        <v>379</v>
      </c>
      <c r="D475" s="176" t="str">
        <f t="shared" si="130"/>
        <v>1902995525-Superior-STAR Kids-MRSA West</v>
      </c>
      <c r="E475" s="169" t="s">
        <v>480</v>
      </c>
      <c r="F475" s="169" t="s">
        <v>236</v>
      </c>
      <c r="G475" s="169" t="s">
        <v>202</v>
      </c>
      <c r="H475" s="85" t="s">
        <v>469</v>
      </c>
      <c r="I475" s="95" t="s">
        <v>510</v>
      </c>
      <c r="J475" s="116" t="s">
        <v>195</v>
      </c>
      <c r="K475" s="117" t="s">
        <v>195</v>
      </c>
      <c r="L475" s="117" t="s">
        <v>195</v>
      </c>
      <c r="M475" s="117" t="s">
        <v>195</v>
      </c>
      <c r="N475" s="117" t="s">
        <v>195</v>
      </c>
      <c r="O475" s="117" t="s">
        <v>195</v>
      </c>
      <c r="P475" s="117" t="s">
        <v>195</v>
      </c>
      <c r="Q475" s="117" t="s">
        <v>195</v>
      </c>
      <c r="R475" s="117" t="s">
        <v>195</v>
      </c>
      <c r="S475" s="117" t="s">
        <v>195</v>
      </c>
      <c r="T475" s="117" t="s">
        <v>195</v>
      </c>
      <c r="U475" s="118" t="s">
        <v>195</v>
      </c>
      <c r="V475" s="106">
        <v>0</v>
      </c>
      <c r="W475" s="106">
        <v>0</v>
      </c>
      <c r="X475" s="106">
        <v>0</v>
      </c>
      <c r="Y475" s="106">
        <v>0</v>
      </c>
      <c r="Z475" s="106">
        <v>1</v>
      </c>
      <c r="AA475" s="106">
        <v>0</v>
      </c>
      <c r="AB475" s="106">
        <v>0</v>
      </c>
      <c r="AC475" s="106">
        <v>1</v>
      </c>
      <c r="AD475" s="106">
        <v>0</v>
      </c>
      <c r="AE475" s="106">
        <v>2</v>
      </c>
      <c r="AF475" s="106">
        <v>0</v>
      </c>
      <c r="AG475" s="182">
        <v>0</v>
      </c>
      <c r="AH475" s="119">
        <f t="shared" si="131"/>
        <v>4</v>
      </c>
      <c r="AI475" s="106">
        <f t="shared" si="132"/>
        <v>0</v>
      </c>
      <c r="AJ475" s="107">
        <f t="shared" si="133"/>
        <v>0</v>
      </c>
      <c r="AK475" s="107">
        <f t="shared" si="134"/>
        <v>0</v>
      </c>
      <c r="AL475" s="107">
        <f t="shared" si="135"/>
        <v>0</v>
      </c>
      <c r="AM475" s="107">
        <f t="shared" si="136"/>
        <v>1</v>
      </c>
      <c r="AN475" s="107">
        <f t="shared" si="137"/>
        <v>0</v>
      </c>
      <c r="AO475" s="107">
        <f t="shared" si="138"/>
        <v>0</v>
      </c>
      <c r="AP475" s="107">
        <f t="shared" si="139"/>
        <v>1</v>
      </c>
      <c r="AQ475" s="107">
        <f t="shared" si="140"/>
        <v>0</v>
      </c>
      <c r="AR475" s="107">
        <f t="shared" si="141"/>
        <v>2</v>
      </c>
      <c r="AS475" s="107">
        <f t="shared" si="142"/>
        <v>0</v>
      </c>
      <c r="AT475" s="107">
        <f t="shared" si="143"/>
        <v>0</v>
      </c>
      <c r="AU475" s="105">
        <f t="shared" si="144"/>
        <v>4</v>
      </c>
      <c r="AV475" s="86">
        <v>4254.3499999999995</v>
      </c>
      <c r="AW475" s="87">
        <f t="shared" si="145"/>
        <v>259.05</v>
      </c>
      <c r="AX475" s="87">
        <f t="shared" si="146"/>
        <v>-3995.2999999999993</v>
      </c>
    </row>
    <row r="476" spans="1:50" ht="15.75" thickBot="1" x14ac:dyDescent="0.3">
      <c r="A476" s="179" t="s">
        <v>176</v>
      </c>
      <c r="B476" s="180" t="s">
        <v>312</v>
      </c>
      <c r="C476" s="181" t="s">
        <v>463</v>
      </c>
      <c r="D476" s="176" t="str">
        <f t="shared" si="130"/>
        <v>1912425000-Superior-STAR Kids-Travis</v>
      </c>
      <c r="E476" s="169" t="s">
        <v>480</v>
      </c>
      <c r="F476" s="169" t="s">
        <v>236</v>
      </c>
      <c r="G476" s="169" t="s">
        <v>225</v>
      </c>
      <c r="H476" s="85" t="s">
        <v>469</v>
      </c>
      <c r="I476" s="95" t="s">
        <v>510</v>
      </c>
      <c r="J476" s="116" t="s">
        <v>195</v>
      </c>
      <c r="K476" s="117" t="s">
        <v>195</v>
      </c>
      <c r="L476" s="117" t="s">
        <v>195</v>
      </c>
      <c r="M476" s="117" t="s">
        <v>195</v>
      </c>
      <c r="N476" s="117" t="s">
        <v>195</v>
      </c>
      <c r="O476" s="117" t="s">
        <v>195</v>
      </c>
      <c r="P476" s="117" t="s">
        <v>195</v>
      </c>
      <c r="Q476" s="117" t="s">
        <v>195</v>
      </c>
      <c r="R476" s="117" t="s">
        <v>195</v>
      </c>
      <c r="S476" s="117" t="s">
        <v>195</v>
      </c>
      <c r="T476" s="117" t="s">
        <v>195</v>
      </c>
      <c r="U476" s="118" t="s">
        <v>195</v>
      </c>
      <c r="V476" s="106">
        <v>0</v>
      </c>
      <c r="W476" s="106">
        <v>0</v>
      </c>
      <c r="X476" s="106">
        <v>0</v>
      </c>
      <c r="Y476" s="106">
        <v>0</v>
      </c>
      <c r="Z476" s="106">
        <v>0</v>
      </c>
      <c r="AA476" s="106">
        <v>0</v>
      </c>
      <c r="AB476" s="106">
        <v>0</v>
      </c>
      <c r="AC476" s="106">
        <v>0</v>
      </c>
      <c r="AD476" s="106">
        <v>0</v>
      </c>
      <c r="AE476" s="106">
        <v>0</v>
      </c>
      <c r="AF476" s="106">
        <v>0</v>
      </c>
      <c r="AG476" s="182">
        <v>0</v>
      </c>
      <c r="AH476" s="119">
        <f t="shared" si="131"/>
        <v>0</v>
      </c>
      <c r="AI476" s="106">
        <f t="shared" si="132"/>
        <v>0</v>
      </c>
      <c r="AJ476" s="107">
        <f t="shared" si="133"/>
        <v>0</v>
      </c>
      <c r="AK476" s="107">
        <f t="shared" si="134"/>
        <v>0</v>
      </c>
      <c r="AL476" s="107">
        <f t="shared" si="135"/>
        <v>0</v>
      </c>
      <c r="AM476" s="107">
        <f t="shared" si="136"/>
        <v>0</v>
      </c>
      <c r="AN476" s="107">
        <f t="shared" si="137"/>
        <v>0</v>
      </c>
      <c r="AO476" s="107">
        <f t="shared" si="138"/>
        <v>0</v>
      </c>
      <c r="AP476" s="107">
        <f t="shared" si="139"/>
        <v>0</v>
      </c>
      <c r="AQ476" s="107">
        <f t="shared" si="140"/>
        <v>0</v>
      </c>
      <c r="AR476" s="107">
        <f t="shared" si="141"/>
        <v>0</v>
      </c>
      <c r="AS476" s="107">
        <f t="shared" si="142"/>
        <v>0</v>
      </c>
      <c r="AT476" s="107">
        <f t="shared" si="143"/>
        <v>0</v>
      </c>
      <c r="AU476" s="105">
        <f t="shared" si="144"/>
        <v>0</v>
      </c>
      <c r="AV476" s="86">
        <v>50.399999999999977</v>
      </c>
      <c r="AW476" s="87">
        <f t="shared" si="145"/>
        <v>0</v>
      </c>
      <c r="AX476" s="87">
        <f t="shared" si="146"/>
        <v>-50.399999999999977</v>
      </c>
    </row>
    <row r="477" spans="1:50" ht="15.75" thickBot="1" x14ac:dyDescent="0.3">
      <c r="A477" s="179" t="s">
        <v>177</v>
      </c>
      <c r="B477" s="180" t="s">
        <v>347</v>
      </c>
      <c r="C477" s="181" t="s">
        <v>379</v>
      </c>
      <c r="D477" s="176" t="str">
        <f t="shared" si="130"/>
        <v>1922057561-Superior-STAR Kids-MRSA West</v>
      </c>
      <c r="E477" s="169" t="s">
        <v>480</v>
      </c>
      <c r="F477" s="169" t="s">
        <v>236</v>
      </c>
      <c r="G477" s="169" t="s">
        <v>202</v>
      </c>
      <c r="H477" s="85" t="s">
        <v>469</v>
      </c>
      <c r="I477" s="95" t="s">
        <v>510</v>
      </c>
      <c r="J477" s="116" t="s">
        <v>195</v>
      </c>
      <c r="K477" s="117" t="s">
        <v>195</v>
      </c>
      <c r="L477" s="117" t="s">
        <v>195</v>
      </c>
      <c r="M477" s="117" t="s">
        <v>195</v>
      </c>
      <c r="N477" s="117" t="s">
        <v>195</v>
      </c>
      <c r="O477" s="117" t="s">
        <v>195</v>
      </c>
      <c r="P477" s="117" t="s">
        <v>195</v>
      </c>
      <c r="Q477" s="117" t="s">
        <v>195</v>
      </c>
      <c r="R477" s="117" t="s">
        <v>195</v>
      </c>
      <c r="S477" s="117" t="s">
        <v>195</v>
      </c>
      <c r="T477" s="117" t="s">
        <v>195</v>
      </c>
      <c r="U477" s="118" t="s">
        <v>195</v>
      </c>
      <c r="V477" s="106">
        <v>4</v>
      </c>
      <c r="W477" s="106">
        <v>0</v>
      </c>
      <c r="X477" s="106">
        <v>5</v>
      </c>
      <c r="Y477" s="106">
        <v>1</v>
      </c>
      <c r="Z477" s="106">
        <v>3</v>
      </c>
      <c r="AA477" s="106">
        <v>1</v>
      </c>
      <c r="AB477" s="106">
        <v>2</v>
      </c>
      <c r="AC477" s="106">
        <v>1</v>
      </c>
      <c r="AD477" s="106">
        <v>2</v>
      </c>
      <c r="AE477" s="106">
        <v>0</v>
      </c>
      <c r="AF477" s="106">
        <v>2</v>
      </c>
      <c r="AG477" s="182">
        <v>3</v>
      </c>
      <c r="AH477" s="119">
        <f t="shared" si="131"/>
        <v>24</v>
      </c>
      <c r="AI477" s="106">
        <f t="shared" si="132"/>
        <v>4</v>
      </c>
      <c r="AJ477" s="107">
        <f t="shared" si="133"/>
        <v>0</v>
      </c>
      <c r="AK477" s="107">
        <f t="shared" si="134"/>
        <v>5</v>
      </c>
      <c r="AL477" s="107">
        <f t="shared" si="135"/>
        <v>1</v>
      </c>
      <c r="AM477" s="107">
        <f t="shared" si="136"/>
        <v>3</v>
      </c>
      <c r="AN477" s="107">
        <f t="shared" si="137"/>
        <v>1</v>
      </c>
      <c r="AO477" s="107">
        <f t="shared" si="138"/>
        <v>2</v>
      </c>
      <c r="AP477" s="107">
        <f t="shared" si="139"/>
        <v>1</v>
      </c>
      <c r="AQ477" s="107">
        <f t="shared" si="140"/>
        <v>2</v>
      </c>
      <c r="AR477" s="107">
        <f t="shared" si="141"/>
        <v>0</v>
      </c>
      <c r="AS477" s="107">
        <f t="shared" si="142"/>
        <v>2</v>
      </c>
      <c r="AT477" s="107">
        <f t="shared" si="143"/>
        <v>3</v>
      </c>
      <c r="AU477" s="105">
        <f t="shared" si="144"/>
        <v>24</v>
      </c>
      <c r="AV477" s="86">
        <v>1681.99</v>
      </c>
      <c r="AW477" s="87">
        <f t="shared" si="145"/>
        <v>1554.3</v>
      </c>
      <c r="AX477" s="87">
        <f t="shared" si="146"/>
        <v>-127.69000000000005</v>
      </c>
    </row>
    <row r="478" spans="1:50" ht="15.75" thickBot="1" x14ac:dyDescent="0.3">
      <c r="A478" s="179" t="s">
        <v>178</v>
      </c>
      <c r="B478" s="180" t="s">
        <v>348</v>
      </c>
      <c r="C478" s="181" t="s">
        <v>379</v>
      </c>
      <c r="D478" s="176" t="str">
        <f t="shared" si="130"/>
        <v>1922206606-Superior-STAR Kids-MRSA West</v>
      </c>
      <c r="E478" s="169" t="s">
        <v>480</v>
      </c>
      <c r="F478" s="169" t="s">
        <v>236</v>
      </c>
      <c r="G478" s="169" t="s">
        <v>202</v>
      </c>
      <c r="H478" s="85" t="s">
        <v>469</v>
      </c>
      <c r="I478" s="95" t="s">
        <v>510</v>
      </c>
      <c r="J478" s="116" t="s">
        <v>195</v>
      </c>
      <c r="K478" s="117" t="s">
        <v>195</v>
      </c>
      <c r="L478" s="117" t="s">
        <v>195</v>
      </c>
      <c r="M478" s="117" t="s">
        <v>195</v>
      </c>
      <c r="N478" s="117" t="s">
        <v>195</v>
      </c>
      <c r="O478" s="117" t="s">
        <v>195</v>
      </c>
      <c r="P478" s="117" t="s">
        <v>195</v>
      </c>
      <c r="Q478" s="117" t="s">
        <v>195</v>
      </c>
      <c r="R478" s="117" t="s">
        <v>195</v>
      </c>
      <c r="S478" s="117" t="s">
        <v>195</v>
      </c>
      <c r="T478" s="117" t="s">
        <v>195</v>
      </c>
      <c r="U478" s="118" t="s">
        <v>195</v>
      </c>
      <c r="V478" s="106">
        <v>5</v>
      </c>
      <c r="W478" s="106">
        <v>0</v>
      </c>
      <c r="X478" s="106">
        <v>3</v>
      </c>
      <c r="Y478" s="106">
        <v>3</v>
      </c>
      <c r="Z478" s="106">
        <v>1</v>
      </c>
      <c r="AA478" s="106">
        <v>2</v>
      </c>
      <c r="AB478" s="106">
        <v>4</v>
      </c>
      <c r="AC478" s="106">
        <v>3</v>
      </c>
      <c r="AD478" s="106">
        <v>2</v>
      </c>
      <c r="AE478" s="106">
        <v>1</v>
      </c>
      <c r="AF478" s="106">
        <v>3</v>
      </c>
      <c r="AG478" s="182">
        <v>2</v>
      </c>
      <c r="AH478" s="119">
        <f t="shared" si="131"/>
        <v>29</v>
      </c>
      <c r="AI478" s="106">
        <f t="shared" si="132"/>
        <v>5</v>
      </c>
      <c r="AJ478" s="107">
        <f t="shared" si="133"/>
        <v>0</v>
      </c>
      <c r="AK478" s="107">
        <f t="shared" si="134"/>
        <v>3</v>
      </c>
      <c r="AL478" s="107">
        <f t="shared" si="135"/>
        <v>3</v>
      </c>
      <c r="AM478" s="107">
        <f t="shared" si="136"/>
        <v>1</v>
      </c>
      <c r="AN478" s="107">
        <f t="shared" si="137"/>
        <v>2</v>
      </c>
      <c r="AO478" s="107">
        <f t="shared" si="138"/>
        <v>4</v>
      </c>
      <c r="AP478" s="107">
        <f t="shared" si="139"/>
        <v>3</v>
      </c>
      <c r="AQ478" s="107">
        <f t="shared" si="140"/>
        <v>2</v>
      </c>
      <c r="AR478" s="107">
        <f t="shared" si="141"/>
        <v>1</v>
      </c>
      <c r="AS478" s="107">
        <f t="shared" si="142"/>
        <v>3</v>
      </c>
      <c r="AT478" s="107">
        <f t="shared" si="143"/>
        <v>2</v>
      </c>
      <c r="AU478" s="105">
        <f t="shared" si="144"/>
        <v>29</v>
      </c>
      <c r="AV478" s="86">
        <v>406.63000000000011</v>
      </c>
      <c r="AW478" s="87">
        <f t="shared" si="145"/>
        <v>1878.11</v>
      </c>
      <c r="AX478" s="87">
        <f t="shared" si="146"/>
        <v>1471.4799999999998</v>
      </c>
    </row>
    <row r="479" spans="1:50" ht="15.75" thickBot="1" x14ac:dyDescent="0.3">
      <c r="A479" s="179" t="s">
        <v>180</v>
      </c>
      <c r="B479" s="180" t="s">
        <v>208</v>
      </c>
      <c r="C479" s="181" t="s">
        <v>379</v>
      </c>
      <c r="D479" s="176" t="str">
        <f t="shared" si="130"/>
        <v>1932426772-Superior-STAR Kids-MRSA West</v>
      </c>
      <c r="E479" s="169" t="s">
        <v>480</v>
      </c>
      <c r="F479" s="169" t="s">
        <v>236</v>
      </c>
      <c r="G479" s="169" t="s">
        <v>202</v>
      </c>
      <c r="H479" s="85" t="s">
        <v>469</v>
      </c>
      <c r="I479" s="95" t="s">
        <v>510</v>
      </c>
      <c r="J479" s="116" t="s">
        <v>195</v>
      </c>
      <c r="K479" s="117" t="s">
        <v>195</v>
      </c>
      <c r="L479" s="117" t="s">
        <v>195</v>
      </c>
      <c r="M479" s="117" t="s">
        <v>195</v>
      </c>
      <c r="N479" s="117" t="s">
        <v>195</v>
      </c>
      <c r="O479" s="117" t="s">
        <v>195</v>
      </c>
      <c r="P479" s="117" t="s">
        <v>195</v>
      </c>
      <c r="Q479" s="117" t="s">
        <v>195</v>
      </c>
      <c r="R479" s="117" t="s">
        <v>195</v>
      </c>
      <c r="S479" s="117" t="s">
        <v>195</v>
      </c>
      <c r="T479" s="117" t="s">
        <v>195</v>
      </c>
      <c r="U479" s="118" t="s">
        <v>195</v>
      </c>
      <c r="V479" s="106">
        <v>3</v>
      </c>
      <c r="W479" s="106">
        <v>1</v>
      </c>
      <c r="X479" s="106">
        <v>1</v>
      </c>
      <c r="Y479" s="106">
        <v>6</v>
      </c>
      <c r="Z479" s="106">
        <v>2</v>
      </c>
      <c r="AA479" s="106">
        <v>3</v>
      </c>
      <c r="AB479" s="106">
        <v>2</v>
      </c>
      <c r="AC479" s="106">
        <v>4</v>
      </c>
      <c r="AD479" s="106">
        <v>1</v>
      </c>
      <c r="AE479" s="106">
        <v>2</v>
      </c>
      <c r="AF479" s="106">
        <v>0</v>
      </c>
      <c r="AG479" s="182">
        <v>0</v>
      </c>
      <c r="AH479" s="119">
        <f t="shared" si="131"/>
        <v>25</v>
      </c>
      <c r="AI479" s="106">
        <f t="shared" si="132"/>
        <v>3</v>
      </c>
      <c r="AJ479" s="107">
        <f t="shared" si="133"/>
        <v>1</v>
      </c>
      <c r="AK479" s="107">
        <f t="shared" si="134"/>
        <v>1</v>
      </c>
      <c r="AL479" s="107">
        <f t="shared" si="135"/>
        <v>6</v>
      </c>
      <c r="AM479" s="107">
        <f t="shared" si="136"/>
        <v>2</v>
      </c>
      <c r="AN479" s="107">
        <f t="shared" si="137"/>
        <v>3</v>
      </c>
      <c r="AO479" s="107">
        <f t="shared" si="138"/>
        <v>2</v>
      </c>
      <c r="AP479" s="107">
        <f t="shared" si="139"/>
        <v>4</v>
      </c>
      <c r="AQ479" s="107">
        <f t="shared" si="140"/>
        <v>1</v>
      </c>
      <c r="AR479" s="107">
        <f t="shared" si="141"/>
        <v>2</v>
      </c>
      <c r="AS479" s="107">
        <f t="shared" si="142"/>
        <v>0</v>
      </c>
      <c r="AT479" s="107">
        <f t="shared" si="143"/>
        <v>0</v>
      </c>
      <c r="AU479" s="105">
        <f t="shared" si="144"/>
        <v>25</v>
      </c>
      <c r="AV479" s="86">
        <v>1193.93</v>
      </c>
      <c r="AW479" s="87">
        <f t="shared" si="145"/>
        <v>1619.06</v>
      </c>
      <c r="AX479" s="87">
        <f t="shared" si="146"/>
        <v>425.12999999999988</v>
      </c>
    </row>
    <row r="480" spans="1:50" ht="15.75" thickBot="1" x14ac:dyDescent="0.3">
      <c r="A480" s="179" t="s">
        <v>182</v>
      </c>
      <c r="B480" s="180" t="s">
        <v>335</v>
      </c>
      <c r="C480" s="181" t="s">
        <v>379</v>
      </c>
      <c r="D480" s="176" t="str">
        <f t="shared" si="130"/>
        <v>1942425343-Superior-STAR Kids-MRSA West</v>
      </c>
      <c r="E480" s="169" t="s">
        <v>480</v>
      </c>
      <c r="F480" s="169" t="s">
        <v>236</v>
      </c>
      <c r="G480" s="169" t="s">
        <v>202</v>
      </c>
      <c r="H480" s="85" t="s">
        <v>469</v>
      </c>
      <c r="I480" s="95" t="s">
        <v>510</v>
      </c>
      <c r="J480" s="116" t="s">
        <v>195</v>
      </c>
      <c r="K480" s="117" t="s">
        <v>195</v>
      </c>
      <c r="L480" s="117" t="s">
        <v>195</v>
      </c>
      <c r="M480" s="117" t="s">
        <v>195</v>
      </c>
      <c r="N480" s="117" t="s">
        <v>195</v>
      </c>
      <c r="O480" s="117" t="s">
        <v>195</v>
      </c>
      <c r="P480" s="117" t="s">
        <v>195</v>
      </c>
      <c r="Q480" s="117" t="s">
        <v>195</v>
      </c>
      <c r="R480" s="117" t="s">
        <v>195</v>
      </c>
      <c r="S480" s="117" t="s">
        <v>195</v>
      </c>
      <c r="T480" s="117" t="s">
        <v>195</v>
      </c>
      <c r="U480" s="118" t="s">
        <v>195</v>
      </c>
      <c r="V480" s="106">
        <v>4</v>
      </c>
      <c r="W480" s="106">
        <v>6</v>
      </c>
      <c r="X480" s="106">
        <v>3</v>
      </c>
      <c r="Y480" s="106">
        <v>2</v>
      </c>
      <c r="Z480" s="106">
        <v>3</v>
      </c>
      <c r="AA480" s="106">
        <v>2</v>
      </c>
      <c r="AB480" s="106">
        <v>4</v>
      </c>
      <c r="AC480" s="106">
        <v>1</v>
      </c>
      <c r="AD480" s="106">
        <v>1</v>
      </c>
      <c r="AE480" s="106">
        <v>3</v>
      </c>
      <c r="AF480" s="106">
        <v>3</v>
      </c>
      <c r="AG480" s="182">
        <v>5</v>
      </c>
      <c r="AH480" s="119">
        <f t="shared" si="131"/>
        <v>37</v>
      </c>
      <c r="AI480" s="106">
        <f t="shared" si="132"/>
        <v>4</v>
      </c>
      <c r="AJ480" s="107">
        <f t="shared" si="133"/>
        <v>6</v>
      </c>
      <c r="AK480" s="107">
        <f t="shared" si="134"/>
        <v>3</v>
      </c>
      <c r="AL480" s="107">
        <f t="shared" si="135"/>
        <v>2</v>
      </c>
      <c r="AM480" s="107">
        <f t="shared" si="136"/>
        <v>3</v>
      </c>
      <c r="AN480" s="107">
        <f t="shared" si="137"/>
        <v>2</v>
      </c>
      <c r="AO480" s="107">
        <f t="shared" si="138"/>
        <v>4</v>
      </c>
      <c r="AP480" s="107">
        <f t="shared" si="139"/>
        <v>1</v>
      </c>
      <c r="AQ480" s="107">
        <f t="shared" si="140"/>
        <v>1</v>
      </c>
      <c r="AR480" s="107">
        <f t="shared" si="141"/>
        <v>3</v>
      </c>
      <c r="AS480" s="107">
        <f t="shared" si="142"/>
        <v>3</v>
      </c>
      <c r="AT480" s="107">
        <f t="shared" si="143"/>
        <v>5</v>
      </c>
      <c r="AU480" s="105">
        <f t="shared" si="144"/>
        <v>37</v>
      </c>
      <c r="AV480" s="86">
        <v>1195.9199999999998</v>
      </c>
      <c r="AW480" s="87">
        <f t="shared" si="145"/>
        <v>2396.21</v>
      </c>
      <c r="AX480" s="87">
        <f t="shared" si="146"/>
        <v>1200.2900000000002</v>
      </c>
    </row>
    <row r="481" spans="1:50" ht="15.75" thickBot="1" x14ac:dyDescent="0.3">
      <c r="A481" s="179" t="s">
        <v>184</v>
      </c>
      <c r="B481" s="180" t="s">
        <v>223</v>
      </c>
      <c r="C481" s="181" t="s">
        <v>463</v>
      </c>
      <c r="D481" s="176" t="str">
        <f t="shared" si="130"/>
        <v>1952328924-Superior-STAR Kids-Travis</v>
      </c>
      <c r="E481" s="169" t="s">
        <v>480</v>
      </c>
      <c r="F481" s="169" t="s">
        <v>236</v>
      </c>
      <c r="G481" s="169" t="s">
        <v>225</v>
      </c>
      <c r="H481" s="85" t="s">
        <v>469</v>
      </c>
      <c r="I481" s="95" t="s">
        <v>510</v>
      </c>
      <c r="J481" s="116" t="s">
        <v>195</v>
      </c>
      <c r="K481" s="117" t="s">
        <v>195</v>
      </c>
      <c r="L481" s="117" t="s">
        <v>195</v>
      </c>
      <c r="M481" s="117" t="s">
        <v>195</v>
      </c>
      <c r="N481" s="117" t="s">
        <v>195</v>
      </c>
      <c r="O481" s="117" t="s">
        <v>195</v>
      </c>
      <c r="P481" s="117" t="s">
        <v>195</v>
      </c>
      <c r="Q481" s="117" t="s">
        <v>195</v>
      </c>
      <c r="R481" s="117" t="s">
        <v>195</v>
      </c>
      <c r="S481" s="117" t="s">
        <v>195</v>
      </c>
      <c r="T481" s="117" t="s">
        <v>195</v>
      </c>
      <c r="U481" s="118" t="s">
        <v>195</v>
      </c>
      <c r="V481" s="106">
        <v>5</v>
      </c>
      <c r="W481" s="106">
        <v>3</v>
      </c>
      <c r="X481" s="106">
        <v>4</v>
      </c>
      <c r="Y481" s="106">
        <v>1</v>
      </c>
      <c r="Z481" s="106">
        <v>4</v>
      </c>
      <c r="AA481" s="106">
        <v>1</v>
      </c>
      <c r="AB481" s="106">
        <v>2</v>
      </c>
      <c r="AC481" s="106">
        <v>1</v>
      </c>
      <c r="AD481" s="106">
        <v>0</v>
      </c>
      <c r="AE481" s="106">
        <v>2</v>
      </c>
      <c r="AF481" s="106">
        <v>1</v>
      </c>
      <c r="AG481" s="182">
        <v>1</v>
      </c>
      <c r="AH481" s="119">
        <f t="shared" si="131"/>
        <v>25</v>
      </c>
      <c r="AI481" s="106">
        <f t="shared" si="132"/>
        <v>5</v>
      </c>
      <c r="AJ481" s="107">
        <f t="shared" si="133"/>
        <v>3</v>
      </c>
      <c r="AK481" s="107">
        <f t="shared" si="134"/>
        <v>4</v>
      </c>
      <c r="AL481" s="107">
        <f t="shared" si="135"/>
        <v>1</v>
      </c>
      <c r="AM481" s="107">
        <f t="shared" si="136"/>
        <v>4</v>
      </c>
      <c r="AN481" s="107">
        <f t="shared" si="137"/>
        <v>1</v>
      </c>
      <c r="AO481" s="107">
        <f t="shared" si="138"/>
        <v>2</v>
      </c>
      <c r="AP481" s="107">
        <f t="shared" si="139"/>
        <v>1</v>
      </c>
      <c r="AQ481" s="107">
        <f t="shared" si="140"/>
        <v>0</v>
      </c>
      <c r="AR481" s="107">
        <f t="shared" si="141"/>
        <v>2</v>
      </c>
      <c r="AS481" s="107">
        <f t="shared" si="142"/>
        <v>1</v>
      </c>
      <c r="AT481" s="107">
        <f t="shared" si="143"/>
        <v>1</v>
      </c>
      <c r="AU481" s="105">
        <f t="shared" si="144"/>
        <v>25</v>
      </c>
      <c r="AV481" s="86">
        <v>1154.7900000000004</v>
      </c>
      <c r="AW481" s="87">
        <f t="shared" si="145"/>
        <v>1619.06</v>
      </c>
      <c r="AX481" s="87">
        <f t="shared" si="146"/>
        <v>464.26999999999953</v>
      </c>
    </row>
    <row r="482" spans="1:50" ht="15.75" thickBot="1" x14ac:dyDescent="0.3">
      <c r="A482" s="179" t="s">
        <v>185</v>
      </c>
      <c r="B482" s="180" t="s">
        <v>274</v>
      </c>
      <c r="C482" s="181" t="s">
        <v>387</v>
      </c>
      <c r="D482" s="176" t="str">
        <f t="shared" si="130"/>
        <v>1952453946-Superior-STAR Kids-Bexar</v>
      </c>
      <c r="E482" s="169" t="s">
        <v>480</v>
      </c>
      <c r="F482" s="169" t="s">
        <v>236</v>
      </c>
      <c r="G482" s="169" t="s">
        <v>272</v>
      </c>
      <c r="H482" s="85" t="s">
        <v>469</v>
      </c>
      <c r="I482" s="95" t="s">
        <v>510</v>
      </c>
      <c r="J482" s="116" t="s">
        <v>195</v>
      </c>
      <c r="K482" s="117" t="s">
        <v>195</v>
      </c>
      <c r="L482" s="117" t="s">
        <v>195</v>
      </c>
      <c r="M482" s="117" t="s">
        <v>195</v>
      </c>
      <c r="N482" s="117" t="s">
        <v>195</v>
      </c>
      <c r="O482" s="117" t="s">
        <v>195</v>
      </c>
      <c r="P482" s="117" t="s">
        <v>195</v>
      </c>
      <c r="Q482" s="117" t="s">
        <v>195</v>
      </c>
      <c r="R482" s="117" t="s">
        <v>195</v>
      </c>
      <c r="S482" s="117" t="s">
        <v>195</v>
      </c>
      <c r="T482" s="117" t="s">
        <v>195</v>
      </c>
      <c r="U482" s="118" t="s">
        <v>195</v>
      </c>
      <c r="V482" s="106">
        <v>2</v>
      </c>
      <c r="W482" s="106">
        <v>3</v>
      </c>
      <c r="X482" s="106">
        <v>0</v>
      </c>
      <c r="Y482" s="106">
        <v>1</v>
      </c>
      <c r="Z482" s="106">
        <v>3</v>
      </c>
      <c r="AA482" s="106">
        <v>2</v>
      </c>
      <c r="AB482" s="106">
        <v>6</v>
      </c>
      <c r="AC482" s="106">
        <v>4</v>
      </c>
      <c r="AD482" s="106">
        <v>8</v>
      </c>
      <c r="AE482" s="106">
        <v>2</v>
      </c>
      <c r="AF482" s="106">
        <v>2</v>
      </c>
      <c r="AG482" s="182">
        <v>2</v>
      </c>
      <c r="AH482" s="119">
        <f t="shared" si="131"/>
        <v>35</v>
      </c>
      <c r="AI482" s="106">
        <f t="shared" si="132"/>
        <v>2</v>
      </c>
      <c r="AJ482" s="107">
        <f t="shared" si="133"/>
        <v>3</v>
      </c>
      <c r="AK482" s="107">
        <f t="shared" si="134"/>
        <v>0</v>
      </c>
      <c r="AL482" s="107">
        <f t="shared" si="135"/>
        <v>1</v>
      </c>
      <c r="AM482" s="107">
        <f t="shared" si="136"/>
        <v>3</v>
      </c>
      <c r="AN482" s="107">
        <f t="shared" si="137"/>
        <v>2</v>
      </c>
      <c r="AO482" s="107">
        <f t="shared" si="138"/>
        <v>6</v>
      </c>
      <c r="AP482" s="107">
        <f t="shared" si="139"/>
        <v>4</v>
      </c>
      <c r="AQ482" s="107">
        <f t="shared" si="140"/>
        <v>8</v>
      </c>
      <c r="AR482" s="107">
        <f t="shared" si="141"/>
        <v>2</v>
      </c>
      <c r="AS482" s="107">
        <f t="shared" si="142"/>
        <v>2</v>
      </c>
      <c r="AT482" s="107">
        <f t="shared" si="143"/>
        <v>2</v>
      </c>
      <c r="AU482" s="105">
        <f t="shared" si="144"/>
        <v>35</v>
      </c>
      <c r="AV482" s="86">
        <v>2213.1899999999991</v>
      </c>
      <c r="AW482" s="87">
        <f t="shared" si="145"/>
        <v>2266.69</v>
      </c>
      <c r="AX482" s="87">
        <f t="shared" si="146"/>
        <v>53.500000000000909</v>
      </c>
    </row>
    <row r="483" spans="1:50" ht="15.75" thickBot="1" x14ac:dyDescent="0.3">
      <c r="A483" s="179" t="s">
        <v>95</v>
      </c>
      <c r="B483" s="180" t="s">
        <v>322</v>
      </c>
      <c r="C483" s="181" t="s">
        <v>345</v>
      </c>
      <c r="D483" s="176" t="str">
        <f t="shared" si="130"/>
        <v>1427334077-TCHP-STAR-Harris</v>
      </c>
      <c r="E483" s="169" t="s">
        <v>481</v>
      </c>
      <c r="F483" s="169" t="s">
        <v>201</v>
      </c>
      <c r="G483" s="169" t="s">
        <v>321</v>
      </c>
      <c r="H483" s="85" t="s">
        <v>469</v>
      </c>
      <c r="I483" s="95" t="s">
        <v>510</v>
      </c>
      <c r="J483" s="116" t="s">
        <v>195</v>
      </c>
      <c r="K483" s="117" t="s">
        <v>195</v>
      </c>
      <c r="L483" s="117" t="s">
        <v>195</v>
      </c>
      <c r="M483" s="117" t="s">
        <v>195</v>
      </c>
      <c r="N483" s="117" t="s">
        <v>195</v>
      </c>
      <c r="O483" s="117" t="s">
        <v>195</v>
      </c>
      <c r="P483" s="117" t="s">
        <v>195</v>
      </c>
      <c r="Q483" s="117" t="s">
        <v>195</v>
      </c>
      <c r="R483" s="117" t="s">
        <v>195</v>
      </c>
      <c r="S483" s="117" t="s">
        <v>195</v>
      </c>
      <c r="T483" s="117" t="s">
        <v>195</v>
      </c>
      <c r="U483" s="118" t="s">
        <v>195</v>
      </c>
      <c r="V483" s="106">
        <v>79</v>
      </c>
      <c r="W483" s="106">
        <v>86</v>
      </c>
      <c r="X483" s="106">
        <v>82</v>
      </c>
      <c r="Y483" s="106">
        <v>75</v>
      </c>
      <c r="Z483" s="106">
        <v>86</v>
      </c>
      <c r="AA483" s="106">
        <v>91</v>
      </c>
      <c r="AB483" s="106">
        <v>43</v>
      </c>
      <c r="AC483" s="106">
        <v>5</v>
      </c>
      <c r="AD483" s="106">
        <v>6</v>
      </c>
      <c r="AE483" s="106">
        <v>4</v>
      </c>
      <c r="AF483" s="106">
        <v>3</v>
      </c>
      <c r="AG483" s="182">
        <v>1</v>
      </c>
      <c r="AH483" s="119">
        <f t="shared" si="131"/>
        <v>561</v>
      </c>
      <c r="AI483" s="106">
        <f t="shared" si="132"/>
        <v>79</v>
      </c>
      <c r="AJ483" s="107">
        <f t="shared" si="133"/>
        <v>86</v>
      </c>
      <c r="AK483" s="107">
        <f t="shared" si="134"/>
        <v>82</v>
      </c>
      <c r="AL483" s="107">
        <f t="shared" si="135"/>
        <v>75</v>
      </c>
      <c r="AM483" s="107">
        <f t="shared" si="136"/>
        <v>86</v>
      </c>
      <c r="AN483" s="107">
        <f t="shared" si="137"/>
        <v>91</v>
      </c>
      <c r="AO483" s="107">
        <f t="shared" si="138"/>
        <v>43</v>
      </c>
      <c r="AP483" s="107">
        <f t="shared" si="139"/>
        <v>5</v>
      </c>
      <c r="AQ483" s="107">
        <f t="shared" si="140"/>
        <v>6</v>
      </c>
      <c r="AR483" s="107">
        <f t="shared" si="141"/>
        <v>4</v>
      </c>
      <c r="AS483" s="107">
        <f t="shared" si="142"/>
        <v>3</v>
      </c>
      <c r="AT483" s="107">
        <f t="shared" si="143"/>
        <v>1</v>
      </c>
      <c r="AU483" s="105">
        <f t="shared" si="144"/>
        <v>561</v>
      </c>
      <c r="AV483" s="86">
        <v>130946.37999999996</v>
      </c>
      <c r="AW483" s="87">
        <f t="shared" si="145"/>
        <v>36331.769999999997</v>
      </c>
      <c r="AX483" s="87">
        <f t="shared" si="146"/>
        <v>-94614.609999999957</v>
      </c>
    </row>
    <row r="484" spans="1:50" ht="15.75" thickBot="1" x14ac:dyDescent="0.3">
      <c r="A484" s="179" t="s">
        <v>111</v>
      </c>
      <c r="B484" s="180" t="s">
        <v>364</v>
      </c>
      <c r="C484" s="181" t="s">
        <v>345</v>
      </c>
      <c r="D484" s="176" t="str">
        <f t="shared" si="130"/>
        <v>1518465616-TCHP-STAR-Harris</v>
      </c>
      <c r="E484" s="169" t="s">
        <v>481</v>
      </c>
      <c r="F484" s="169" t="s">
        <v>201</v>
      </c>
      <c r="G484" s="169" t="s">
        <v>321</v>
      </c>
      <c r="H484" s="85" t="s">
        <v>469</v>
      </c>
      <c r="I484" s="95" t="s">
        <v>510</v>
      </c>
      <c r="J484" s="116" t="s">
        <v>195</v>
      </c>
      <c r="K484" s="117" t="s">
        <v>195</v>
      </c>
      <c r="L484" s="117" t="s">
        <v>195</v>
      </c>
      <c r="M484" s="117" t="s">
        <v>195</v>
      </c>
      <c r="N484" s="117" t="s">
        <v>195</v>
      </c>
      <c r="O484" s="117" t="s">
        <v>195</v>
      </c>
      <c r="P484" s="117" t="s">
        <v>195</v>
      </c>
      <c r="Q484" s="117" t="s">
        <v>195</v>
      </c>
      <c r="R484" s="117" t="s">
        <v>195</v>
      </c>
      <c r="S484" s="117" t="s">
        <v>195</v>
      </c>
      <c r="T484" s="117" t="s">
        <v>195</v>
      </c>
      <c r="U484" s="118" t="s">
        <v>195</v>
      </c>
      <c r="V484" s="106">
        <v>29</v>
      </c>
      <c r="W484" s="106">
        <v>31</v>
      </c>
      <c r="X484" s="106">
        <v>39</v>
      </c>
      <c r="Y484" s="106">
        <v>28</v>
      </c>
      <c r="Z484" s="106">
        <v>34</v>
      </c>
      <c r="AA484" s="106">
        <v>30</v>
      </c>
      <c r="AB484" s="106">
        <v>17</v>
      </c>
      <c r="AC484" s="106">
        <v>9</v>
      </c>
      <c r="AD484" s="106">
        <v>0</v>
      </c>
      <c r="AE484" s="106">
        <v>2</v>
      </c>
      <c r="AF484" s="106">
        <v>0</v>
      </c>
      <c r="AG484" s="182">
        <v>1</v>
      </c>
      <c r="AH484" s="119">
        <f t="shared" si="131"/>
        <v>220</v>
      </c>
      <c r="AI484" s="106">
        <f t="shared" si="132"/>
        <v>29</v>
      </c>
      <c r="AJ484" s="107">
        <f t="shared" si="133"/>
        <v>31</v>
      </c>
      <c r="AK484" s="107">
        <f t="shared" si="134"/>
        <v>39</v>
      </c>
      <c r="AL484" s="107">
        <f t="shared" si="135"/>
        <v>28</v>
      </c>
      <c r="AM484" s="107">
        <f t="shared" si="136"/>
        <v>34</v>
      </c>
      <c r="AN484" s="107">
        <f t="shared" si="137"/>
        <v>30</v>
      </c>
      <c r="AO484" s="107">
        <f t="shared" si="138"/>
        <v>17</v>
      </c>
      <c r="AP484" s="107">
        <f t="shared" si="139"/>
        <v>9</v>
      </c>
      <c r="AQ484" s="107">
        <f t="shared" si="140"/>
        <v>0</v>
      </c>
      <c r="AR484" s="107">
        <f t="shared" si="141"/>
        <v>2</v>
      </c>
      <c r="AS484" s="107">
        <f t="shared" si="142"/>
        <v>0</v>
      </c>
      <c r="AT484" s="107">
        <f t="shared" si="143"/>
        <v>1</v>
      </c>
      <c r="AU484" s="105">
        <f t="shared" si="144"/>
        <v>220</v>
      </c>
      <c r="AV484" s="86">
        <v>20253.37</v>
      </c>
      <c r="AW484" s="87">
        <f t="shared" si="145"/>
        <v>14247.75</v>
      </c>
      <c r="AX484" s="87">
        <f t="shared" si="146"/>
        <v>-6005.619999999999</v>
      </c>
    </row>
    <row r="485" spans="1:50" ht="15.75" thickBot="1" x14ac:dyDescent="0.3">
      <c r="A485" s="179" t="s">
        <v>187</v>
      </c>
      <c r="B485" s="180" t="s">
        <v>289</v>
      </c>
      <c r="C485" s="181" t="s">
        <v>345</v>
      </c>
      <c r="D485" s="176" t="str">
        <f t="shared" si="130"/>
        <v>1972830008-TCHP-STAR-Harris</v>
      </c>
      <c r="E485" s="169" t="s">
        <v>481</v>
      </c>
      <c r="F485" s="169" t="s">
        <v>201</v>
      </c>
      <c r="G485" s="169" t="s">
        <v>321</v>
      </c>
      <c r="H485" s="85" t="s">
        <v>469</v>
      </c>
      <c r="I485" s="95" t="s">
        <v>510</v>
      </c>
      <c r="J485" s="116" t="s">
        <v>195</v>
      </c>
      <c r="K485" s="117" t="s">
        <v>195</v>
      </c>
      <c r="L485" s="117" t="s">
        <v>195</v>
      </c>
      <c r="M485" s="117" t="s">
        <v>195</v>
      </c>
      <c r="N485" s="117" t="s">
        <v>195</v>
      </c>
      <c r="O485" s="117" t="s">
        <v>195</v>
      </c>
      <c r="P485" s="117" t="s">
        <v>195</v>
      </c>
      <c r="Q485" s="117" t="s">
        <v>195</v>
      </c>
      <c r="R485" s="117" t="s">
        <v>195</v>
      </c>
      <c r="S485" s="117" t="s">
        <v>195</v>
      </c>
      <c r="T485" s="117" t="s">
        <v>195</v>
      </c>
      <c r="U485" s="118" t="s">
        <v>195</v>
      </c>
      <c r="V485" s="106">
        <v>11</v>
      </c>
      <c r="W485" s="106">
        <v>31</v>
      </c>
      <c r="X485" s="106">
        <v>18</v>
      </c>
      <c r="Y485" s="106">
        <v>16</v>
      </c>
      <c r="Z485" s="106">
        <v>22</v>
      </c>
      <c r="AA485" s="106">
        <v>26</v>
      </c>
      <c r="AB485" s="106">
        <v>21</v>
      </c>
      <c r="AC485" s="106">
        <v>19</v>
      </c>
      <c r="AD485" s="106">
        <v>27</v>
      </c>
      <c r="AE485" s="106">
        <v>14</v>
      </c>
      <c r="AF485" s="106">
        <v>3</v>
      </c>
      <c r="AG485" s="182">
        <v>11</v>
      </c>
      <c r="AH485" s="119">
        <f t="shared" si="131"/>
        <v>219</v>
      </c>
      <c r="AI485" s="106">
        <f t="shared" si="132"/>
        <v>11</v>
      </c>
      <c r="AJ485" s="107">
        <f t="shared" si="133"/>
        <v>31</v>
      </c>
      <c r="AK485" s="107">
        <f t="shared" si="134"/>
        <v>18</v>
      </c>
      <c r="AL485" s="107">
        <f t="shared" si="135"/>
        <v>16</v>
      </c>
      <c r="AM485" s="107">
        <f t="shared" si="136"/>
        <v>22</v>
      </c>
      <c r="AN485" s="107">
        <f t="shared" si="137"/>
        <v>26</v>
      </c>
      <c r="AO485" s="107">
        <f t="shared" si="138"/>
        <v>21</v>
      </c>
      <c r="AP485" s="107">
        <f t="shared" si="139"/>
        <v>19</v>
      </c>
      <c r="AQ485" s="107">
        <f t="shared" si="140"/>
        <v>27</v>
      </c>
      <c r="AR485" s="107">
        <f t="shared" si="141"/>
        <v>14</v>
      </c>
      <c r="AS485" s="107">
        <f t="shared" si="142"/>
        <v>3</v>
      </c>
      <c r="AT485" s="107">
        <f t="shared" si="143"/>
        <v>11</v>
      </c>
      <c r="AU485" s="105">
        <f t="shared" si="144"/>
        <v>219</v>
      </c>
      <c r="AV485" s="86">
        <v>20621.640000000003</v>
      </c>
      <c r="AW485" s="87">
        <f t="shared" si="145"/>
        <v>14182.99</v>
      </c>
      <c r="AX485" s="87">
        <f t="shared" si="146"/>
        <v>-6438.6500000000033</v>
      </c>
    </row>
    <row r="486" spans="1:50" ht="15.75" thickBot="1" x14ac:dyDescent="0.3">
      <c r="A486" s="179" t="s">
        <v>46</v>
      </c>
      <c r="B486" s="180" t="s">
        <v>252</v>
      </c>
      <c r="C486" s="181" t="s">
        <v>310</v>
      </c>
      <c r="D486" s="176" t="str">
        <f t="shared" si="130"/>
        <v>1063485548-TCHP-STAR-Jefferson</v>
      </c>
      <c r="E486" s="169" t="s">
        <v>481</v>
      </c>
      <c r="F486" s="169" t="s">
        <v>201</v>
      </c>
      <c r="G486" s="169" t="s">
        <v>249</v>
      </c>
      <c r="H486" s="85" t="s">
        <v>469</v>
      </c>
      <c r="I486" s="95" t="s">
        <v>510</v>
      </c>
      <c r="J486" s="116" t="s">
        <v>195</v>
      </c>
      <c r="K486" s="117" t="s">
        <v>195</v>
      </c>
      <c r="L486" s="117" t="s">
        <v>195</v>
      </c>
      <c r="M486" s="117" t="s">
        <v>195</v>
      </c>
      <c r="N486" s="117" t="s">
        <v>195</v>
      </c>
      <c r="O486" s="117" t="s">
        <v>195</v>
      </c>
      <c r="P486" s="117" t="s">
        <v>195</v>
      </c>
      <c r="Q486" s="117" t="s">
        <v>195</v>
      </c>
      <c r="R486" s="117" t="s">
        <v>195</v>
      </c>
      <c r="S486" s="117" t="s">
        <v>195</v>
      </c>
      <c r="T486" s="117" t="s">
        <v>195</v>
      </c>
      <c r="U486" s="118" t="s">
        <v>195</v>
      </c>
      <c r="V486" s="106">
        <v>0</v>
      </c>
      <c r="W486" s="106">
        <v>0</v>
      </c>
      <c r="X486" s="106">
        <v>0</v>
      </c>
      <c r="Y486" s="106">
        <v>0</v>
      </c>
      <c r="Z486" s="106">
        <v>0</v>
      </c>
      <c r="AA486" s="106">
        <v>1</v>
      </c>
      <c r="AB486" s="106">
        <v>0</v>
      </c>
      <c r="AC486" s="106">
        <v>0</v>
      </c>
      <c r="AD486" s="106">
        <v>1</v>
      </c>
      <c r="AE486" s="106">
        <v>4</v>
      </c>
      <c r="AF486" s="106">
        <v>0</v>
      </c>
      <c r="AG486" s="182">
        <v>3</v>
      </c>
      <c r="AH486" s="119">
        <f t="shared" si="131"/>
        <v>9</v>
      </c>
      <c r="AI486" s="106">
        <f t="shared" si="132"/>
        <v>0</v>
      </c>
      <c r="AJ486" s="107">
        <f t="shared" si="133"/>
        <v>0</v>
      </c>
      <c r="AK486" s="107">
        <f t="shared" si="134"/>
        <v>0</v>
      </c>
      <c r="AL486" s="107">
        <f t="shared" si="135"/>
        <v>0</v>
      </c>
      <c r="AM486" s="107">
        <f t="shared" si="136"/>
        <v>0</v>
      </c>
      <c r="AN486" s="107">
        <f t="shared" si="137"/>
        <v>1</v>
      </c>
      <c r="AO486" s="107">
        <f t="shared" si="138"/>
        <v>0</v>
      </c>
      <c r="AP486" s="107">
        <f t="shared" si="139"/>
        <v>0</v>
      </c>
      <c r="AQ486" s="107">
        <f t="shared" si="140"/>
        <v>1</v>
      </c>
      <c r="AR486" s="107">
        <f t="shared" si="141"/>
        <v>4</v>
      </c>
      <c r="AS486" s="107">
        <f t="shared" si="142"/>
        <v>0</v>
      </c>
      <c r="AT486" s="107">
        <f t="shared" si="143"/>
        <v>3</v>
      </c>
      <c r="AU486" s="105">
        <f t="shared" si="144"/>
        <v>9</v>
      </c>
      <c r="AV486" s="86">
        <v>8888.0700000000033</v>
      </c>
      <c r="AW486" s="87">
        <f t="shared" si="145"/>
        <v>582.86</v>
      </c>
      <c r="AX486" s="87">
        <f t="shared" si="146"/>
        <v>-8305.2100000000028</v>
      </c>
    </row>
    <row r="487" spans="1:50" ht="15.75" thickBot="1" x14ac:dyDescent="0.3">
      <c r="A487" s="179" t="s">
        <v>115</v>
      </c>
      <c r="B487" s="180" t="s">
        <v>309</v>
      </c>
      <c r="C487" s="181" t="s">
        <v>310</v>
      </c>
      <c r="D487" s="176" t="str">
        <f t="shared" si="130"/>
        <v>1528030285-TCHP-STAR-Jefferson</v>
      </c>
      <c r="E487" s="169" t="s">
        <v>481</v>
      </c>
      <c r="F487" s="169" t="s">
        <v>201</v>
      </c>
      <c r="G487" s="169" t="s">
        <v>249</v>
      </c>
      <c r="H487" s="85" t="s">
        <v>469</v>
      </c>
      <c r="I487" s="95" t="s">
        <v>510</v>
      </c>
      <c r="J487" s="116" t="s">
        <v>195</v>
      </c>
      <c r="K487" s="117" t="s">
        <v>195</v>
      </c>
      <c r="L487" s="117" t="s">
        <v>195</v>
      </c>
      <c r="M487" s="117" t="s">
        <v>195</v>
      </c>
      <c r="N487" s="117" t="s">
        <v>195</v>
      </c>
      <c r="O487" s="117" t="s">
        <v>195</v>
      </c>
      <c r="P487" s="117" t="s">
        <v>195</v>
      </c>
      <c r="Q487" s="117" t="s">
        <v>195</v>
      </c>
      <c r="R487" s="117" t="s">
        <v>195</v>
      </c>
      <c r="S487" s="117" t="s">
        <v>195</v>
      </c>
      <c r="T487" s="117" t="s">
        <v>195</v>
      </c>
      <c r="U487" s="118" t="s">
        <v>195</v>
      </c>
      <c r="V487" s="106">
        <v>34</v>
      </c>
      <c r="W487" s="106">
        <v>39</v>
      </c>
      <c r="X487" s="106">
        <v>30</v>
      </c>
      <c r="Y487" s="106">
        <v>35</v>
      </c>
      <c r="Z487" s="106">
        <v>18</v>
      </c>
      <c r="AA487" s="106">
        <v>29</v>
      </c>
      <c r="AB487" s="106">
        <v>33</v>
      </c>
      <c r="AC487" s="106">
        <v>27</v>
      </c>
      <c r="AD487" s="106">
        <v>24</v>
      </c>
      <c r="AE487" s="106">
        <v>26</v>
      </c>
      <c r="AF487" s="106">
        <v>22</v>
      </c>
      <c r="AG487" s="182">
        <v>40</v>
      </c>
      <c r="AH487" s="119">
        <f t="shared" si="131"/>
        <v>357</v>
      </c>
      <c r="AI487" s="106">
        <f t="shared" si="132"/>
        <v>34</v>
      </c>
      <c r="AJ487" s="107">
        <f t="shared" si="133"/>
        <v>39</v>
      </c>
      <c r="AK487" s="107">
        <f t="shared" si="134"/>
        <v>30</v>
      </c>
      <c r="AL487" s="107">
        <f t="shared" si="135"/>
        <v>35</v>
      </c>
      <c r="AM487" s="107">
        <f t="shared" si="136"/>
        <v>18</v>
      </c>
      <c r="AN487" s="107">
        <f t="shared" si="137"/>
        <v>29</v>
      </c>
      <c r="AO487" s="107">
        <f t="shared" si="138"/>
        <v>33</v>
      </c>
      <c r="AP487" s="107">
        <f t="shared" si="139"/>
        <v>27</v>
      </c>
      <c r="AQ487" s="107">
        <f t="shared" si="140"/>
        <v>24</v>
      </c>
      <c r="AR487" s="107">
        <f t="shared" si="141"/>
        <v>26</v>
      </c>
      <c r="AS487" s="107">
        <f t="shared" si="142"/>
        <v>22</v>
      </c>
      <c r="AT487" s="107">
        <f t="shared" si="143"/>
        <v>40</v>
      </c>
      <c r="AU487" s="105">
        <f t="shared" si="144"/>
        <v>357</v>
      </c>
      <c r="AV487" s="86">
        <v>44256.950000000026</v>
      </c>
      <c r="AW487" s="87">
        <f t="shared" si="145"/>
        <v>23120.22</v>
      </c>
      <c r="AX487" s="87">
        <f t="shared" si="146"/>
        <v>-21136.730000000025</v>
      </c>
    </row>
    <row r="488" spans="1:50" ht="15.75" thickBot="1" x14ac:dyDescent="0.3">
      <c r="A488" s="179" t="s">
        <v>138</v>
      </c>
      <c r="B488" s="180" t="s">
        <v>247</v>
      </c>
      <c r="C488" s="181" t="s">
        <v>310</v>
      </c>
      <c r="D488" s="176" t="str">
        <f t="shared" si="130"/>
        <v>1679926992-TCHP-STAR-Jefferson</v>
      </c>
      <c r="E488" s="169" t="s">
        <v>481</v>
      </c>
      <c r="F488" s="169" t="s">
        <v>201</v>
      </c>
      <c r="G488" s="169" t="s">
        <v>249</v>
      </c>
      <c r="H488" s="85" t="s">
        <v>469</v>
      </c>
      <c r="I488" s="95" t="s">
        <v>510</v>
      </c>
      <c r="J488" s="116" t="s">
        <v>195</v>
      </c>
      <c r="K488" s="117" t="s">
        <v>195</v>
      </c>
      <c r="L488" s="117" t="s">
        <v>195</v>
      </c>
      <c r="M488" s="117" t="s">
        <v>195</v>
      </c>
      <c r="N488" s="117" t="s">
        <v>195</v>
      </c>
      <c r="O488" s="117" t="s">
        <v>195</v>
      </c>
      <c r="P488" s="117" t="s">
        <v>195</v>
      </c>
      <c r="Q488" s="117" t="s">
        <v>195</v>
      </c>
      <c r="R488" s="117" t="s">
        <v>195</v>
      </c>
      <c r="S488" s="117" t="s">
        <v>195</v>
      </c>
      <c r="T488" s="117" t="s">
        <v>195</v>
      </c>
      <c r="U488" s="118" t="s">
        <v>195</v>
      </c>
      <c r="V488" s="106">
        <v>7</v>
      </c>
      <c r="W488" s="106">
        <v>8</v>
      </c>
      <c r="X488" s="106">
        <v>12</v>
      </c>
      <c r="Y488" s="106">
        <v>2</v>
      </c>
      <c r="Z488" s="106">
        <v>11</v>
      </c>
      <c r="AA488" s="106">
        <v>9</v>
      </c>
      <c r="AB488" s="106">
        <v>14</v>
      </c>
      <c r="AC488" s="106">
        <v>14</v>
      </c>
      <c r="AD488" s="106">
        <v>11</v>
      </c>
      <c r="AE488" s="106">
        <v>20</v>
      </c>
      <c r="AF488" s="106">
        <v>20</v>
      </c>
      <c r="AG488" s="182">
        <v>20</v>
      </c>
      <c r="AH488" s="119">
        <f t="shared" si="131"/>
        <v>148</v>
      </c>
      <c r="AI488" s="106">
        <f t="shared" si="132"/>
        <v>7</v>
      </c>
      <c r="AJ488" s="107">
        <f t="shared" si="133"/>
        <v>8</v>
      </c>
      <c r="AK488" s="107">
        <f t="shared" si="134"/>
        <v>12</v>
      </c>
      <c r="AL488" s="107">
        <f t="shared" si="135"/>
        <v>2</v>
      </c>
      <c r="AM488" s="107">
        <f t="shared" si="136"/>
        <v>11</v>
      </c>
      <c r="AN488" s="107">
        <f t="shared" si="137"/>
        <v>9</v>
      </c>
      <c r="AO488" s="107">
        <f t="shared" si="138"/>
        <v>14</v>
      </c>
      <c r="AP488" s="107">
        <f t="shared" si="139"/>
        <v>14</v>
      </c>
      <c r="AQ488" s="107">
        <f t="shared" si="140"/>
        <v>11</v>
      </c>
      <c r="AR488" s="107">
        <f t="shared" si="141"/>
        <v>20</v>
      </c>
      <c r="AS488" s="107">
        <f t="shared" si="142"/>
        <v>20</v>
      </c>
      <c r="AT488" s="107">
        <f t="shared" si="143"/>
        <v>20</v>
      </c>
      <c r="AU488" s="105">
        <f t="shared" si="144"/>
        <v>148</v>
      </c>
      <c r="AV488" s="86">
        <v>17384.450000000008</v>
      </c>
      <c r="AW488" s="87">
        <f t="shared" si="145"/>
        <v>9584.85</v>
      </c>
      <c r="AX488" s="87">
        <f t="shared" si="146"/>
        <v>-7799.6000000000076</v>
      </c>
    </row>
    <row r="489" spans="1:50" ht="15.75" thickBot="1" x14ac:dyDescent="0.3">
      <c r="A489" s="179" t="s">
        <v>74</v>
      </c>
      <c r="B489" s="180" t="s">
        <v>250</v>
      </c>
      <c r="C489" s="181" t="s">
        <v>310</v>
      </c>
      <c r="D489" s="176" t="str">
        <f t="shared" si="130"/>
        <v>1285631945-TCHP-STAR-Jefferson</v>
      </c>
      <c r="E489" s="169" t="s">
        <v>481</v>
      </c>
      <c r="F489" s="169" t="s">
        <v>201</v>
      </c>
      <c r="G489" s="169" t="s">
        <v>249</v>
      </c>
      <c r="H489" s="85" t="s">
        <v>469</v>
      </c>
      <c r="I489" s="95" t="s">
        <v>510</v>
      </c>
      <c r="J489" s="116" t="s">
        <v>38</v>
      </c>
      <c r="K489" s="117" t="s">
        <v>38</v>
      </c>
      <c r="L489" s="117" t="s">
        <v>38</v>
      </c>
      <c r="M489" s="117" t="s">
        <v>38</v>
      </c>
      <c r="N489" s="117" t="s">
        <v>38</v>
      </c>
      <c r="O489" s="117" t="s">
        <v>38</v>
      </c>
      <c r="P489" s="117" t="s">
        <v>38</v>
      </c>
      <c r="Q489" s="117" t="s">
        <v>38</v>
      </c>
      <c r="R489" s="117" t="s">
        <v>38</v>
      </c>
      <c r="S489" s="117" t="s">
        <v>38</v>
      </c>
      <c r="T489" s="117" t="s">
        <v>38</v>
      </c>
      <c r="U489" s="118" t="s">
        <v>38</v>
      </c>
      <c r="V489" s="106">
        <v>0</v>
      </c>
      <c r="W489" s="106">
        <v>0</v>
      </c>
      <c r="X489" s="106">
        <v>0</v>
      </c>
      <c r="Y489" s="106">
        <v>0</v>
      </c>
      <c r="Z489" s="106">
        <v>0</v>
      </c>
      <c r="AA489" s="106">
        <v>0</v>
      </c>
      <c r="AB489" s="106">
        <v>0</v>
      </c>
      <c r="AC489" s="106">
        <v>0</v>
      </c>
      <c r="AD489" s="106">
        <v>0</v>
      </c>
      <c r="AE489" s="106">
        <v>0</v>
      </c>
      <c r="AF489" s="106">
        <v>0</v>
      </c>
      <c r="AG489" s="182">
        <v>0</v>
      </c>
      <c r="AH489" s="119">
        <f t="shared" si="131"/>
        <v>0</v>
      </c>
      <c r="AI489" s="106">
        <f t="shared" si="132"/>
        <v>0</v>
      </c>
      <c r="AJ489" s="107">
        <f t="shared" si="133"/>
        <v>0</v>
      </c>
      <c r="AK489" s="107">
        <f t="shared" si="134"/>
        <v>0</v>
      </c>
      <c r="AL489" s="107">
        <f t="shared" si="135"/>
        <v>0</v>
      </c>
      <c r="AM489" s="107">
        <f t="shared" si="136"/>
        <v>0</v>
      </c>
      <c r="AN489" s="107">
        <f t="shared" si="137"/>
        <v>0</v>
      </c>
      <c r="AO489" s="107">
        <f t="shared" si="138"/>
        <v>0</v>
      </c>
      <c r="AP489" s="107">
        <f t="shared" si="139"/>
        <v>0</v>
      </c>
      <c r="AQ489" s="107">
        <f t="shared" si="140"/>
        <v>0</v>
      </c>
      <c r="AR489" s="107">
        <f t="shared" si="141"/>
        <v>0</v>
      </c>
      <c r="AS489" s="107">
        <f t="shared" si="142"/>
        <v>0</v>
      </c>
      <c r="AT489" s="107">
        <f t="shared" si="143"/>
        <v>0</v>
      </c>
      <c r="AU489" s="105">
        <f t="shared" si="144"/>
        <v>0</v>
      </c>
      <c r="AV489" s="86">
        <v>0</v>
      </c>
      <c r="AW489" s="87">
        <f t="shared" si="145"/>
        <v>0</v>
      </c>
      <c r="AX489" s="87">
        <f t="shared" si="146"/>
        <v>0</v>
      </c>
    </row>
    <row r="490" spans="1:50" ht="15.75" thickBot="1" x14ac:dyDescent="0.3">
      <c r="A490" s="179" t="s">
        <v>129</v>
      </c>
      <c r="B490" s="180" t="s">
        <v>311</v>
      </c>
      <c r="C490" s="181" t="s">
        <v>366</v>
      </c>
      <c r="D490" s="176" t="str">
        <f t="shared" si="130"/>
        <v>1639697949-DCHP-STAR-Travis</v>
      </c>
      <c r="E490" s="169" t="s">
        <v>475</v>
      </c>
      <c r="F490" s="169" t="s">
        <v>201</v>
      </c>
      <c r="G490" s="169" t="s">
        <v>225</v>
      </c>
      <c r="H490" s="85" t="s">
        <v>469</v>
      </c>
      <c r="I490" s="95" t="s">
        <v>510</v>
      </c>
      <c r="J490" s="116" t="s">
        <v>195</v>
      </c>
      <c r="K490" s="117" t="s">
        <v>195</v>
      </c>
      <c r="L490" s="117" t="s">
        <v>195</v>
      </c>
      <c r="M490" s="117" t="s">
        <v>195</v>
      </c>
      <c r="N490" s="117" t="s">
        <v>195</v>
      </c>
      <c r="O490" s="117" t="s">
        <v>195</v>
      </c>
      <c r="P490" s="117" t="s">
        <v>195</v>
      </c>
      <c r="Q490" s="117" t="s">
        <v>195</v>
      </c>
      <c r="R490" s="117" t="s">
        <v>195</v>
      </c>
      <c r="S490" s="117" t="s">
        <v>195</v>
      </c>
      <c r="T490" s="117" t="s">
        <v>195</v>
      </c>
      <c r="U490" s="118" t="s">
        <v>195</v>
      </c>
      <c r="V490" s="106">
        <v>2</v>
      </c>
      <c r="W490" s="106">
        <v>2</v>
      </c>
      <c r="X490" s="106">
        <v>0</v>
      </c>
      <c r="Y490" s="106">
        <v>2</v>
      </c>
      <c r="Z490" s="106">
        <v>2</v>
      </c>
      <c r="AA490" s="106">
        <v>3</v>
      </c>
      <c r="AB490" s="106">
        <v>1</v>
      </c>
      <c r="AC490" s="106">
        <v>2</v>
      </c>
      <c r="AD490" s="106">
        <v>0</v>
      </c>
      <c r="AE490" s="106">
        <v>1</v>
      </c>
      <c r="AF490" s="106">
        <v>0</v>
      </c>
      <c r="AG490" s="182">
        <v>1</v>
      </c>
      <c r="AH490" s="119">
        <f t="shared" si="131"/>
        <v>16</v>
      </c>
      <c r="AI490" s="106">
        <f t="shared" si="132"/>
        <v>2</v>
      </c>
      <c r="AJ490" s="107">
        <f t="shared" si="133"/>
        <v>2</v>
      </c>
      <c r="AK490" s="107">
        <f t="shared" si="134"/>
        <v>0</v>
      </c>
      <c r="AL490" s="107">
        <f t="shared" si="135"/>
        <v>2</v>
      </c>
      <c r="AM490" s="107">
        <f t="shared" si="136"/>
        <v>2</v>
      </c>
      <c r="AN490" s="107">
        <f t="shared" si="137"/>
        <v>3</v>
      </c>
      <c r="AO490" s="107">
        <f t="shared" si="138"/>
        <v>1</v>
      </c>
      <c r="AP490" s="107">
        <f t="shared" si="139"/>
        <v>2</v>
      </c>
      <c r="AQ490" s="107">
        <f t="shared" si="140"/>
        <v>0</v>
      </c>
      <c r="AR490" s="107">
        <f t="shared" si="141"/>
        <v>1</v>
      </c>
      <c r="AS490" s="107">
        <f t="shared" si="142"/>
        <v>0</v>
      </c>
      <c r="AT490" s="107">
        <f t="shared" si="143"/>
        <v>1</v>
      </c>
      <c r="AU490" s="105">
        <f t="shared" si="144"/>
        <v>16</v>
      </c>
      <c r="AV490" s="86">
        <v>2127.3500000000004</v>
      </c>
      <c r="AW490" s="87">
        <f t="shared" si="145"/>
        <v>1036.2</v>
      </c>
      <c r="AX490" s="87">
        <f t="shared" si="146"/>
        <v>-1091.1500000000003</v>
      </c>
    </row>
    <row r="491" spans="1:50" ht="15.75" thickBot="1" x14ac:dyDescent="0.3">
      <c r="A491" s="179" t="s">
        <v>176</v>
      </c>
      <c r="B491" s="180" t="s">
        <v>312</v>
      </c>
      <c r="C491" s="181" t="s">
        <v>366</v>
      </c>
      <c r="D491" s="176" t="str">
        <f t="shared" si="130"/>
        <v>1912425000-DCHP-STAR-Travis</v>
      </c>
      <c r="E491" s="169" t="s">
        <v>475</v>
      </c>
      <c r="F491" s="169" t="s">
        <v>201</v>
      </c>
      <c r="G491" s="169" t="s">
        <v>225</v>
      </c>
      <c r="H491" s="85" t="s">
        <v>469</v>
      </c>
      <c r="I491" s="95" t="s">
        <v>510</v>
      </c>
      <c r="J491" s="116" t="s">
        <v>195</v>
      </c>
      <c r="K491" s="117" t="s">
        <v>195</v>
      </c>
      <c r="L491" s="117" t="s">
        <v>195</v>
      </c>
      <c r="M491" s="117" t="s">
        <v>195</v>
      </c>
      <c r="N491" s="117" t="s">
        <v>195</v>
      </c>
      <c r="O491" s="117" t="s">
        <v>195</v>
      </c>
      <c r="P491" s="117" t="s">
        <v>195</v>
      </c>
      <c r="Q491" s="117" t="s">
        <v>195</v>
      </c>
      <c r="R491" s="117" t="s">
        <v>195</v>
      </c>
      <c r="S491" s="117" t="s">
        <v>195</v>
      </c>
      <c r="T491" s="117" t="s">
        <v>195</v>
      </c>
      <c r="U491" s="118" t="s">
        <v>195</v>
      </c>
      <c r="V491" s="106">
        <v>0</v>
      </c>
      <c r="W491" s="106">
        <v>0</v>
      </c>
      <c r="X491" s="106">
        <v>0</v>
      </c>
      <c r="Y491" s="106">
        <v>0</v>
      </c>
      <c r="Z491" s="106">
        <v>1</v>
      </c>
      <c r="AA491" s="106">
        <v>0</v>
      </c>
      <c r="AB491" s="106">
        <v>0</v>
      </c>
      <c r="AC491" s="106">
        <v>0</v>
      </c>
      <c r="AD491" s="106">
        <v>2</v>
      </c>
      <c r="AE491" s="106">
        <v>1</v>
      </c>
      <c r="AF491" s="106">
        <v>0</v>
      </c>
      <c r="AG491" s="182">
        <v>2</v>
      </c>
      <c r="AH491" s="119">
        <f t="shared" si="131"/>
        <v>6</v>
      </c>
      <c r="AI491" s="106">
        <f t="shared" si="132"/>
        <v>0</v>
      </c>
      <c r="AJ491" s="107">
        <f t="shared" si="133"/>
        <v>0</v>
      </c>
      <c r="AK491" s="107">
        <f t="shared" si="134"/>
        <v>0</v>
      </c>
      <c r="AL491" s="107">
        <f t="shared" si="135"/>
        <v>0</v>
      </c>
      <c r="AM491" s="107">
        <f t="shared" si="136"/>
        <v>1</v>
      </c>
      <c r="AN491" s="107">
        <f t="shared" si="137"/>
        <v>0</v>
      </c>
      <c r="AO491" s="107">
        <f t="shared" si="138"/>
        <v>0</v>
      </c>
      <c r="AP491" s="107">
        <f t="shared" si="139"/>
        <v>0</v>
      </c>
      <c r="AQ491" s="107">
        <f t="shared" si="140"/>
        <v>2</v>
      </c>
      <c r="AR491" s="107">
        <f t="shared" si="141"/>
        <v>1</v>
      </c>
      <c r="AS491" s="107">
        <f t="shared" si="142"/>
        <v>0</v>
      </c>
      <c r="AT491" s="107">
        <f t="shared" si="143"/>
        <v>2</v>
      </c>
      <c r="AU491" s="105">
        <f t="shared" si="144"/>
        <v>6</v>
      </c>
      <c r="AV491" s="86">
        <v>789.07000000000039</v>
      </c>
      <c r="AW491" s="87">
        <f t="shared" si="145"/>
        <v>388.58</v>
      </c>
      <c r="AX491" s="87">
        <f t="shared" si="146"/>
        <v>-400.49000000000041</v>
      </c>
    </row>
    <row r="492" spans="1:50" ht="15.75" thickBot="1" x14ac:dyDescent="0.3">
      <c r="A492" s="179" t="s">
        <v>43</v>
      </c>
      <c r="B492" s="180" t="s">
        <v>425</v>
      </c>
      <c r="C492" s="181" t="s">
        <v>458</v>
      </c>
      <c r="D492" s="176" t="str">
        <f t="shared" si="130"/>
        <v>1043289804-Driscoll-STAR-Hidalgo</v>
      </c>
      <c r="E492" s="169" t="s">
        <v>476</v>
      </c>
      <c r="F492" s="169" t="s">
        <v>201</v>
      </c>
      <c r="G492" s="169" t="s">
        <v>382</v>
      </c>
      <c r="H492" s="85" t="s">
        <v>469</v>
      </c>
      <c r="I492" s="95" t="s">
        <v>510</v>
      </c>
      <c r="J492" s="116" t="s">
        <v>38</v>
      </c>
      <c r="K492" s="117" t="s">
        <v>38</v>
      </c>
      <c r="L492" s="117" t="s">
        <v>38</v>
      </c>
      <c r="M492" s="117" t="s">
        <v>38</v>
      </c>
      <c r="N492" s="117" t="s">
        <v>38</v>
      </c>
      <c r="O492" s="117" t="s">
        <v>38</v>
      </c>
      <c r="P492" s="117" t="s">
        <v>38</v>
      </c>
      <c r="Q492" s="117" t="s">
        <v>38</v>
      </c>
      <c r="R492" s="117" t="s">
        <v>38</v>
      </c>
      <c r="S492" s="117" t="s">
        <v>38</v>
      </c>
      <c r="T492" s="117" t="s">
        <v>38</v>
      </c>
      <c r="U492" s="118" t="s">
        <v>38</v>
      </c>
      <c r="V492" s="106">
        <v>6</v>
      </c>
      <c r="W492" s="106">
        <v>5</v>
      </c>
      <c r="X492" s="106">
        <v>5</v>
      </c>
      <c r="Y492" s="106">
        <v>3</v>
      </c>
      <c r="Z492" s="106">
        <v>1</v>
      </c>
      <c r="AA492" s="106">
        <v>3</v>
      </c>
      <c r="AB492" s="106">
        <v>3</v>
      </c>
      <c r="AC492" s="106">
        <v>3</v>
      </c>
      <c r="AD492" s="106">
        <v>7</v>
      </c>
      <c r="AE492" s="106">
        <v>7</v>
      </c>
      <c r="AF492" s="106">
        <v>2</v>
      </c>
      <c r="AG492" s="182">
        <v>2</v>
      </c>
      <c r="AH492" s="119">
        <f t="shared" si="131"/>
        <v>47</v>
      </c>
      <c r="AI492" s="106">
        <f t="shared" si="132"/>
        <v>0</v>
      </c>
      <c r="AJ492" s="107">
        <f t="shared" si="133"/>
        <v>0</v>
      </c>
      <c r="AK492" s="107">
        <f t="shared" si="134"/>
        <v>0</v>
      </c>
      <c r="AL492" s="107">
        <f t="shared" si="135"/>
        <v>0</v>
      </c>
      <c r="AM492" s="107">
        <f t="shared" si="136"/>
        <v>0</v>
      </c>
      <c r="AN492" s="107">
        <f t="shared" si="137"/>
        <v>0</v>
      </c>
      <c r="AO492" s="107">
        <f t="shared" si="138"/>
        <v>0</v>
      </c>
      <c r="AP492" s="107">
        <f t="shared" si="139"/>
        <v>0</v>
      </c>
      <c r="AQ492" s="107">
        <f t="shared" si="140"/>
        <v>0</v>
      </c>
      <c r="AR492" s="107">
        <f t="shared" si="141"/>
        <v>0</v>
      </c>
      <c r="AS492" s="107">
        <f t="shared" si="142"/>
        <v>0</v>
      </c>
      <c r="AT492" s="107">
        <f t="shared" si="143"/>
        <v>0</v>
      </c>
      <c r="AU492" s="105">
        <f t="shared" si="144"/>
        <v>0</v>
      </c>
      <c r="AV492" s="86">
        <v>11777.710000000006</v>
      </c>
      <c r="AW492" s="87">
        <f t="shared" si="145"/>
        <v>0</v>
      </c>
      <c r="AX492" s="87">
        <f t="shared" si="146"/>
        <v>-11777.710000000006</v>
      </c>
    </row>
    <row r="493" spans="1:50" ht="15.75" thickBot="1" x14ac:dyDescent="0.3">
      <c r="A493" s="179" t="s">
        <v>40</v>
      </c>
      <c r="B493" s="180" t="s">
        <v>380</v>
      </c>
      <c r="C493" s="181" t="s">
        <v>458</v>
      </c>
      <c r="D493" s="176" t="str">
        <f t="shared" si="130"/>
        <v>1023173507-Driscoll-STAR-Hidalgo</v>
      </c>
      <c r="E493" s="169" t="s">
        <v>476</v>
      </c>
      <c r="F493" s="169" t="s">
        <v>201</v>
      </c>
      <c r="G493" s="169" t="s">
        <v>382</v>
      </c>
      <c r="H493" s="85" t="s">
        <v>469</v>
      </c>
      <c r="I493" s="95" t="s">
        <v>510</v>
      </c>
      <c r="J493" s="116" t="s">
        <v>195</v>
      </c>
      <c r="K493" s="117" t="s">
        <v>195</v>
      </c>
      <c r="L493" s="117" t="s">
        <v>195</v>
      </c>
      <c r="M493" s="117" t="s">
        <v>195</v>
      </c>
      <c r="N493" s="117" t="s">
        <v>195</v>
      </c>
      <c r="O493" s="117" t="s">
        <v>195</v>
      </c>
      <c r="P493" s="117" t="s">
        <v>195</v>
      </c>
      <c r="Q493" s="117" t="s">
        <v>195</v>
      </c>
      <c r="R493" s="117" t="s">
        <v>195</v>
      </c>
      <c r="S493" s="117" t="s">
        <v>195</v>
      </c>
      <c r="T493" s="117" t="s">
        <v>195</v>
      </c>
      <c r="U493" s="118" t="s">
        <v>195</v>
      </c>
      <c r="V493" s="106">
        <v>11</v>
      </c>
      <c r="W493" s="106">
        <v>21</v>
      </c>
      <c r="X493" s="106">
        <v>18</v>
      </c>
      <c r="Y493" s="106">
        <v>8</v>
      </c>
      <c r="Z493" s="106">
        <v>15</v>
      </c>
      <c r="AA493" s="106">
        <v>9</v>
      </c>
      <c r="AB493" s="106">
        <v>10</v>
      </c>
      <c r="AC493" s="106">
        <v>9</v>
      </c>
      <c r="AD493" s="106">
        <v>11</v>
      </c>
      <c r="AE493" s="106">
        <v>9</v>
      </c>
      <c r="AF493" s="106">
        <v>15</v>
      </c>
      <c r="AG493" s="182">
        <v>14</v>
      </c>
      <c r="AH493" s="119">
        <f t="shared" si="131"/>
        <v>150</v>
      </c>
      <c r="AI493" s="106">
        <f t="shared" si="132"/>
        <v>11</v>
      </c>
      <c r="AJ493" s="107">
        <f t="shared" si="133"/>
        <v>21</v>
      </c>
      <c r="AK493" s="107">
        <f t="shared" si="134"/>
        <v>18</v>
      </c>
      <c r="AL493" s="107">
        <f t="shared" si="135"/>
        <v>8</v>
      </c>
      <c r="AM493" s="107">
        <f t="shared" si="136"/>
        <v>15</v>
      </c>
      <c r="AN493" s="107">
        <f t="shared" si="137"/>
        <v>9</v>
      </c>
      <c r="AO493" s="107">
        <f t="shared" si="138"/>
        <v>10</v>
      </c>
      <c r="AP493" s="107">
        <f t="shared" si="139"/>
        <v>9</v>
      </c>
      <c r="AQ493" s="107">
        <f t="shared" si="140"/>
        <v>11</v>
      </c>
      <c r="AR493" s="107">
        <f t="shared" si="141"/>
        <v>9</v>
      </c>
      <c r="AS493" s="107">
        <f t="shared" si="142"/>
        <v>15</v>
      </c>
      <c r="AT493" s="107">
        <f t="shared" si="143"/>
        <v>14</v>
      </c>
      <c r="AU493" s="105">
        <f t="shared" si="144"/>
        <v>150</v>
      </c>
      <c r="AV493" s="86">
        <v>47610.659999999974</v>
      </c>
      <c r="AW493" s="87">
        <f t="shared" si="145"/>
        <v>9714.3799999999992</v>
      </c>
      <c r="AX493" s="87">
        <f t="shared" si="146"/>
        <v>-37896.279999999977</v>
      </c>
    </row>
    <row r="494" spans="1:50" ht="15.75" thickBot="1" x14ac:dyDescent="0.3">
      <c r="A494" s="179" t="s">
        <v>86</v>
      </c>
      <c r="B494" s="180" t="s">
        <v>380</v>
      </c>
      <c r="C494" s="181" t="s">
        <v>458</v>
      </c>
      <c r="D494" s="176" t="str">
        <f t="shared" si="130"/>
        <v>1366507477-Driscoll-STAR-Hidalgo</v>
      </c>
      <c r="E494" s="169" t="s">
        <v>476</v>
      </c>
      <c r="F494" s="169" t="s">
        <v>201</v>
      </c>
      <c r="G494" s="169" t="s">
        <v>382</v>
      </c>
      <c r="H494" s="85" t="s">
        <v>469</v>
      </c>
      <c r="I494" s="95" t="s">
        <v>510</v>
      </c>
      <c r="J494" s="116" t="s">
        <v>195</v>
      </c>
      <c r="K494" s="117" t="s">
        <v>195</v>
      </c>
      <c r="L494" s="117" t="s">
        <v>195</v>
      </c>
      <c r="M494" s="117" t="s">
        <v>195</v>
      </c>
      <c r="N494" s="117" t="s">
        <v>195</v>
      </c>
      <c r="O494" s="117" t="s">
        <v>195</v>
      </c>
      <c r="P494" s="117" t="s">
        <v>195</v>
      </c>
      <c r="Q494" s="117" t="s">
        <v>195</v>
      </c>
      <c r="R494" s="117" t="s">
        <v>195</v>
      </c>
      <c r="S494" s="117" t="s">
        <v>195</v>
      </c>
      <c r="T494" s="117" t="s">
        <v>195</v>
      </c>
      <c r="U494" s="118" t="s">
        <v>195</v>
      </c>
      <c r="V494" s="106">
        <v>15</v>
      </c>
      <c r="W494" s="106">
        <v>45</v>
      </c>
      <c r="X494" s="106">
        <v>31</v>
      </c>
      <c r="Y494" s="106">
        <v>29</v>
      </c>
      <c r="Z494" s="106">
        <v>26</v>
      </c>
      <c r="AA494" s="106">
        <v>8</v>
      </c>
      <c r="AB494" s="106">
        <v>25</v>
      </c>
      <c r="AC494" s="106">
        <v>30</v>
      </c>
      <c r="AD494" s="106">
        <v>26</v>
      </c>
      <c r="AE494" s="106">
        <v>13</v>
      </c>
      <c r="AF494" s="106">
        <v>13</v>
      </c>
      <c r="AG494" s="182">
        <v>24</v>
      </c>
      <c r="AH494" s="119">
        <f t="shared" si="131"/>
        <v>285</v>
      </c>
      <c r="AI494" s="106">
        <f t="shared" si="132"/>
        <v>15</v>
      </c>
      <c r="AJ494" s="107">
        <f t="shared" si="133"/>
        <v>45</v>
      </c>
      <c r="AK494" s="107">
        <f t="shared" si="134"/>
        <v>31</v>
      </c>
      <c r="AL494" s="107">
        <f t="shared" si="135"/>
        <v>29</v>
      </c>
      <c r="AM494" s="107">
        <f t="shared" si="136"/>
        <v>26</v>
      </c>
      <c r="AN494" s="107">
        <f t="shared" si="137"/>
        <v>8</v>
      </c>
      <c r="AO494" s="107">
        <f t="shared" si="138"/>
        <v>25</v>
      </c>
      <c r="AP494" s="107">
        <f t="shared" si="139"/>
        <v>30</v>
      </c>
      <c r="AQ494" s="107">
        <f t="shared" si="140"/>
        <v>26</v>
      </c>
      <c r="AR494" s="107">
        <f t="shared" si="141"/>
        <v>13</v>
      </c>
      <c r="AS494" s="107">
        <f t="shared" si="142"/>
        <v>13</v>
      </c>
      <c r="AT494" s="107">
        <f t="shared" si="143"/>
        <v>24</v>
      </c>
      <c r="AU494" s="105">
        <f t="shared" si="144"/>
        <v>285</v>
      </c>
      <c r="AV494" s="86">
        <v>28817.42</v>
      </c>
      <c r="AW494" s="87">
        <f t="shared" si="145"/>
        <v>18457.32</v>
      </c>
      <c r="AX494" s="87">
        <f t="shared" si="146"/>
        <v>-10360.099999999999</v>
      </c>
    </row>
    <row r="495" spans="1:50" ht="15.75" thickBot="1" x14ac:dyDescent="0.3">
      <c r="A495" s="179" t="s">
        <v>394</v>
      </c>
      <c r="B495" s="180" t="s">
        <v>395</v>
      </c>
      <c r="C495" s="181" t="s">
        <v>428</v>
      </c>
      <c r="D495" s="176" t="str">
        <f t="shared" si="130"/>
        <v>1144262957-Driscoll-STAR-Nueces</v>
      </c>
      <c r="E495" s="169" t="s">
        <v>476</v>
      </c>
      <c r="F495" s="169" t="s">
        <v>201</v>
      </c>
      <c r="G495" s="169" t="s">
        <v>370</v>
      </c>
      <c r="H495" s="85" t="s">
        <v>468</v>
      </c>
      <c r="I495" s="95" t="s">
        <v>510</v>
      </c>
      <c r="J495" s="116" t="s">
        <v>195</v>
      </c>
      <c r="K495" s="117" t="s">
        <v>195</v>
      </c>
      <c r="L495" s="117" t="s">
        <v>195</v>
      </c>
      <c r="M495" s="117" t="s">
        <v>195</v>
      </c>
      <c r="N495" s="117" t="s">
        <v>195</v>
      </c>
      <c r="O495" s="117" t="s">
        <v>195</v>
      </c>
      <c r="P495" s="117" t="s">
        <v>195</v>
      </c>
      <c r="Q495" s="117" t="s">
        <v>195</v>
      </c>
      <c r="R495" s="117" t="s">
        <v>195</v>
      </c>
      <c r="S495" s="117" t="s">
        <v>195</v>
      </c>
      <c r="T495" s="117" t="s">
        <v>195</v>
      </c>
      <c r="U495" s="118" t="s">
        <v>195</v>
      </c>
      <c r="V495" s="106">
        <v>449</v>
      </c>
      <c r="W495" s="106">
        <v>534</v>
      </c>
      <c r="X495" s="106">
        <v>557</v>
      </c>
      <c r="Y495" s="106">
        <v>404</v>
      </c>
      <c r="Z495" s="106">
        <v>467</v>
      </c>
      <c r="AA495" s="106">
        <v>400</v>
      </c>
      <c r="AB495" s="106">
        <v>454</v>
      </c>
      <c r="AC495" s="106">
        <v>372</v>
      </c>
      <c r="AD495" s="106">
        <v>443</v>
      </c>
      <c r="AE495" s="106">
        <v>360</v>
      </c>
      <c r="AF495" s="106">
        <v>288</v>
      </c>
      <c r="AG495" s="182">
        <v>490</v>
      </c>
      <c r="AH495" s="119">
        <f t="shared" si="131"/>
        <v>5218</v>
      </c>
      <c r="AI495" s="106">
        <f t="shared" si="132"/>
        <v>449</v>
      </c>
      <c r="AJ495" s="107">
        <f t="shared" si="133"/>
        <v>534</v>
      </c>
      <c r="AK495" s="107">
        <f t="shared" si="134"/>
        <v>557</v>
      </c>
      <c r="AL495" s="107">
        <f t="shared" si="135"/>
        <v>404</v>
      </c>
      <c r="AM495" s="107">
        <f t="shared" si="136"/>
        <v>467</v>
      </c>
      <c r="AN495" s="107">
        <f t="shared" si="137"/>
        <v>400</v>
      </c>
      <c r="AO495" s="107">
        <f t="shared" si="138"/>
        <v>454</v>
      </c>
      <c r="AP495" s="107">
        <f t="shared" si="139"/>
        <v>372</v>
      </c>
      <c r="AQ495" s="107">
        <f t="shared" si="140"/>
        <v>443</v>
      </c>
      <c r="AR495" s="107">
        <f t="shared" si="141"/>
        <v>360</v>
      </c>
      <c r="AS495" s="107">
        <f t="shared" si="142"/>
        <v>288</v>
      </c>
      <c r="AT495" s="107">
        <f t="shared" si="143"/>
        <v>490</v>
      </c>
      <c r="AU495" s="105">
        <f t="shared" si="144"/>
        <v>5218</v>
      </c>
      <c r="AV495" s="86">
        <v>415226.10000000021</v>
      </c>
      <c r="AW495" s="87">
        <f t="shared" si="145"/>
        <v>567889.1</v>
      </c>
      <c r="AX495" s="87">
        <f t="shared" si="146"/>
        <v>152662.99999999977</v>
      </c>
    </row>
    <row r="496" spans="1:50" ht="15.75" thickBot="1" x14ac:dyDescent="0.3">
      <c r="A496" s="179" t="s">
        <v>104</v>
      </c>
      <c r="B496" s="180" t="s">
        <v>368</v>
      </c>
      <c r="C496" s="181" t="s">
        <v>428</v>
      </c>
      <c r="D496" s="176" t="str">
        <f t="shared" si="130"/>
        <v>1497153589-Driscoll-STAR-Nueces</v>
      </c>
      <c r="E496" s="169" t="s">
        <v>476</v>
      </c>
      <c r="F496" s="169" t="s">
        <v>201</v>
      </c>
      <c r="G496" s="169" t="s">
        <v>370</v>
      </c>
      <c r="H496" s="85" t="s">
        <v>469</v>
      </c>
      <c r="I496" s="95" t="s">
        <v>510</v>
      </c>
      <c r="J496" s="116" t="s">
        <v>195</v>
      </c>
      <c r="K496" s="117" t="s">
        <v>195</v>
      </c>
      <c r="L496" s="117" t="s">
        <v>195</v>
      </c>
      <c r="M496" s="117" t="s">
        <v>195</v>
      </c>
      <c r="N496" s="117" t="s">
        <v>195</v>
      </c>
      <c r="O496" s="117" t="s">
        <v>195</v>
      </c>
      <c r="P496" s="117" t="s">
        <v>195</v>
      </c>
      <c r="Q496" s="117" t="s">
        <v>195</v>
      </c>
      <c r="R496" s="117" t="s">
        <v>195</v>
      </c>
      <c r="S496" s="117" t="s">
        <v>195</v>
      </c>
      <c r="T496" s="117" t="s">
        <v>195</v>
      </c>
      <c r="U496" s="118" t="s">
        <v>195</v>
      </c>
      <c r="V496" s="106">
        <v>185</v>
      </c>
      <c r="W496" s="106">
        <v>148</v>
      </c>
      <c r="X496" s="106">
        <v>170</v>
      </c>
      <c r="Y496" s="106">
        <v>120</v>
      </c>
      <c r="Z496" s="106">
        <v>143</v>
      </c>
      <c r="AA496" s="106">
        <v>167</v>
      </c>
      <c r="AB496" s="106">
        <v>163</v>
      </c>
      <c r="AC496" s="106">
        <v>154</v>
      </c>
      <c r="AD496" s="106">
        <v>198</v>
      </c>
      <c r="AE496" s="106">
        <v>136</v>
      </c>
      <c r="AF496" s="106">
        <v>145</v>
      </c>
      <c r="AG496" s="182">
        <v>181</v>
      </c>
      <c r="AH496" s="119">
        <f t="shared" si="131"/>
        <v>1910</v>
      </c>
      <c r="AI496" s="106">
        <f t="shared" si="132"/>
        <v>185</v>
      </c>
      <c r="AJ496" s="107">
        <f t="shared" si="133"/>
        <v>148</v>
      </c>
      <c r="AK496" s="107">
        <f t="shared" si="134"/>
        <v>170</v>
      </c>
      <c r="AL496" s="107">
        <f t="shared" si="135"/>
        <v>120</v>
      </c>
      <c r="AM496" s="107">
        <f t="shared" si="136"/>
        <v>143</v>
      </c>
      <c r="AN496" s="107">
        <f t="shared" si="137"/>
        <v>167</v>
      </c>
      <c r="AO496" s="107">
        <f t="shared" si="138"/>
        <v>163</v>
      </c>
      <c r="AP496" s="107">
        <f t="shared" si="139"/>
        <v>154</v>
      </c>
      <c r="AQ496" s="107">
        <f t="shared" si="140"/>
        <v>198</v>
      </c>
      <c r="AR496" s="107">
        <f t="shared" si="141"/>
        <v>136</v>
      </c>
      <c r="AS496" s="107">
        <f t="shared" si="142"/>
        <v>145</v>
      </c>
      <c r="AT496" s="107">
        <f t="shared" si="143"/>
        <v>181</v>
      </c>
      <c r="AU496" s="105">
        <f t="shared" si="144"/>
        <v>1910</v>
      </c>
      <c r="AV496" s="86">
        <v>185354.07999999996</v>
      </c>
      <c r="AW496" s="87">
        <f t="shared" si="145"/>
        <v>123696.4</v>
      </c>
      <c r="AX496" s="87">
        <f t="shared" si="146"/>
        <v>-61657.679999999964</v>
      </c>
    </row>
    <row r="497" spans="1:50" ht="15.75" thickBot="1" x14ac:dyDescent="0.3">
      <c r="A497" s="179" t="s">
        <v>162</v>
      </c>
      <c r="B497" s="180" t="s">
        <v>397</v>
      </c>
      <c r="C497" s="181" t="s">
        <v>428</v>
      </c>
      <c r="D497" s="176" t="str">
        <f t="shared" si="130"/>
        <v>1831567122-Driscoll-STAR-Nueces</v>
      </c>
      <c r="E497" s="169" t="s">
        <v>476</v>
      </c>
      <c r="F497" s="169" t="s">
        <v>201</v>
      </c>
      <c r="G497" s="169" t="s">
        <v>370</v>
      </c>
      <c r="H497" s="85" t="s">
        <v>469</v>
      </c>
      <c r="I497" s="95" t="s">
        <v>510</v>
      </c>
      <c r="J497" s="116" t="s">
        <v>195</v>
      </c>
      <c r="K497" s="117" t="s">
        <v>195</v>
      </c>
      <c r="L497" s="117" t="s">
        <v>195</v>
      </c>
      <c r="M497" s="117" t="s">
        <v>195</v>
      </c>
      <c r="N497" s="117" t="s">
        <v>195</v>
      </c>
      <c r="O497" s="117" t="s">
        <v>195</v>
      </c>
      <c r="P497" s="117" t="s">
        <v>195</v>
      </c>
      <c r="Q497" s="117" t="s">
        <v>195</v>
      </c>
      <c r="R497" s="117" t="s">
        <v>195</v>
      </c>
      <c r="S497" s="117" t="s">
        <v>195</v>
      </c>
      <c r="T497" s="117" t="s">
        <v>195</v>
      </c>
      <c r="U497" s="118" t="s">
        <v>195</v>
      </c>
      <c r="V497" s="106">
        <v>0</v>
      </c>
      <c r="W497" s="106">
        <v>0</v>
      </c>
      <c r="X497" s="106">
        <v>1</v>
      </c>
      <c r="Y497" s="106">
        <v>0</v>
      </c>
      <c r="Z497" s="106">
        <v>0</v>
      </c>
      <c r="AA497" s="106">
        <v>0</v>
      </c>
      <c r="AB497" s="106">
        <v>0</v>
      </c>
      <c r="AC497" s="106">
        <v>10</v>
      </c>
      <c r="AD497" s="106">
        <v>4</v>
      </c>
      <c r="AE497" s="106">
        <v>1</v>
      </c>
      <c r="AF497" s="106">
        <v>3</v>
      </c>
      <c r="AG497" s="182">
        <v>0</v>
      </c>
      <c r="AH497" s="119">
        <f t="shared" si="131"/>
        <v>19</v>
      </c>
      <c r="AI497" s="106">
        <f t="shared" si="132"/>
        <v>0</v>
      </c>
      <c r="AJ497" s="107">
        <f t="shared" si="133"/>
        <v>0</v>
      </c>
      <c r="AK497" s="107">
        <f t="shared" si="134"/>
        <v>1</v>
      </c>
      <c r="AL497" s="107">
        <f t="shared" si="135"/>
        <v>0</v>
      </c>
      <c r="AM497" s="107">
        <f t="shared" si="136"/>
        <v>0</v>
      </c>
      <c r="AN497" s="107">
        <f t="shared" si="137"/>
        <v>0</v>
      </c>
      <c r="AO497" s="107">
        <f t="shared" si="138"/>
        <v>0</v>
      </c>
      <c r="AP497" s="107">
        <f t="shared" si="139"/>
        <v>10</v>
      </c>
      <c r="AQ497" s="107">
        <f t="shared" si="140"/>
        <v>4</v>
      </c>
      <c r="AR497" s="107">
        <f t="shared" si="141"/>
        <v>1</v>
      </c>
      <c r="AS497" s="107">
        <f t="shared" si="142"/>
        <v>3</v>
      </c>
      <c r="AT497" s="107">
        <f t="shared" si="143"/>
        <v>0</v>
      </c>
      <c r="AU497" s="105">
        <f t="shared" si="144"/>
        <v>19</v>
      </c>
      <c r="AV497" s="86">
        <v>36163.410000000003</v>
      </c>
      <c r="AW497" s="87">
        <f t="shared" si="145"/>
        <v>1230.49</v>
      </c>
      <c r="AX497" s="87">
        <f t="shared" si="146"/>
        <v>-34932.920000000006</v>
      </c>
    </row>
    <row r="498" spans="1:50" ht="15.75" thickBot="1" x14ac:dyDescent="0.3">
      <c r="A498" s="179" t="s">
        <v>103</v>
      </c>
      <c r="B498" s="180" t="s">
        <v>374</v>
      </c>
      <c r="C498" s="181" t="s">
        <v>428</v>
      </c>
      <c r="D498" s="176" t="str">
        <f t="shared" si="130"/>
        <v>1487088118-Driscoll-STAR-Nueces</v>
      </c>
      <c r="E498" s="169" t="s">
        <v>476</v>
      </c>
      <c r="F498" s="169" t="s">
        <v>201</v>
      </c>
      <c r="G498" s="169" t="s">
        <v>370</v>
      </c>
      <c r="H498" s="85" t="s">
        <v>469</v>
      </c>
      <c r="I498" s="95" t="s">
        <v>510</v>
      </c>
      <c r="J498" s="116" t="s">
        <v>195</v>
      </c>
      <c r="K498" s="117" t="s">
        <v>195</v>
      </c>
      <c r="L498" s="117" t="s">
        <v>195</v>
      </c>
      <c r="M498" s="117" t="s">
        <v>195</v>
      </c>
      <c r="N498" s="117" t="s">
        <v>195</v>
      </c>
      <c r="O498" s="117" t="s">
        <v>195</v>
      </c>
      <c r="P498" s="117" t="s">
        <v>195</v>
      </c>
      <c r="Q498" s="117" t="s">
        <v>195</v>
      </c>
      <c r="R498" s="117" t="s">
        <v>195</v>
      </c>
      <c r="S498" s="117" t="s">
        <v>195</v>
      </c>
      <c r="T498" s="117" t="s">
        <v>195</v>
      </c>
      <c r="U498" s="118" t="s">
        <v>195</v>
      </c>
      <c r="V498" s="106">
        <v>34</v>
      </c>
      <c r="W498" s="106">
        <v>30</v>
      </c>
      <c r="X498" s="106">
        <v>51</v>
      </c>
      <c r="Y498" s="106">
        <v>40</v>
      </c>
      <c r="Z498" s="106">
        <v>47</v>
      </c>
      <c r="AA498" s="106">
        <v>55</v>
      </c>
      <c r="AB498" s="106">
        <v>41</v>
      </c>
      <c r="AC498" s="106">
        <v>30.1</v>
      </c>
      <c r="AD498" s="106">
        <v>39</v>
      </c>
      <c r="AE498" s="106">
        <v>21</v>
      </c>
      <c r="AF498" s="106">
        <v>23</v>
      </c>
      <c r="AG498" s="182">
        <v>38</v>
      </c>
      <c r="AH498" s="119">
        <f t="shared" si="131"/>
        <v>449.1</v>
      </c>
      <c r="AI498" s="106">
        <f t="shared" si="132"/>
        <v>34</v>
      </c>
      <c r="AJ498" s="107">
        <f t="shared" si="133"/>
        <v>30</v>
      </c>
      <c r="AK498" s="107">
        <f t="shared" si="134"/>
        <v>51</v>
      </c>
      <c r="AL498" s="107">
        <f t="shared" si="135"/>
        <v>40</v>
      </c>
      <c r="AM498" s="107">
        <f t="shared" si="136"/>
        <v>47</v>
      </c>
      <c r="AN498" s="107">
        <f t="shared" si="137"/>
        <v>55</v>
      </c>
      <c r="AO498" s="107">
        <f t="shared" si="138"/>
        <v>41</v>
      </c>
      <c r="AP498" s="107">
        <f t="shared" si="139"/>
        <v>30.1</v>
      </c>
      <c r="AQ498" s="107">
        <f t="shared" si="140"/>
        <v>39</v>
      </c>
      <c r="AR498" s="107">
        <f t="shared" si="141"/>
        <v>21</v>
      </c>
      <c r="AS498" s="107">
        <f t="shared" si="142"/>
        <v>23</v>
      </c>
      <c r="AT498" s="107">
        <f t="shared" si="143"/>
        <v>38</v>
      </c>
      <c r="AU498" s="105">
        <f t="shared" si="144"/>
        <v>449.1</v>
      </c>
      <c r="AV498" s="86">
        <v>74773.150000000009</v>
      </c>
      <c r="AW498" s="87">
        <f t="shared" si="145"/>
        <v>29084.84</v>
      </c>
      <c r="AX498" s="87">
        <f t="shared" si="146"/>
        <v>-45688.310000000012</v>
      </c>
    </row>
    <row r="499" spans="1:50" ht="15.75" thickBot="1" x14ac:dyDescent="0.3">
      <c r="A499" s="179" t="s">
        <v>71</v>
      </c>
      <c r="B499" s="180" t="s">
        <v>398</v>
      </c>
      <c r="C499" s="181" t="s">
        <v>428</v>
      </c>
      <c r="D499" s="176" t="str">
        <f t="shared" si="130"/>
        <v>1215983598-Driscoll-STAR-Nueces</v>
      </c>
      <c r="E499" s="169" t="s">
        <v>476</v>
      </c>
      <c r="F499" s="169" t="s">
        <v>201</v>
      </c>
      <c r="G499" s="169" t="s">
        <v>370</v>
      </c>
      <c r="H499" s="85" t="s">
        <v>469</v>
      </c>
      <c r="I499" s="95" t="s">
        <v>510</v>
      </c>
      <c r="J499" s="116" t="s">
        <v>195</v>
      </c>
      <c r="K499" s="117" t="s">
        <v>195</v>
      </c>
      <c r="L499" s="117" t="s">
        <v>195</v>
      </c>
      <c r="M499" s="117" t="s">
        <v>195</v>
      </c>
      <c r="N499" s="117" t="s">
        <v>195</v>
      </c>
      <c r="O499" s="117" t="s">
        <v>195</v>
      </c>
      <c r="P499" s="117" t="s">
        <v>195</v>
      </c>
      <c r="Q499" s="117" t="s">
        <v>195</v>
      </c>
      <c r="R499" s="117" t="s">
        <v>195</v>
      </c>
      <c r="S499" s="117" t="s">
        <v>195</v>
      </c>
      <c r="T499" s="117" t="s">
        <v>195</v>
      </c>
      <c r="U499" s="118" t="s">
        <v>195</v>
      </c>
      <c r="V499" s="106">
        <v>0</v>
      </c>
      <c r="W499" s="106">
        <v>1</v>
      </c>
      <c r="X499" s="106">
        <v>0</v>
      </c>
      <c r="Y499" s="106">
        <v>0</v>
      </c>
      <c r="Z499" s="106">
        <v>1</v>
      </c>
      <c r="AA499" s="106">
        <v>0</v>
      </c>
      <c r="AB499" s="106">
        <v>0</v>
      </c>
      <c r="AC499" s="106">
        <v>0</v>
      </c>
      <c r="AD499" s="106">
        <v>0</v>
      </c>
      <c r="AE499" s="106">
        <v>1</v>
      </c>
      <c r="AF499" s="106">
        <v>1</v>
      </c>
      <c r="AG499" s="182">
        <v>25</v>
      </c>
      <c r="AH499" s="119">
        <f t="shared" si="131"/>
        <v>29</v>
      </c>
      <c r="AI499" s="106">
        <f t="shared" si="132"/>
        <v>0</v>
      </c>
      <c r="AJ499" s="107">
        <f t="shared" si="133"/>
        <v>1</v>
      </c>
      <c r="AK499" s="107">
        <f t="shared" si="134"/>
        <v>0</v>
      </c>
      <c r="AL499" s="107">
        <f t="shared" si="135"/>
        <v>0</v>
      </c>
      <c r="AM499" s="107">
        <f t="shared" si="136"/>
        <v>1</v>
      </c>
      <c r="AN499" s="107">
        <f t="shared" si="137"/>
        <v>0</v>
      </c>
      <c r="AO499" s="107">
        <f t="shared" si="138"/>
        <v>0</v>
      </c>
      <c r="AP499" s="107">
        <f t="shared" si="139"/>
        <v>0</v>
      </c>
      <c r="AQ499" s="107">
        <f t="shared" si="140"/>
        <v>0</v>
      </c>
      <c r="AR499" s="107">
        <f t="shared" si="141"/>
        <v>1</v>
      </c>
      <c r="AS499" s="107">
        <f t="shared" si="142"/>
        <v>1</v>
      </c>
      <c r="AT499" s="107">
        <f t="shared" si="143"/>
        <v>25</v>
      </c>
      <c r="AU499" s="105">
        <f t="shared" si="144"/>
        <v>29</v>
      </c>
      <c r="AV499" s="86">
        <v>32347.400000000005</v>
      </c>
      <c r="AW499" s="87">
        <f t="shared" si="145"/>
        <v>1878.11</v>
      </c>
      <c r="AX499" s="87">
        <f t="shared" si="146"/>
        <v>-30469.290000000005</v>
      </c>
    </row>
    <row r="500" spans="1:50" ht="15.75" thickBot="1" x14ac:dyDescent="0.3">
      <c r="A500" s="179" t="s">
        <v>149</v>
      </c>
      <c r="B500" s="180" t="s">
        <v>408</v>
      </c>
      <c r="C500" s="181" t="s">
        <v>296</v>
      </c>
      <c r="D500" s="176" t="str">
        <f t="shared" si="130"/>
        <v>1730480393-S&amp;W-STAR-MRSA Central</v>
      </c>
      <c r="E500" s="169" t="s">
        <v>479</v>
      </c>
      <c r="F500" s="169" t="s">
        <v>201</v>
      </c>
      <c r="G500" s="169" t="s">
        <v>212</v>
      </c>
      <c r="H500" s="85" t="s">
        <v>469</v>
      </c>
      <c r="I500" s="95" t="s">
        <v>510</v>
      </c>
      <c r="J500" s="116" t="s">
        <v>195</v>
      </c>
      <c r="K500" s="117" t="s">
        <v>195</v>
      </c>
      <c r="L500" s="117" t="s">
        <v>195</v>
      </c>
      <c r="M500" s="117" t="s">
        <v>195</v>
      </c>
      <c r="N500" s="117" t="s">
        <v>195</v>
      </c>
      <c r="O500" s="117" t="s">
        <v>195</v>
      </c>
      <c r="P500" s="117" t="s">
        <v>195</v>
      </c>
      <c r="Q500" s="117" t="s">
        <v>195</v>
      </c>
      <c r="R500" s="117" t="s">
        <v>195</v>
      </c>
      <c r="S500" s="117" t="s">
        <v>195</v>
      </c>
      <c r="T500" s="117" t="s">
        <v>195</v>
      </c>
      <c r="U500" s="118" t="s">
        <v>195</v>
      </c>
      <c r="V500" s="106">
        <v>7</v>
      </c>
      <c r="W500" s="106">
        <v>14</v>
      </c>
      <c r="X500" s="106">
        <v>17</v>
      </c>
      <c r="Y500" s="106">
        <v>16</v>
      </c>
      <c r="Z500" s="106">
        <v>15</v>
      </c>
      <c r="AA500" s="106">
        <v>14</v>
      </c>
      <c r="AB500" s="106">
        <v>18</v>
      </c>
      <c r="AC500" s="106">
        <v>21</v>
      </c>
      <c r="AD500" s="106">
        <v>13</v>
      </c>
      <c r="AE500" s="106">
        <v>10</v>
      </c>
      <c r="AF500" s="106">
        <v>7</v>
      </c>
      <c r="AG500" s="182">
        <v>13</v>
      </c>
      <c r="AH500" s="119">
        <f t="shared" si="131"/>
        <v>165</v>
      </c>
      <c r="AI500" s="106">
        <f t="shared" si="132"/>
        <v>7</v>
      </c>
      <c r="AJ500" s="107">
        <f t="shared" si="133"/>
        <v>14</v>
      </c>
      <c r="AK500" s="107">
        <f t="shared" si="134"/>
        <v>17</v>
      </c>
      <c r="AL500" s="107">
        <f t="shared" si="135"/>
        <v>16</v>
      </c>
      <c r="AM500" s="107">
        <f t="shared" si="136"/>
        <v>15</v>
      </c>
      <c r="AN500" s="107">
        <f t="shared" si="137"/>
        <v>14</v>
      </c>
      <c r="AO500" s="107">
        <f t="shared" si="138"/>
        <v>18</v>
      </c>
      <c r="AP500" s="107">
        <f t="shared" si="139"/>
        <v>21</v>
      </c>
      <c r="AQ500" s="107">
        <f t="shared" si="140"/>
        <v>13</v>
      </c>
      <c r="AR500" s="107">
        <f t="shared" si="141"/>
        <v>10</v>
      </c>
      <c r="AS500" s="107">
        <f t="shared" si="142"/>
        <v>7</v>
      </c>
      <c r="AT500" s="107">
        <f t="shared" si="143"/>
        <v>13</v>
      </c>
      <c r="AU500" s="105">
        <f t="shared" si="144"/>
        <v>165</v>
      </c>
      <c r="AV500" s="86">
        <v>21320.02</v>
      </c>
      <c r="AW500" s="87">
        <f t="shared" si="145"/>
        <v>10685.81</v>
      </c>
      <c r="AX500" s="87">
        <f t="shared" si="146"/>
        <v>-10634.210000000001</v>
      </c>
    </row>
    <row r="501" spans="1:50" ht="15.75" thickBot="1" x14ac:dyDescent="0.3">
      <c r="A501" s="179" t="s">
        <v>159</v>
      </c>
      <c r="B501" s="180" t="s">
        <v>373</v>
      </c>
      <c r="C501" s="181" t="s">
        <v>296</v>
      </c>
      <c r="D501" s="176" t="str">
        <f t="shared" si="130"/>
        <v>1821399767-S&amp;W-STAR-MRSA Central</v>
      </c>
      <c r="E501" s="169" t="s">
        <v>479</v>
      </c>
      <c r="F501" s="169" t="s">
        <v>201</v>
      </c>
      <c r="G501" s="169" t="s">
        <v>212</v>
      </c>
      <c r="H501" s="85" t="s">
        <v>469</v>
      </c>
      <c r="I501" s="95" t="s">
        <v>510</v>
      </c>
      <c r="J501" s="116" t="s">
        <v>195</v>
      </c>
      <c r="K501" s="117" t="s">
        <v>195</v>
      </c>
      <c r="L501" s="117" t="s">
        <v>195</v>
      </c>
      <c r="M501" s="117" t="s">
        <v>195</v>
      </c>
      <c r="N501" s="117" t="s">
        <v>195</v>
      </c>
      <c r="O501" s="117" t="s">
        <v>195</v>
      </c>
      <c r="P501" s="117" t="s">
        <v>195</v>
      </c>
      <c r="Q501" s="117" t="s">
        <v>195</v>
      </c>
      <c r="R501" s="117" t="s">
        <v>195</v>
      </c>
      <c r="S501" s="117" t="s">
        <v>195</v>
      </c>
      <c r="T501" s="117" t="s">
        <v>195</v>
      </c>
      <c r="U501" s="118" t="s">
        <v>195</v>
      </c>
      <c r="V501" s="106">
        <v>0</v>
      </c>
      <c r="W501" s="106">
        <v>2</v>
      </c>
      <c r="X501" s="106">
        <v>0</v>
      </c>
      <c r="Y501" s="106">
        <v>0</v>
      </c>
      <c r="Z501" s="106">
        <v>2</v>
      </c>
      <c r="AA501" s="106">
        <v>1</v>
      </c>
      <c r="AB501" s="106">
        <v>1</v>
      </c>
      <c r="AC501" s="106">
        <v>0</v>
      </c>
      <c r="AD501" s="106">
        <v>1</v>
      </c>
      <c r="AE501" s="106">
        <v>1</v>
      </c>
      <c r="AF501" s="106">
        <v>0</v>
      </c>
      <c r="AG501" s="182">
        <v>1</v>
      </c>
      <c r="AH501" s="119">
        <f t="shared" si="131"/>
        <v>9</v>
      </c>
      <c r="AI501" s="106">
        <f t="shared" si="132"/>
        <v>0</v>
      </c>
      <c r="AJ501" s="107">
        <f t="shared" si="133"/>
        <v>2</v>
      </c>
      <c r="AK501" s="107">
        <f t="shared" si="134"/>
        <v>0</v>
      </c>
      <c r="AL501" s="107">
        <f t="shared" si="135"/>
        <v>0</v>
      </c>
      <c r="AM501" s="107">
        <f t="shared" si="136"/>
        <v>2</v>
      </c>
      <c r="AN501" s="107">
        <f t="shared" si="137"/>
        <v>1</v>
      </c>
      <c r="AO501" s="107">
        <f t="shared" si="138"/>
        <v>1</v>
      </c>
      <c r="AP501" s="107">
        <f t="shared" si="139"/>
        <v>0</v>
      </c>
      <c r="AQ501" s="107">
        <f t="shared" si="140"/>
        <v>1</v>
      </c>
      <c r="AR501" s="107">
        <f t="shared" si="141"/>
        <v>1</v>
      </c>
      <c r="AS501" s="107">
        <f t="shared" si="142"/>
        <v>0</v>
      </c>
      <c r="AT501" s="107">
        <f t="shared" si="143"/>
        <v>1</v>
      </c>
      <c r="AU501" s="105">
        <f t="shared" si="144"/>
        <v>9</v>
      </c>
      <c r="AV501" s="86">
        <v>2041.6900000000003</v>
      </c>
      <c r="AW501" s="87">
        <f t="shared" si="145"/>
        <v>582.86</v>
      </c>
      <c r="AX501" s="87">
        <f t="shared" si="146"/>
        <v>-1458.8300000000004</v>
      </c>
    </row>
    <row r="502" spans="1:50" ht="15.75" thickBot="1" x14ac:dyDescent="0.3">
      <c r="A502" s="179" t="s">
        <v>112</v>
      </c>
      <c r="B502" s="180" t="s">
        <v>317</v>
      </c>
      <c r="C502" s="181" t="s">
        <v>296</v>
      </c>
      <c r="D502" s="176" t="str">
        <f t="shared" si="130"/>
        <v>1518900778-S&amp;W-STAR-MRSA Central</v>
      </c>
      <c r="E502" s="169" t="s">
        <v>479</v>
      </c>
      <c r="F502" s="169" t="s">
        <v>201</v>
      </c>
      <c r="G502" s="169" t="s">
        <v>212</v>
      </c>
      <c r="H502" s="85" t="s">
        <v>469</v>
      </c>
      <c r="I502" s="95" t="s">
        <v>510</v>
      </c>
      <c r="J502" s="116" t="s">
        <v>195</v>
      </c>
      <c r="K502" s="117" t="s">
        <v>195</v>
      </c>
      <c r="L502" s="117" t="s">
        <v>195</v>
      </c>
      <c r="M502" s="117" t="s">
        <v>195</v>
      </c>
      <c r="N502" s="117" t="s">
        <v>195</v>
      </c>
      <c r="O502" s="117" t="s">
        <v>195</v>
      </c>
      <c r="P502" s="117" t="s">
        <v>195</v>
      </c>
      <c r="Q502" s="117" t="s">
        <v>195</v>
      </c>
      <c r="R502" s="117" t="s">
        <v>195</v>
      </c>
      <c r="S502" s="117" t="s">
        <v>195</v>
      </c>
      <c r="T502" s="117" t="s">
        <v>195</v>
      </c>
      <c r="U502" s="118" t="s">
        <v>195</v>
      </c>
      <c r="V502" s="106">
        <v>0</v>
      </c>
      <c r="W502" s="106">
        <v>0</v>
      </c>
      <c r="X502" s="106">
        <v>0</v>
      </c>
      <c r="Y502" s="106">
        <v>0</v>
      </c>
      <c r="Z502" s="106">
        <v>0</v>
      </c>
      <c r="AA502" s="106">
        <v>0</v>
      </c>
      <c r="AB502" s="106">
        <v>1</v>
      </c>
      <c r="AC502" s="106">
        <v>0</v>
      </c>
      <c r="AD502" s="106">
        <v>0</v>
      </c>
      <c r="AE502" s="106">
        <v>0</v>
      </c>
      <c r="AF502" s="106">
        <v>0</v>
      </c>
      <c r="AG502" s="182">
        <v>0</v>
      </c>
      <c r="AH502" s="119">
        <f t="shared" si="131"/>
        <v>1</v>
      </c>
      <c r="AI502" s="106">
        <f t="shared" si="132"/>
        <v>0</v>
      </c>
      <c r="AJ502" s="107">
        <f t="shared" si="133"/>
        <v>0</v>
      </c>
      <c r="AK502" s="107">
        <f t="shared" si="134"/>
        <v>0</v>
      </c>
      <c r="AL502" s="107">
        <f t="shared" si="135"/>
        <v>0</v>
      </c>
      <c r="AM502" s="107">
        <f t="shared" si="136"/>
        <v>0</v>
      </c>
      <c r="AN502" s="107">
        <f t="shared" si="137"/>
        <v>0</v>
      </c>
      <c r="AO502" s="107">
        <f t="shared" si="138"/>
        <v>1</v>
      </c>
      <c r="AP502" s="107">
        <f t="shared" si="139"/>
        <v>0</v>
      </c>
      <c r="AQ502" s="107">
        <f t="shared" si="140"/>
        <v>0</v>
      </c>
      <c r="AR502" s="107">
        <f t="shared" si="141"/>
        <v>0</v>
      </c>
      <c r="AS502" s="107">
        <f t="shared" si="142"/>
        <v>0</v>
      </c>
      <c r="AT502" s="107">
        <f t="shared" si="143"/>
        <v>0</v>
      </c>
      <c r="AU502" s="105">
        <f t="shared" si="144"/>
        <v>1</v>
      </c>
      <c r="AV502" s="86">
        <v>7063.9199999999983</v>
      </c>
      <c r="AW502" s="87">
        <f t="shared" si="145"/>
        <v>64.760000000000005</v>
      </c>
      <c r="AX502" s="87">
        <f t="shared" si="146"/>
        <v>-6999.159999999998</v>
      </c>
    </row>
    <row r="503" spans="1:50" ht="15.75" thickBot="1" x14ac:dyDescent="0.3">
      <c r="A503" s="179" t="s">
        <v>173</v>
      </c>
      <c r="B503" s="180" t="s">
        <v>353</v>
      </c>
      <c r="C503" s="181" t="s">
        <v>296</v>
      </c>
      <c r="D503" s="176" t="str">
        <f t="shared" si="130"/>
        <v>1902107568-S&amp;W-STAR-MRSA Central</v>
      </c>
      <c r="E503" s="169" t="s">
        <v>479</v>
      </c>
      <c r="F503" s="169" t="s">
        <v>201</v>
      </c>
      <c r="G503" s="169" t="s">
        <v>212</v>
      </c>
      <c r="H503" s="85" t="s">
        <v>469</v>
      </c>
      <c r="I503" s="95" t="s">
        <v>510</v>
      </c>
      <c r="J503" s="116" t="s">
        <v>195</v>
      </c>
      <c r="K503" s="117" t="s">
        <v>195</v>
      </c>
      <c r="L503" s="117" t="s">
        <v>195</v>
      </c>
      <c r="M503" s="117" t="s">
        <v>195</v>
      </c>
      <c r="N503" s="117" t="s">
        <v>195</v>
      </c>
      <c r="O503" s="117" t="s">
        <v>195</v>
      </c>
      <c r="P503" s="117" t="s">
        <v>195</v>
      </c>
      <c r="Q503" s="117" t="s">
        <v>195</v>
      </c>
      <c r="R503" s="117" t="s">
        <v>195</v>
      </c>
      <c r="S503" s="117" t="s">
        <v>195</v>
      </c>
      <c r="T503" s="117" t="s">
        <v>195</v>
      </c>
      <c r="U503" s="118" t="s">
        <v>195</v>
      </c>
      <c r="V503" s="106">
        <v>21</v>
      </c>
      <c r="W503" s="106">
        <v>17</v>
      </c>
      <c r="X503" s="106">
        <v>20</v>
      </c>
      <c r="Y503" s="106">
        <v>23</v>
      </c>
      <c r="Z503" s="106">
        <v>19</v>
      </c>
      <c r="AA503" s="106">
        <v>13</v>
      </c>
      <c r="AB503" s="106">
        <v>20</v>
      </c>
      <c r="AC503" s="106">
        <v>23</v>
      </c>
      <c r="AD503" s="106">
        <v>16</v>
      </c>
      <c r="AE503" s="106">
        <v>23</v>
      </c>
      <c r="AF503" s="106">
        <v>10</v>
      </c>
      <c r="AG503" s="182">
        <v>20</v>
      </c>
      <c r="AH503" s="119">
        <f t="shared" si="131"/>
        <v>225</v>
      </c>
      <c r="AI503" s="106">
        <f t="shared" si="132"/>
        <v>21</v>
      </c>
      <c r="AJ503" s="107">
        <f t="shared" si="133"/>
        <v>17</v>
      </c>
      <c r="AK503" s="107">
        <f t="shared" si="134"/>
        <v>20</v>
      </c>
      <c r="AL503" s="107">
        <f t="shared" si="135"/>
        <v>23</v>
      </c>
      <c r="AM503" s="107">
        <f t="shared" si="136"/>
        <v>19</v>
      </c>
      <c r="AN503" s="107">
        <f t="shared" si="137"/>
        <v>13</v>
      </c>
      <c r="AO503" s="107">
        <f t="shared" si="138"/>
        <v>20</v>
      </c>
      <c r="AP503" s="107">
        <f t="shared" si="139"/>
        <v>23</v>
      </c>
      <c r="AQ503" s="107">
        <f t="shared" si="140"/>
        <v>16</v>
      </c>
      <c r="AR503" s="107">
        <f t="shared" si="141"/>
        <v>23</v>
      </c>
      <c r="AS503" s="107">
        <f t="shared" si="142"/>
        <v>10</v>
      </c>
      <c r="AT503" s="107">
        <f t="shared" si="143"/>
        <v>20</v>
      </c>
      <c r="AU503" s="105">
        <f t="shared" si="144"/>
        <v>225</v>
      </c>
      <c r="AV503" s="86">
        <v>21174.61</v>
      </c>
      <c r="AW503" s="87">
        <f t="shared" si="145"/>
        <v>14571.57</v>
      </c>
      <c r="AX503" s="87">
        <f t="shared" si="146"/>
        <v>-6603.0400000000009</v>
      </c>
    </row>
    <row r="504" spans="1:50" ht="15.75" thickBot="1" x14ac:dyDescent="0.3">
      <c r="A504" s="179" t="s">
        <v>39</v>
      </c>
      <c r="B504" s="180" t="s">
        <v>213</v>
      </c>
      <c r="C504" s="181" t="s">
        <v>209</v>
      </c>
      <c r="D504" s="176" t="str">
        <f t="shared" si="130"/>
        <v>1013909936-Superior-STAR-MRSA West</v>
      </c>
      <c r="E504" s="169" t="s">
        <v>480</v>
      </c>
      <c r="F504" s="169" t="s">
        <v>201</v>
      </c>
      <c r="G504" s="169" t="s">
        <v>202</v>
      </c>
      <c r="H504" s="85" t="s">
        <v>469</v>
      </c>
      <c r="I504" s="95" t="s">
        <v>510</v>
      </c>
      <c r="J504" s="116" t="s">
        <v>195</v>
      </c>
      <c r="K504" s="117" t="s">
        <v>195</v>
      </c>
      <c r="L504" s="117" t="s">
        <v>195</v>
      </c>
      <c r="M504" s="117" t="s">
        <v>195</v>
      </c>
      <c r="N504" s="117" t="s">
        <v>195</v>
      </c>
      <c r="O504" s="117" t="s">
        <v>195</v>
      </c>
      <c r="P504" s="117" t="s">
        <v>195</v>
      </c>
      <c r="Q504" s="117" t="s">
        <v>195</v>
      </c>
      <c r="R504" s="117" t="s">
        <v>195</v>
      </c>
      <c r="S504" s="117" t="s">
        <v>195</v>
      </c>
      <c r="T504" s="117" t="s">
        <v>195</v>
      </c>
      <c r="U504" s="118" t="s">
        <v>195</v>
      </c>
      <c r="V504" s="106">
        <v>261</v>
      </c>
      <c r="W504" s="106">
        <v>242</v>
      </c>
      <c r="X504" s="106">
        <v>218</v>
      </c>
      <c r="Y504" s="106">
        <v>243</v>
      </c>
      <c r="Z504" s="106">
        <v>139</v>
      </c>
      <c r="AA504" s="106">
        <v>145</v>
      </c>
      <c r="AB504" s="106">
        <v>159</v>
      </c>
      <c r="AC504" s="106">
        <v>135</v>
      </c>
      <c r="AD504" s="106">
        <v>133</v>
      </c>
      <c r="AE504" s="106">
        <v>106</v>
      </c>
      <c r="AF504" s="106">
        <v>88</v>
      </c>
      <c r="AG504" s="182">
        <v>171</v>
      </c>
      <c r="AH504" s="119">
        <f t="shared" si="131"/>
        <v>2040</v>
      </c>
      <c r="AI504" s="106">
        <f t="shared" si="132"/>
        <v>261</v>
      </c>
      <c r="AJ504" s="107">
        <f t="shared" si="133"/>
        <v>242</v>
      </c>
      <c r="AK504" s="107">
        <f t="shared" si="134"/>
        <v>218</v>
      </c>
      <c r="AL504" s="107">
        <f t="shared" si="135"/>
        <v>243</v>
      </c>
      <c r="AM504" s="107">
        <f t="shared" si="136"/>
        <v>139</v>
      </c>
      <c r="AN504" s="107">
        <f t="shared" si="137"/>
        <v>145</v>
      </c>
      <c r="AO504" s="107">
        <f t="shared" si="138"/>
        <v>159</v>
      </c>
      <c r="AP504" s="107">
        <f t="shared" si="139"/>
        <v>135</v>
      </c>
      <c r="AQ504" s="107">
        <f t="shared" si="140"/>
        <v>133</v>
      </c>
      <c r="AR504" s="107">
        <f t="shared" si="141"/>
        <v>106</v>
      </c>
      <c r="AS504" s="107">
        <f t="shared" si="142"/>
        <v>88</v>
      </c>
      <c r="AT504" s="107">
        <f t="shared" si="143"/>
        <v>171</v>
      </c>
      <c r="AU504" s="105">
        <f t="shared" si="144"/>
        <v>2040</v>
      </c>
      <c r="AV504" s="86">
        <v>87996.170000000056</v>
      </c>
      <c r="AW504" s="87">
        <f t="shared" si="145"/>
        <v>132115.53</v>
      </c>
      <c r="AX504" s="87">
        <f t="shared" si="146"/>
        <v>44119.359999999942</v>
      </c>
    </row>
    <row r="505" spans="1:50" ht="15.75" thickBot="1" x14ac:dyDescent="0.3">
      <c r="A505" s="179" t="s">
        <v>40</v>
      </c>
      <c r="B505" s="180" t="s">
        <v>380</v>
      </c>
      <c r="C505" s="181" t="s">
        <v>455</v>
      </c>
      <c r="D505" s="176" t="str">
        <f t="shared" si="130"/>
        <v>1023173507-Superior-STAR-Hidalgo</v>
      </c>
      <c r="E505" s="169" t="s">
        <v>480</v>
      </c>
      <c r="F505" s="169" t="s">
        <v>201</v>
      </c>
      <c r="G505" s="169" t="s">
        <v>382</v>
      </c>
      <c r="H505" s="85" t="s">
        <v>469</v>
      </c>
      <c r="I505" s="95" t="s">
        <v>510</v>
      </c>
      <c r="J505" s="116" t="s">
        <v>195</v>
      </c>
      <c r="K505" s="117" t="s">
        <v>195</v>
      </c>
      <c r="L505" s="117" t="s">
        <v>195</v>
      </c>
      <c r="M505" s="117" t="s">
        <v>195</v>
      </c>
      <c r="N505" s="117" t="s">
        <v>195</v>
      </c>
      <c r="O505" s="117" t="s">
        <v>195</v>
      </c>
      <c r="P505" s="117" t="s">
        <v>195</v>
      </c>
      <c r="Q505" s="117" t="s">
        <v>195</v>
      </c>
      <c r="R505" s="117" t="s">
        <v>195</v>
      </c>
      <c r="S505" s="117" t="s">
        <v>195</v>
      </c>
      <c r="T505" s="117" t="s">
        <v>195</v>
      </c>
      <c r="U505" s="118" t="s">
        <v>195</v>
      </c>
      <c r="V505" s="106">
        <v>80</v>
      </c>
      <c r="W505" s="106">
        <v>84</v>
      </c>
      <c r="X505" s="106">
        <v>75</v>
      </c>
      <c r="Y505" s="106">
        <v>64</v>
      </c>
      <c r="Z505" s="106">
        <v>69</v>
      </c>
      <c r="AA505" s="106">
        <v>69</v>
      </c>
      <c r="AB505" s="106">
        <v>58</v>
      </c>
      <c r="AC505" s="106">
        <v>55</v>
      </c>
      <c r="AD505" s="106">
        <v>76</v>
      </c>
      <c r="AE505" s="106">
        <v>51</v>
      </c>
      <c r="AF505" s="106">
        <v>30</v>
      </c>
      <c r="AG505" s="182">
        <v>48</v>
      </c>
      <c r="AH505" s="119">
        <f t="shared" si="131"/>
        <v>759</v>
      </c>
      <c r="AI505" s="106">
        <f t="shared" si="132"/>
        <v>80</v>
      </c>
      <c r="AJ505" s="107">
        <f t="shared" si="133"/>
        <v>84</v>
      </c>
      <c r="AK505" s="107">
        <f t="shared" si="134"/>
        <v>75</v>
      </c>
      <c r="AL505" s="107">
        <f t="shared" si="135"/>
        <v>64</v>
      </c>
      <c r="AM505" s="107">
        <f t="shared" si="136"/>
        <v>69</v>
      </c>
      <c r="AN505" s="107">
        <f t="shared" si="137"/>
        <v>69</v>
      </c>
      <c r="AO505" s="107">
        <f t="shared" si="138"/>
        <v>58</v>
      </c>
      <c r="AP505" s="107">
        <f t="shared" si="139"/>
        <v>55</v>
      </c>
      <c r="AQ505" s="107">
        <f t="shared" si="140"/>
        <v>76</v>
      </c>
      <c r="AR505" s="107">
        <f t="shared" si="141"/>
        <v>51</v>
      </c>
      <c r="AS505" s="107">
        <f t="shared" si="142"/>
        <v>30</v>
      </c>
      <c r="AT505" s="107">
        <f t="shared" si="143"/>
        <v>48</v>
      </c>
      <c r="AU505" s="105">
        <f t="shared" si="144"/>
        <v>759</v>
      </c>
      <c r="AV505" s="86">
        <v>63039.849999999955</v>
      </c>
      <c r="AW505" s="87">
        <f t="shared" si="145"/>
        <v>49154.75</v>
      </c>
      <c r="AX505" s="87">
        <f t="shared" si="146"/>
        <v>-13885.099999999955</v>
      </c>
    </row>
    <row r="506" spans="1:50" ht="15.75" thickBot="1" x14ac:dyDescent="0.3">
      <c r="A506" s="179" t="s">
        <v>41</v>
      </c>
      <c r="B506" s="180" t="s">
        <v>301</v>
      </c>
      <c r="C506" s="181" t="s">
        <v>360</v>
      </c>
      <c r="D506" s="176" t="str">
        <f t="shared" ref="D506:D569" si="147">_xlfn.CONCAT(A506&amp;"-"&amp;E506&amp;"-"&amp;F506&amp;"-"&amp;G506)</f>
        <v>1033641105-Superior-STAR-MRSA Northeast</v>
      </c>
      <c r="E506" s="169" t="s">
        <v>480</v>
      </c>
      <c r="F506" s="169" t="s">
        <v>201</v>
      </c>
      <c r="G506" s="169" t="s">
        <v>262</v>
      </c>
      <c r="H506" s="85" t="s">
        <v>468</v>
      </c>
      <c r="I506" s="95" t="s">
        <v>510</v>
      </c>
      <c r="J506" s="116" t="s">
        <v>195</v>
      </c>
      <c r="K506" s="117" t="s">
        <v>195</v>
      </c>
      <c r="L506" s="117" t="s">
        <v>195</v>
      </c>
      <c r="M506" s="117" t="s">
        <v>195</v>
      </c>
      <c r="N506" s="117" t="s">
        <v>195</v>
      </c>
      <c r="O506" s="117" t="s">
        <v>195</v>
      </c>
      <c r="P506" s="117" t="s">
        <v>195</v>
      </c>
      <c r="Q506" s="117" t="s">
        <v>195</v>
      </c>
      <c r="R506" s="117" t="s">
        <v>195</v>
      </c>
      <c r="S506" s="117" t="s">
        <v>195</v>
      </c>
      <c r="T506" s="117" t="s">
        <v>195</v>
      </c>
      <c r="U506" s="118" t="s">
        <v>195</v>
      </c>
      <c r="V506" s="106">
        <v>85</v>
      </c>
      <c r="W506" s="106">
        <v>87</v>
      </c>
      <c r="X506" s="106">
        <v>74</v>
      </c>
      <c r="Y506" s="106">
        <v>66</v>
      </c>
      <c r="Z506" s="106">
        <v>80</v>
      </c>
      <c r="AA506" s="106">
        <v>63</v>
      </c>
      <c r="AB506" s="106">
        <v>71</v>
      </c>
      <c r="AC506" s="106">
        <v>76</v>
      </c>
      <c r="AD506" s="106">
        <v>59</v>
      </c>
      <c r="AE506" s="106">
        <v>57</v>
      </c>
      <c r="AF506" s="106">
        <v>63</v>
      </c>
      <c r="AG506" s="182">
        <v>93</v>
      </c>
      <c r="AH506" s="119">
        <f t="shared" si="131"/>
        <v>874</v>
      </c>
      <c r="AI506" s="106">
        <f t="shared" si="132"/>
        <v>85</v>
      </c>
      <c r="AJ506" s="107">
        <f t="shared" si="133"/>
        <v>87</v>
      </c>
      <c r="AK506" s="107">
        <f t="shared" si="134"/>
        <v>74</v>
      </c>
      <c r="AL506" s="107">
        <f t="shared" si="135"/>
        <v>66</v>
      </c>
      <c r="AM506" s="107">
        <f t="shared" si="136"/>
        <v>80</v>
      </c>
      <c r="AN506" s="107">
        <f t="shared" si="137"/>
        <v>63</v>
      </c>
      <c r="AO506" s="107">
        <f t="shared" si="138"/>
        <v>71</v>
      </c>
      <c r="AP506" s="107">
        <f t="shared" si="139"/>
        <v>76</v>
      </c>
      <c r="AQ506" s="107">
        <f t="shared" si="140"/>
        <v>59</v>
      </c>
      <c r="AR506" s="107">
        <f t="shared" si="141"/>
        <v>57</v>
      </c>
      <c r="AS506" s="107">
        <f t="shared" si="142"/>
        <v>63</v>
      </c>
      <c r="AT506" s="107">
        <f t="shared" si="143"/>
        <v>93</v>
      </c>
      <c r="AU506" s="105">
        <f t="shared" si="144"/>
        <v>874</v>
      </c>
      <c r="AV506" s="86">
        <v>10871.640000000001</v>
      </c>
      <c r="AW506" s="87">
        <f t="shared" si="145"/>
        <v>95119.79</v>
      </c>
      <c r="AX506" s="87">
        <f t="shared" si="146"/>
        <v>84248.15</v>
      </c>
    </row>
    <row r="507" spans="1:50" ht="15.75" thickBot="1" x14ac:dyDescent="0.3">
      <c r="A507" s="179" t="s">
        <v>42</v>
      </c>
      <c r="B507" s="180" t="s">
        <v>264</v>
      </c>
      <c r="C507" s="181" t="s">
        <v>360</v>
      </c>
      <c r="D507" s="176" t="str">
        <f t="shared" si="147"/>
        <v>1033687900-Superior-STAR-MRSA Northeast</v>
      </c>
      <c r="E507" s="169" t="s">
        <v>480</v>
      </c>
      <c r="F507" s="169" t="s">
        <v>201</v>
      </c>
      <c r="G507" s="169" t="s">
        <v>262</v>
      </c>
      <c r="H507" s="85" t="s">
        <v>469</v>
      </c>
      <c r="I507" s="95" t="s">
        <v>510</v>
      </c>
      <c r="J507" s="116" t="s">
        <v>195</v>
      </c>
      <c r="K507" s="117" t="s">
        <v>195</v>
      </c>
      <c r="L507" s="117" t="s">
        <v>195</v>
      </c>
      <c r="M507" s="117" t="s">
        <v>195</v>
      </c>
      <c r="N507" s="117" t="s">
        <v>195</v>
      </c>
      <c r="O507" s="117" t="s">
        <v>195</v>
      </c>
      <c r="P507" s="117" t="s">
        <v>195</v>
      </c>
      <c r="Q507" s="117" t="s">
        <v>195</v>
      </c>
      <c r="R507" s="117" t="s">
        <v>195</v>
      </c>
      <c r="S507" s="117" t="s">
        <v>195</v>
      </c>
      <c r="T507" s="117" t="s">
        <v>195</v>
      </c>
      <c r="U507" s="118" t="s">
        <v>195</v>
      </c>
      <c r="V507" s="106">
        <v>281</v>
      </c>
      <c r="W507" s="106">
        <v>292</v>
      </c>
      <c r="X507" s="106">
        <v>175</v>
      </c>
      <c r="Y507" s="106">
        <v>209</v>
      </c>
      <c r="Z507" s="106">
        <v>181</v>
      </c>
      <c r="AA507" s="106">
        <v>168</v>
      </c>
      <c r="AB507" s="106">
        <v>169</v>
      </c>
      <c r="AC507" s="106">
        <v>144</v>
      </c>
      <c r="AD507" s="106">
        <v>185</v>
      </c>
      <c r="AE507" s="106">
        <v>121</v>
      </c>
      <c r="AF507" s="106">
        <v>131</v>
      </c>
      <c r="AG507" s="182">
        <v>198</v>
      </c>
      <c r="AH507" s="119">
        <f t="shared" ref="AH507:AH570" si="148">SUM(V507:AG507)</f>
        <v>2254</v>
      </c>
      <c r="AI507" s="106">
        <f t="shared" ref="AI507:AI570" si="149">IF(AND(J507="Y",$I507="0"),V507,0)</f>
        <v>281</v>
      </c>
      <c r="AJ507" s="107">
        <f t="shared" ref="AJ507:AJ570" si="150">IF(AND(K507="Y",$I507="0"),W507,0)</f>
        <v>292</v>
      </c>
      <c r="AK507" s="107">
        <f t="shared" ref="AK507:AK570" si="151">IF(AND(L507="Y",$I507="0"),X507,0)</f>
        <v>175</v>
      </c>
      <c r="AL507" s="107">
        <f t="shared" ref="AL507:AL570" si="152">IF(AND(M507="Y",$I507="0"),Y507,0)</f>
        <v>209</v>
      </c>
      <c r="AM507" s="107">
        <f t="shared" ref="AM507:AM570" si="153">IF(AND(N507="Y",$I507="0"),Z507,0)</f>
        <v>181</v>
      </c>
      <c r="AN507" s="107">
        <f t="shared" ref="AN507:AN570" si="154">IF(AND(O507="Y",$I507="0"),AA507,0)</f>
        <v>168</v>
      </c>
      <c r="AO507" s="107">
        <f t="shared" ref="AO507:AO570" si="155">IF(AND(P507="Y",$I507="0"),AB507,0)</f>
        <v>169</v>
      </c>
      <c r="AP507" s="107">
        <f t="shared" ref="AP507:AP570" si="156">IF(AND(Q507="Y",$I507="0"),AC507,0)</f>
        <v>144</v>
      </c>
      <c r="AQ507" s="107">
        <f t="shared" ref="AQ507:AQ570" si="157">IF(AND(R507="Y",$I507="0"),AD507,0)</f>
        <v>185</v>
      </c>
      <c r="AR507" s="107">
        <f t="shared" ref="AR507:AR570" si="158">IF(AND(S507="Y",$I507="0"),AE507,0)</f>
        <v>121</v>
      </c>
      <c r="AS507" s="107">
        <f t="shared" ref="AS507:AS570" si="159">IF(AND(T507="Y",$I507="0"),AF507,0)</f>
        <v>131</v>
      </c>
      <c r="AT507" s="107">
        <f t="shared" ref="AT507:AT570" si="160">IF(AND(U507="Y",$I507="0"),AG507,0)</f>
        <v>198</v>
      </c>
      <c r="AU507" s="105">
        <f t="shared" ref="AU507:AU570" si="161">SUM(AI507:AT507)</f>
        <v>2254</v>
      </c>
      <c r="AV507" s="86">
        <v>108508.31000000001</v>
      </c>
      <c r="AW507" s="87">
        <f t="shared" ref="AW507:AW570" si="162">ROUND(IF($H507=$A$2,Final_Comp1_FS,Final_Comp1_HB)*AU507,2)</f>
        <v>145974.71</v>
      </c>
      <c r="AX507" s="87">
        <f t="shared" ref="AX507:AX570" si="163">AW507-AV507</f>
        <v>37466.39999999998</v>
      </c>
    </row>
    <row r="508" spans="1:50" ht="15.75" thickBot="1" x14ac:dyDescent="0.3">
      <c r="A508" s="179" t="s">
        <v>43</v>
      </c>
      <c r="B508" s="180" t="s">
        <v>425</v>
      </c>
      <c r="C508" s="181" t="s">
        <v>455</v>
      </c>
      <c r="D508" s="176" t="str">
        <f t="shared" si="147"/>
        <v>1043289804-Superior-STAR-Hidalgo</v>
      </c>
      <c r="E508" s="169" t="s">
        <v>480</v>
      </c>
      <c r="F508" s="169" t="s">
        <v>201</v>
      </c>
      <c r="G508" s="169" t="s">
        <v>382</v>
      </c>
      <c r="H508" s="85" t="s">
        <v>469</v>
      </c>
      <c r="I508" s="95" t="s">
        <v>510</v>
      </c>
      <c r="J508" s="116" t="s">
        <v>195</v>
      </c>
      <c r="K508" s="117" t="s">
        <v>195</v>
      </c>
      <c r="L508" s="117" t="s">
        <v>195</v>
      </c>
      <c r="M508" s="117" t="s">
        <v>195</v>
      </c>
      <c r="N508" s="117" t="s">
        <v>195</v>
      </c>
      <c r="O508" s="117" t="s">
        <v>195</v>
      </c>
      <c r="P508" s="117" t="s">
        <v>195</v>
      </c>
      <c r="Q508" s="117" t="s">
        <v>195</v>
      </c>
      <c r="R508" s="117" t="s">
        <v>195</v>
      </c>
      <c r="S508" s="117" t="s">
        <v>195</v>
      </c>
      <c r="T508" s="117" t="s">
        <v>195</v>
      </c>
      <c r="U508" s="118" t="s">
        <v>195</v>
      </c>
      <c r="V508" s="106">
        <v>13</v>
      </c>
      <c r="W508" s="106">
        <v>14</v>
      </c>
      <c r="X508" s="106">
        <v>18</v>
      </c>
      <c r="Y508" s="106">
        <v>12</v>
      </c>
      <c r="Z508" s="106">
        <v>10</v>
      </c>
      <c r="AA508" s="106">
        <v>16</v>
      </c>
      <c r="AB508" s="106">
        <v>12</v>
      </c>
      <c r="AC508" s="106">
        <v>14</v>
      </c>
      <c r="AD508" s="106">
        <v>10</v>
      </c>
      <c r="AE508" s="106">
        <v>11</v>
      </c>
      <c r="AF508" s="106">
        <v>8</v>
      </c>
      <c r="AG508" s="182">
        <v>10</v>
      </c>
      <c r="AH508" s="119">
        <f t="shared" si="148"/>
        <v>148</v>
      </c>
      <c r="AI508" s="106">
        <f t="shared" si="149"/>
        <v>13</v>
      </c>
      <c r="AJ508" s="107">
        <f t="shared" si="150"/>
        <v>14</v>
      </c>
      <c r="AK508" s="107">
        <f t="shared" si="151"/>
        <v>18</v>
      </c>
      <c r="AL508" s="107">
        <f t="shared" si="152"/>
        <v>12</v>
      </c>
      <c r="AM508" s="107">
        <f t="shared" si="153"/>
        <v>10</v>
      </c>
      <c r="AN508" s="107">
        <f t="shared" si="154"/>
        <v>16</v>
      </c>
      <c r="AO508" s="107">
        <f t="shared" si="155"/>
        <v>12</v>
      </c>
      <c r="AP508" s="107">
        <f t="shared" si="156"/>
        <v>14</v>
      </c>
      <c r="AQ508" s="107">
        <f t="shared" si="157"/>
        <v>10</v>
      </c>
      <c r="AR508" s="107">
        <f t="shared" si="158"/>
        <v>11</v>
      </c>
      <c r="AS508" s="107">
        <f t="shared" si="159"/>
        <v>8</v>
      </c>
      <c r="AT508" s="107">
        <f t="shared" si="160"/>
        <v>10</v>
      </c>
      <c r="AU508" s="105">
        <f t="shared" si="161"/>
        <v>148</v>
      </c>
      <c r="AV508" s="86">
        <v>15596.369999999997</v>
      </c>
      <c r="AW508" s="87">
        <f t="shared" si="162"/>
        <v>9584.85</v>
      </c>
      <c r="AX508" s="87">
        <f t="shared" si="163"/>
        <v>-6011.5199999999968</v>
      </c>
    </row>
    <row r="509" spans="1:50" ht="15.75" thickBot="1" x14ac:dyDescent="0.3">
      <c r="A509" s="179" t="s">
        <v>44</v>
      </c>
      <c r="B509" s="180" t="s">
        <v>260</v>
      </c>
      <c r="C509" s="181" t="s">
        <v>360</v>
      </c>
      <c r="D509" s="176" t="str">
        <f t="shared" si="147"/>
        <v>1043719560-Superior-STAR-MRSA Northeast</v>
      </c>
      <c r="E509" s="169" t="s">
        <v>480</v>
      </c>
      <c r="F509" s="169" t="s">
        <v>201</v>
      </c>
      <c r="G509" s="169" t="s">
        <v>262</v>
      </c>
      <c r="H509" s="85" t="s">
        <v>469</v>
      </c>
      <c r="I509" s="95" t="s">
        <v>510</v>
      </c>
      <c r="J509" s="116" t="s">
        <v>195</v>
      </c>
      <c r="K509" s="117" t="s">
        <v>195</v>
      </c>
      <c r="L509" s="117" t="s">
        <v>195</v>
      </c>
      <c r="M509" s="117" t="s">
        <v>195</v>
      </c>
      <c r="N509" s="117" t="s">
        <v>195</v>
      </c>
      <c r="O509" s="117" t="s">
        <v>195</v>
      </c>
      <c r="P509" s="117" t="s">
        <v>195</v>
      </c>
      <c r="Q509" s="117" t="s">
        <v>195</v>
      </c>
      <c r="R509" s="117" t="s">
        <v>195</v>
      </c>
      <c r="S509" s="117" t="s">
        <v>195</v>
      </c>
      <c r="T509" s="117" t="s">
        <v>195</v>
      </c>
      <c r="U509" s="118" t="s">
        <v>195</v>
      </c>
      <c r="V509" s="106">
        <v>40</v>
      </c>
      <c r="W509" s="106">
        <v>40</v>
      </c>
      <c r="X509" s="106">
        <v>33</v>
      </c>
      <c r="Y509" s="106">
        <v>29</v>
      </c>
      <c r="Z509" s="106">
        <v>24</v>
      </c>
      <c r="AA509" s="106">
        <v>25</v>
      </c>
      <c r="AB509" s="106">
        <v>29</v>
      </c>
      <c r="AC509" s="106">
        <v>20</v>
      </c>
      <c r="AD509" s="106">
        <v>30</v>
      </c>
      <c r="AE509" s="106">
        <v>19</v>
      </c>
      <c r="AF509" s="106">
        <v>32</v>
      </c>
      <c r="AG509" s="182">
        <v>38</v>
      </c>
      <c r="AH509" s="119">
        <f t="shared" si="148"/>
        <v>359</v>
      </c>
      <c r="AI509" s="106">
        <f t="shared" si="149"/>
        <v>40</v>
      </c>
      <c r="AJ509" s="107">
        <f t="shared" si="150"/>
        <v>40</v>
      </c>
      <c r="AK509" s="107">
        <f t="shared" si="151"/>
        <v>33</v>
      </c>
      <c r="AL509" s="107">
        <f t="shared" si="152"/>
        <v>29</v>
      </c>
      <c r="AM509" s="107">
        <f t="shared" si="153"/>
        <v>24</v>
      </c>
      <c r="AN509" s="107">
        <f t="shared" si="154"/>
        <v>25</v>
      </c>
      <c r="AO509" s="107">
        <f t="shared" si="155"/>
        <v>29</v>
      </c>
      <c r="AP509" s="107">
        <f t="shared" si="156"/>
        <v>20</v>
      </c>
      <c r="AQ509" s="107">
        <f t="shared" si="157"/>
        <v>30</v>
      </c>
      <c r="AR509" s="107">
        <f t="shared" si="158"/>
        <v>19</v>
      </c>
      <c r="AS509" s="107">
        <f t="shared" si="159"/>
        <v>32</v>
      </c>
      <c r="AT509" s="107">
        <f t="shared" si="160"/>
        <v>38</v>
      </c>
      <c r="AU509" s="105">
        <f t="shared" si="161"/>
        <v>359</v>
      </c>
      <c r="AV509" s="86">
        <v>22940.37999999999</v>
      </c>
      <c r="AW509" s="87">
        <f t="shared" si="162"/>
        <v>23249.74</v>
      </c>
      <c r="AX509" s="87">
        <f t="shared" si="163"/>
        <v>309.3600000000115</v>
      </c>
    </row>
    <row r="510" spans="1:50" ht="15.75" thickBot="1" x14ac:dyDescent="0.3">
      <c r="A510" s="179" t="s">
        <v>105</v>
      </c>
      <c r="B510" s="180" t="s">
        <v>263</v>
      </c>
      <c r="C510" s="181" t="s">
        <v>360</v>
      </c>
      <c r="D510" s="176" t="str">
        <f t="shared" si="147"/>
        <v>1497254858-Superior-STAR-MRSA Northeast</v>
      </c>
      <c r="E510" s="169" t="s">
        <v>480</v>
      </c>
      <c r="F510" s="169" t="s">
        <v>201</v>
      </c>
      <c r="G510" s="169" t="s">
        <v>262</v>
      </c>
      <c r="H510" s="85" t="s">
        <v>469</v>
      </c>
      <c r="I510" s="95" t="s">
        <v>510</v>
      </c>
      <c r="J510" s="116" t="s">
        <v>195</v>
      </c>
      <c r="K510" s="117" t="s">
        <v>195</v>
      </c>
      <c r="L510" s="117" t="s">
        <v>195</v>
      </c>
      <c r="M510" s="117" t="s">
        <v>195</v>
      </c>
      <c r="N510" s="117" t="s">
        <v>195</v>
      </c>
      <c r="O510" s="117" t="s">
        <v>195</v>
      </c>
      <c r="P510" s="117" t="s">
        <v>195</v>
      </c>
      <c r="Q510" s="117" t="s">
        <v>195</v>
      </c>
      <c r="R510" s="117" t="s">
        <v>195</v>
      </c>
      <c r="S510" s="117" t="s">
        <v>195</v>
      </c>
      <c r="T510" s="117" t="s">
        <v>195</v>
      </c>
      <c r="U510" s="118" t="s">
        <v>195</v>
      </c>
      <c r="V510" s="106">
        <v>274</v>
      </c>
      <c r="W510" s="106">
        <v>324</v>
      </c>
      <c r="X510" s="106">
        <v>372</v>
      </c>
      <c r="Y510" s="106">
        <v>326</v>
      </c>
      <c r="Z510" s="106">
        <v>361</v>
      </c>
      <c r="AA510" s="106">
        <v>302</v>
      </c>
      <c r="AB510" s="106">
        <v>305</v>
      </c>
      <c r="AC510" s="106">
        <v>270</v>
      </c>
      <c r="AD510" s="106">
        <v>267</v>
      </c>
      <c r="AE510" s="106">
        <v>233</v>
      </c>
      <c r="AF510" s="106">
        <v>236</v>
      </c>
      <c r="AG510" s="182">
        <v>325</v>
      </c>
      <c r="AH510" s="119">
        <f t="shared" si="148"/>
        <v>3595</v>
      </c>
      <c r="AI510" s="106">
        <f t="shared" si="149"/>
        <v>274</v>
      </c>
      <c r="AJ510" s="107">
        <f t="shared" si="150"/>
        <v>324</v>
      </c>
      <c r="AK510" s="107">
        <f t="shared" si="151"/>
        <v>372</v>
      </c>
      <c r="AL510" s="107">
        <f t="shared" si="152"/>
        <v>326</v>
      </c>
      <c r="AM510" s="107">
        <f t="shared" si="153"/>
        <v>361</v>
      </c>
      <c r="AN510" s="107">
        <f t="shared" si="154"/>
        <v>302</v>
      </c>
      <c r="AO510" s="107">
        <f t="shared" si="155"/>
        <v>305</v>
      </c>
      <c r="AP510" s="107">
        <f t="shared" si="156"/>
        <v>270</v>
      </c>
      <c r="AQ510" s="107">
        <f t="shared" si="157"/>
        <v>267</v>
      </c>
      <c r="AR510" s="107">
        <f t="shared" si="158"/>
        <v>233</v>
      </c>
      <c r="AS510" s="107">
        <f t="shared" si="159"/>
        <v>236</v>
      </c>
      <c r="AT510" s="107">
        <f t="shared" si="160"/>
        <v>325</v>
      </c>
      <c r="AU510" s="105">
        <f t="shared" si="161"/>
        <v>3595</v>
      </c>
      <c r="AV510" s="86">
        <v>281052.48000000004</v>
      </c>
      <c r="AW510" s="87">
        <f t="shared" si="162"/>
        <v>232821.24</v>
      </c>
      <c r="AX510" s="87">
        <f t="shared" si="163"/>
        <v>-48231.240000000049</v>
      </c>
    </row>
    <row r="511" spans="1:50" ht="15.75" thickBot="1" x14ac:dyDescent="0.3">
      <c r="A511" s="179" t="s">
        <v>106</v>
      </c>
      <c r="B511" s="180" t="s">
        <v>375</v>
      </c>
      <c r="C511" s="181" t="s">
        <v>360</v>
      </c>
      <c r="D511" s="176" t="str">
        <f t="shared" si="147"/>
        <v>1497750962-Superior-STAR-MRSA Northeast</v>
      </c>
      <c r="E511" s="169" t="s">
        <v>480</v>
      </c>
      <c r="F511" s="169" t="s">
        <v>201</v>
      </c>
      <c r="G511" s="169" t="s">
        <v>262</v>
      </c>
      <c r="H511" s="85" t="s">
        <v>469</v>
      </c>
      <c r="I511" s="95" t="s">
        <v>510</v>
      </c>
      <c r="J511" s="116" t="s">
        <v>195</v>
      </c>
      <c r="K511" s="117" t="s">
        <v>195</v>
      </c>
      <c r="L511" s="117" t="s">
        <v>195</v>
      </c>
      <c r="M511" s="117" t="s">
        <v>195</v>
      </c>
      <c r="N511" s="117" t="s">
        <v>195</v>
      </c>
      <c r="O511" s="117" t="s">
        <v>195</v>
      </c>
      <c r="P511" s="117" t="s">
        <v>195</v>
      </c>
      <c r="Q511" s="117" t="s">
        <v>195</v>
      </c>
      <c r="R511" s="117" t="s">
        <v>195</v>
      </c>
      <c r="S511" s="117" t="s">
        <v>195</v>
      </c>
      <c r="T511" s="117" t="s">
        <v>195</v>
      </c>
      <c r="U511" s="118" t="s">
        <v>195</v>
      </c>
      <c r="V511" s="106">
        <v>36</v>
      </c>
      <c r="W511" s="106">
        <v>42</v>
      </c>
      <c r="X511" s="106">
        <v>30</v>
      </c>
      <c r="Y511" s="106">
        <v>53</v>
      </c>
      <c r="Z511" s="106">
        <v>39</v>
      </c>
      <c r="AA511" s="106">
        <v>39</v>
      </c>
      <c r="AB511" s="106">
        <v>41</v>
      </c>
      <c r="AC511" s="106">
        <v>30</v>
      </c>
      <c r="AD511" s="106">
        <v>38</v>
      </c>
      <c r="AE511" s="106">
        <v>33</v>
      </c>
      <c r="AF511" s="106">
        <v>30</v>
      </c>
      <c r="AG511" s="182">
        <v>28</v>
      </c>
      <c r="AH511" s="119">
        <f t="shared" si="148"/>
        <v>439</v>
      </c>
      <c r="AI511" s="106">
        <f t="shared" si="149"/>
        <v>36</v>
      </c>
      <c r="AJ511" s="107">
        <f t="shared" si="150"/>
        <v>42</v>
      </c>
      <c r="AK511" s="107">
        <f t="shared" si="151"/>
        <v>30</v>
      </c>
      <c r="AL511" s="107">
        <f t="shared" si="152"/>
        <v>53</v>
      </c>
      <c r="AM511" s="107">
        <f t="shared" si="153"/>
        <v>39</v>
      </c>
      <c r="AN511" s="107">
        <f t="shared" si="154"/>
        <v>39</v>
      </c>
      <c r="AO511" s="107">
        <f t="shared" si="155"/>
        <v>41</v>
      </c>
      <c r="AP511" s="107">
        <f t="shared" si="156"/>
        <v>30</v>
      </c>
      <c r="AQ511" s="107">
        <f t="shared" si="157"/>
        <v>38</v>
      </c>
      <c r="AR511" s="107">
        <f t="shared" si="158"/>
        <v>33</v>
      </c>
      <c r="AS511" s="107">
        <f t="shared" si="159"/>
        <v>30</v>
      </c>
      <c r="AT511" s="107">
        <f t="shared" si="160"/>
        <v>28</v>
      </c>
      <c r="AU511" s="105">
        <f t="shared" si="161"/>
        <v>439</v>
      </c>
      <c r="AV511" s="86">
        <v>14829.009999999995</v>
      </c>
      <c r="AW511" s="87">
        <f t="shared" si="162"/>
        <v>28430.74</v>
      </c>
      <c r="AX511" s="87">
        <f t="shared" si="163"/>
        <v>13601.730000000007</v>
      </c>
    </row>
    <row r="512" spans="1:50" ht="15.75" thickBot="1" x14ac:dyDescent="0.3">
      <c r="A512" s="179" t="s">
        <v>107</v>
      </c>
      <c r="B512" s="180" t="s">
        <v>435</v>
      </c>
      <c r="C512" s="181" t="s">
        <v>360</v>
      </c>
      <c r="D512" s="176" t="str">
        <f t="shared" si="147"/>
        <v>1508339219-Superior-STAR-MRSA Northeast</v>
      </c>
      <c r="E512" s="169" t="s">
        <v>480</v>
      </c>
      <c r="F512" s="169" t="s">
        <v>201</v>
      </c>
      <c r="G512" s="169" t="s">
        <v>262</v>
      </c>
      <c r="H512" s="85" t="s">
        <v>469</v>
      </c>
      <c r="I512" s="95" t="s">
        <v>510</v>
      </c>
      <c r="J512" s="116" t="s">
        <v>195</v>
      </c>
      <c r="K512" s="117" t="s">
        <v>195</v>
      </c>
      <c r="L512" s="117" t="s">
        <v>195</v>
      </c>
      <c r="M512" s="117" t="s">
        <v>195</v>
      </c>
      <c r="N512" s="117" t="s">
        <v>195</v>
      </c>
      <c r="O512" s="117" t="s">
        <v>195</v>
      </c>
      <c r="P512" s="117" t="s">
        <v>195</v>
      </c>
      <c r="Q512" s="117" t="s">
        <v>195</v>
      </c>
      <c r="R512" s="117" t="s">
        <v>195</v>
      </c>
      <c r="S512" s="117" t="s">
        <v>195</v>
      </c>
      <c r="T512" s="117" t="s">
        <v>195</v>
      </c>
      <c r="U512" s="118" t="s">
        <v>195</v>
      </c>
      <c r="V512" s="106">
        <v>1</v>
      </c>
      <c r="W512" s="106">
        <v>3</v>
      </c>
      <c r="X512" s="106">
        <v>0</v>
      </c>
      <c r="Y512" s="106">
        <v>1</v>
      </c>
      <c r="Z512" s="106">
        <v>1</v>
      </c>
      <c r="AA512" s="106">
        <v>1</v>
      </c>
      <c r="AB512" s="106">
        <v>3</v>
      </c>
      <c r="AC512" s="106">
        <v>0</v>
      </c>
      <c r="AD512" s="106">
        <v>1</v>
      </c>
      <c r="AE512" s="106">
        <v>1</v>
      </c>
      <c r="AF512" s="106">
        <v>1</v>
      </c>
      <c r="AG512" s="182">
        <v>0</v>
      </c>
      <c r="AH512" s="119">
        <f t="shared" si="148"/>
        <v>13</v>
      </c>
      <c r="AI512" s="106">
        <f t="shared" si="149"/>
        <v>1</v>
      </c>
      <c r="AJ512" s="107">
        <f t="shared" si="150"/>
        <v>3</v>
      </c>
      <c r="AK512" s="107">
        <f t="shared" si="151"/>
        <v>0</v>
      </c>
      <c r="AL512" s="107">
        <f t="shared" si="152"/>
        <v>1</v>
      </c>
      <c r="AM512" s="107">
        <f t="shared" si="153"/>
        <v>1</v>
      </c>
      <c r="AN512" s="107">
        <f t="shared" si="154"/>
        <v>1</v>
      </c>
      <c r="AO512" s="107">
        <f t="shared" si="155"/>
        <v>3</v>
      </c>
      <c r="AP512" s="107">
        <f t="shared" si="156"/>
        <v>0</v>
      </c>
      <c r="AQ512" s="107">
        <f t="shared" si="157"/>
        <v>1</v>
      </c>
      <c r="AR512" s="107">
        <f t="shared" si="158"/>
        <v>1</v>
      </c>
      <c r="AS512" s="107">
        <f t="shared" si="159"/>
        <v>1</v>
      </c>
      <c r="AT512" s="107">
        <f t="shared" si="160"/>
        <v>0</v>
      </c>
      <c r="AU512" s="105">
        <f t="shared" si="161"/>
        <v>13</v>
      </c>
      <c r="AV512" s="86">
        <v>31960.470000000023</v>
      </c>
      <c r="AW512" s="87">
        <f t="shared" si="162"/>
        <v>841.91</v>
      </c>
      <c r="AX512" s="87">
        <f t="shared" si="163"/>
        <v>-31118.560000000023</v>
      </c>
    </row>
    <row r="513" spans="1:50" ht="15.75" thickBot="1" x14ac:dyDescent="0.3">
      <c r="A513" s="179" t="s">
        <v>108</v>
      </c>
      <c r="B513" s="180" t="s">
        <v>292</v>
      </c>
      <c r="C513" s="181" t="s">
        <v>391</v>
      </c>
      <c r="D513" s="176" t="str">
        <f t="shared" si="147"/>
        <v>1508855313-Superior-STAR-Lubbock</v>
      </c>
      <c r="E513" s="169" t="s">
        <v>480</v>
      </c>
      <c r="F513" s="169" t="s">
        <v>201</v>
      </c>
      <c r="G513" s="169" t="s">
        <v>279</v>
      </c>
      <c r="H513" s="85" t="s">
        <v>469</v>
      </c>
      <c r="I513" s="95" t="s">
        <v>510</v>
      </c>
      <c r="J513" s="116" t="s">
        <v>195</v>
      </c>
      <c r="K513" s="117" t="s">
        <v>195</v>
      </c>
      <c r="L513" s="117" t="s">
        <v>195</v>
      </c>
      <c r="M513" s="117" t="s">
        <v>195</v>
      </c>
      <c r="N513" s="117" t="s">
        <v>195</v>
      </c>
      <c r="O513" s="117" t="s">
        <v>195</v>
      </c>
      <c r="P513" s="117" t="s">
        <v>195</v>
      </c>
      <c r="Q513" s="117" t="s">
        <v>195</v>
      </c>
      <c r="R513" s="117" t="s">
        <v>195</v>
      </c>
      <c r="S513" s="117" t="s">
        <v>195</v>
      </c>
      <c r="T513" s="117" t="s">
        <v>195</v>
      </c>
      <c r="U513" s="118" t="s">
        <v>195</v>
      </c>
      <c r="V513" s="106">
        <v>254</v>
      </c>
      <c r="W513" s="106">
        <v>250</v>
      </c>
      <c r="X513" s="106">
        <v>254</v>
      </c>
      <c r="Y513" s="106">
        <v>254</v>
      </c>
      <c r="Z513" s="106">
        <v>298</v>
      </c>
      <c r="AA513" s="106">
        <v>330</v>
      </c>
      <c r="AB513" s="106">
        <v>375</v>
      </c>
      <c r="AC513" s="106">
        <v>218</v>
      </c>
      <c r="AD513" s="106">
        <v>283</v>
      </c>
      <c r="AE513" s="106">
        <v>220</v>
      </c>
      <c r="AF513" s="106">
        <v>208</v>
      </c>
      <c r="AG513" s="182">
        <v>305</v>
      </c>
      <c r="AH513" s="119">
        <f t="shared" si="148"/>
        <v>3249</v>
      </c>
      <c r="AI513" s="106">
        <f t="shared" si="149"/>
        <v>254</v>
      </c>
      <c r="AJ513" s="107">
        <f t="shared" si="150"/>
        <v>250</v>
      </c>
      <c r="AK513" s="107">
        <f t="shared" si="151"/>
        <v>254</v>
      </c>
      <c r="AL513" s="107">
        <f t="shared" si="152"/>
        <v>254</v>
      </c>
      <c r="AM513" s="107">
        <f t="shared" si="153"/>
        <v>298</v>
      </c>
      <c r="AN513" s="107">
        <f t="shared" si="154"/>
        <v>330</v>
      </c>
      <c r="AO513" s="107">
        <f t="shared" si="155"/>
        <v>375</v>
      </c>
      <c r="AP513" s="107">
        <f t="shared" si="156"/>
        <v>218</v>
      </c>
      <c r="AQ513" s="107">
        <f t="shared" si="157"/>
        <v>283</v>
      </c>
      <c r="AR513" s="107">
        <f t="shared" si="158"/>
        <v>220</v>
      </c>
      <c r="AS513" s="107">
        <f t="shared" si="159"/>
        <v>208</v>
      </c>
      <c r="AT513" s="107">
        <f t="shared" si="160"/>
        <v>305</v>
      </c>
      <c r="AU513" s="105">
        <f t="shared" si="161"/>
        <v>3249</v>
      </c>
      <c r="AV513" s="86">
        <v>154322.92000000001</v>
      </c>
      <c r="AW513" s="87">
        <f t="shared" si="162"/>
        <v>210413.41</v>
      </c>
      <c r="AX513" s="87">
        <f t="shared" si="163"/>
        <v>56090.489999999991</v>
      </c>
    </row>
    <row r="514" spans="1:50" ht="15.75" thickBot="1" x14ac:dyDescent="0.3">
      <c r="A514" s="179" t="s">
        <v>109</v>
      </c>
      <c r="B514" s="180" t="s">
        <v>356</v>
      </c>
      <c r="C514" s="181" t="s">
        <v>209</v>
      </c>
      <c r="D514" s="176" t="str">
        <f t="shared" si="147"/>
        <v>1518032879-Superior-STAR-MRSA West</v>
      </c>
      <c r="E514" s="169" t="s">
        <v>480</v>
      </c>
      <c r="F514" s="169" t="s">
        <v>201</v>
      </c>
      <c r="G514" s="169" t="s">
        <v>202</v>
      </c>
      <c r="H514" s="85" t="s">
        <v>469</v>
      </c>
      <c r="I514" s="95" t="s">
        <v>510</v>
      </c>
      <c r="J514" s="116" t="s">
        <v>195</v>
      </c>
      <c r="K514" s="117" t="s">
        <v>195</v>
      </c>
      <c r="L514" s="117" t="s">
        <v>195</v>
      </c>
      <c r="M514" s="117" t="s">
        <v>195</v>
      </c>
      <c r="N514" s="117" t="s">
        <v>195</v>
      </c>
      <c r="O514" s="117" t="s">
        <v>195</v>
      </c>
      <c r="P514" s="117" t="s">
        <v>195</v>
      </c>
      <c r="Q514" s="117" t="s">
        <v>195</v>
      </c>
      <c r="R514" s="117" t="s">
        <v>195</v>
      </c>
      <c r="S514" s="117" t="s">
        <v>195</v>
      </c>
      <c r="T514" s="117" t="s">
        <v>195</v>
      </c>
      <c r="U514" s="118" t="s">
        <v>195</v>
      </c>
      <c r="V514" s="106">
        <v>6</v>
      </c>
      <c r="W514" s="106">
        <v>6</v>
      </c>
      <c r="X514" s="106">
        <v>13</v>
      </c>
      <c r="Y514" s="106">
        <v>11</v>
      </c>
      <c r="Z514" s="106">
        <v>21</v>
      </c>
      <c r="AA514" s="106">
        <v>26</v>
      </c>
      <c r="AB514" s="106">
        <v>5</v>
      </c>
      <c r="AC514" s="106">
        <v>9</v>
      </c>
      <c r="AD514" s="106">
        <v>5</v>
      </c>
      <c r="AE514" s="106">
        <v>5</v>
      </c>
      <c r="AF514" s="106">
        <v>7</v>
      </c>
      <c r="AG514" s="182">
        <v>5</v>
      </c>
      <c r="AH514" s="119">
        <f t="shared" si="148"/>
        <v>119</v>
      </c>
      <c r="AI514" s="106">
        <f t="shared" si="149"/>
        <v>6</v>
      </c>
      <c r="AJ514" s="107">
        <f t="shared" si="150"/>
        <v>6</v>
      </c>
      <c r="AK514" s="107">
        <f t="shared" si="151"/>
        <v>13</v>
      </c>
      <c r="AL514" s="107">
        <f t="shared" si="152"/>
        <v>11</v>
      </c>
      <c r="AM514" s="107">
        <f t="shared" si="153"/>
        <v>21</v>
      </c>
      <c r="AN514" s="107">
        <f t="shared" si="154"/>
        <v>26</v>
      </c>
      <c r="AO514" s="107">
        <f t="shared" si="155"/>
        <v>5</v>
      </c>
      <c r="AP514" s="107">
        <f t="shared" si="156"/>
        <v>9</v>
      </c>
      <c r="AQ514" s="107">
        <f t="shared" si="157"/>
        <v>5</v>
      </c>
      <c r="AR514" s="107">
        <f t="shared" si="158"/>
        <v>5</v>
      </c>
      <c r="AS514" s="107">
        <f t="shared" si="159"/>
        <v>7</v>
      </c>
      <c r="AT514" s="107">
        <f t="shared" si="160"/>
        <v>5</v>
      </c>
      <c r="AU514" s="105">
        <f t="shared" si="161"/>
        <v>119</v>
      </c>
      <c r="AV514" s="86">
        <v>21709.980000000007</v>
      </c>
      <c r="AW514" s="87">
        <f t="shared" si="162"/>
        <v>7706.74</v>
      </c>
      <c r="AX514" s="87">
        <f t="shared" si="163"/>
        <v>-14003.240000000007</v>
      </c>
    </row>
    <row r="515" spans="1:50" ht="15.75" thickBot="1" x14ac:dyDescent="0.3">
      <c r="A515" s="179" t="s">
        <v>196</v>
      </c>
      <c r="B515" s="180" t="s">
        <v>401</v>
      </c>
      <c r="C515" s="181" t="s">
        <v>209</v>
      </c>
      <c r="D515" s="176" t="str">
        <f t="shared" si="147"/>
        <v>1518216902-Superior-STAR-MRSA West</v>
      </c>
      <c r="E515" s="169" t="s">
        <v>480</v>
      </c>
      <c r="F515" s="169" t="s">
        <v>201</v>
      </c>
      <c r="G515" s="169" t="s">
        <v>202</v>
      </c>
      <c r="H515" s="85" t="s">
        <v>469</v>
      </c>
      <c r="I515" s="95" t="s">
        <v>510</v>
      </c>
      <c r="J515" s="116" t="s">
        <v>195</v>
      </c>
      <c r="K515" s="117" t="s">
        <v>195</v>
      </c>
      <c r="L515" s="117" t="s">
        <v>195</v>
      </c>
      <c r="M515" s="117" t="s">
        <v>195</v>
      </c>
      <c r="N515" s="117" t="s">
        <v>195</v>
      </c>
      <c r="O515" s="117" t="s">
        <v>195</v>
      </c>
      <c r="P515" s="117" t="s">
        <v>195</v>
      </c>
      <c r="Q515" s="117" t="s">
        <v>195</v>
      </c>
      <c r="R515" s="117" t="s">
        <v>195</v>
      </c>
      <c r="S515" s="117" t="s">
        <v>195</v>
      </c>
      <c r="T515" s="117" t="s">
        <v>195</v>
      </c>
      <c r="U515" s="118" t="s">
        <v>195</v>
      </c>
      <c r="V515" s="106">
        <v>11</v>
      </c>
      <c r="W515" s="106">
        <v>0</v>
      </c>
      <c r="X515" s="106">
        <v>2</v>
      </c>
      <c r="Y515" s="106">
        <v>2</v>
      </c>
      <c r="Z515" s="106">
        <v>1</v>
      </c>
      <c r="AA515" s="106">
        <v>9</v>
      </c>
      <c r="AB515" s="106">
        <v>2</v>
      </c>
      <c r="AC515" s="106">
        <v>3</v>
      </c>
      <c r="AD515" s="106">
        <v>4</v>
      </c>
      <c r="AE515" s="106">
        <v>0</v>
      </c>
      <c r="AF515" s="106">
        <v>0</v>
      </c>
      <c r="AG515" s="182">
        <v>4</v>
      </c>
      <c r="AH515" s="119">
        <f t="shared" si="148"/>
        <v>38</v>
      </c>
      <c r="AI515" s="106">
        <f t="shared" si="149"/>
        <v>11</v>
      </c>
      <c r="AJ515" s="107">
        <f t="shared" si="150"/>
        <v>0</v>
      </c>
      <c r="AK515" s="107">
        <f t="shared" si="151"/>
        <v>2</v>
      </c>
      <c r="AL515" s="107">
        <f t="shared" si="152"/>
        <v>2</v>
      </c>
      <c r="AM515" s="107">
        <f t="shared" si="153"/>
        <v>1</v>
      </c>
      <c r="AN515" s="107">
        <f t="shared" si="154"/>
        <v>9</v>
      </c>
      <c r="AO515" s="107">
        <f t="shared" si="155"/>
        <v>2</v>
      </c>
      <c r="AP515" s="107">
        <f t="shared" si="156"/>
        <v>3</v>
      </c>
      <c r="AQ515" s="107">
        <f t="shared" si="157"/>
        <v>4</v>
      </c>
      <c r="AR515" s="107">
        <f t="shared" si="158"/>
        <v>0</v>
      </c>
      <c r="AS515" s="107">
        <f t="shared" si="159"/>
        <v>0</v>
      </c>
      <c r="AT515" s="107">
        <f t="shared" si="160"/>
        <v>4</v>
      </c>
      <c r="AU515" s="105">
        <f t="shared" si="161"/>
        <v>38</v>
      </c>
      <c r="AV515" s="86">
        <v>6888.45</v>
      </c>
      <c r="AW515" s="87">
        <f t="shared" si="162"/>
        <v>2460.98</v>
      </c>
      <c r="AX515" s="87">
        <f t="shared" si="163"/>
        <v>-4427.4699999999993</v>
      </c>
    </row>
    <row r="516" spans="1:50" ht="15.75" thickBot="1" x14ac:dyDescent="0.3">
      <c r="A516" s="179" t="s">
        <v>110</v>
      </c>
      <c r="B516" s="180" t="s">
        <v>220</v>
      </c>
      <c r="C516" s="181" t="s">
        <v>209</v>
      </c>
      <c r="D516" s="176" t="str">
        <f t="shared" si="147"/>
        <v>1518411644-Superior-STAR-MRSA West</v>
      </c>
      <c r="E516" s="169" t="s">
        <v>480</v>
      </c>
      <c r="F516" s="169" t="s">
        <v>201</v>
      </c>
      <c r="G516" s="169" t="s">
        <v>202</v>
      </c>
      <c r="H516" s="85" t="s">
        <v>469</v>
      </c>
      <c r="I516" s="95" t="s">
        <v>510</v>
      </c>
      <c r="J516" s="116" t="s">
        <v>195</v>
      </c>
      <c r="K516" s="117" t="s">
        <v>195</v>
      </c>
      <c r="L516" s="117" t="s">
        <v>195</v>
      </c>
      <c r="M516" s="117" t="s">
        <v>195</v>
      </c>
      <c r="N516" s="117" t="s">
        <v>195</v>
      </c>
      <c r="O516" s="117" t="s">
        <v>195</v>
      </c>
      <c r="P516" s="117" t="s">
        <v>195</v>
      </c>
      <c r="Q516" s="117" t="s">
        <v>195</v>
      </c>
      <c r="R516" s="117" t="s">
        <v>195</v>
      </c>
      <c r="S516" s="117" t="s">
        <v>195</v>
      </c>
      <c r="T516" s="117" t="s">
        <v>195</v>
      </c>
      <c r="U516" s="118" t="s">
        <v>195</v>
      </c>
      <c r="V516" s="106">
        <v>9</v>
      </c>
      <c r="W516" s="106">
        <v>7</v>
      </c>
      <c r="X516" s="106">
        <v>1</v>
      </c>
      <c r="Y516" s="106">
        <v>10</v>
      </c>
      <c r="Z516" s="106">
        <v>10</v>
      </c>
      <c r="AA516" s="106">
        <v>6</v>
      </c>
      <c r="AB516" s="106">
        <v>3</v>
      </c>
      <c r="AC516" s="106">
        <v>12</v>
      </c>
      <c r="AD516" s="106">
        <v>6</v>
      </c>
      <c r="AE516" s="106">
        <v>9</v>
      </c>
      <c r="AF516" s="106">
        <v>6</v>
      </c>
      <c r="AG516" s="182">
        <v>11</v>
      </c>
      <c r="AH516" s="119">
        <f t="shared" si="148"/>
        <v>90</v>
      </c>
      <c r="AI516" s="106">
        <f t="shared" si="149"/>
        <v>9</v>
      </c>
      <c r="AJ516" s="107">
        <f t="shared" si="150"/>
        <v>7</v>
      </c>
      <c r="AK516" s="107">
        <f t="shared" si="151"/>
        <v>1</v>
      </c>
      <c r="AL516" s="107">
        <f t="shared" si="152"/>
        <v>10</v>
      </c>
      <c r="AM516" s="107">
        <f t="shared" si="153"/>
        <v>10</v>
      </c>
      <c r="AN516" s="107">
        <f t="shared" si="154"/>
        <v>6</v>
      </c>
      <c r="AO516" s="107">
        <f t="shared" si="155"/>
        <v>3</v>
      </c>
      <c r="AP516" s="107">
        <f t="shared" si="156"/>
        <v>12</v>
      </c>
      <c r="AQ516" s="107">
        <f t="shared" si="157"/>
        <v>6</v>
      </c>
      <c r="AR516" s="107">
        <f t="shared" si="158"/>
        <v>9</v>
      </c>
      <c r="AS516" s="107">
        <f t="shared" si="159"/>
        <v>6</v>
      </c>
      <c r="AT516" s="107">
        <f t="shared" si="160"/>
        <v>11</v>
      </c>
      <c r="AU516" s="105">
        <f t="shared" si="161"/>
        <v>90</v>
      </c>
      <c r="AV516" s="86">
        <v>19009.929999999997</v>
      </c>
      <c r="AW516" s="87">
        <f t="shared" si="162"/>
        <v>5828.63</v>
      </c>
      <c r="AX516" s="87">
        <f t="shared" si="163"/>
        <v>-13181.299999999996</v>
      </c>
    </row>
    <row r="517" spans="1:50" ht="15.75" thickBot="1" x14ac:dyDescent="0.3">
      <c r="A517" s="179" t="s">
        <v>112</v>
      </c>
      <c r="B517" s="180" t="s">
        <v>317</v>
      </c>
      <c r="C517" s="181" t="s">
        <v>211</v>
      </c>
      <c r="D517" s="176" t="str">
        <f t="shared" si="147"/>
        <v>1518900778-Superior-STAR-MRSA Central</v>
      </c>
      <c r="E517" s="169" t="s">
        <v>480</v>
      </c>
      <c r="F517" s="169" t="s">
        <v>201</v>
      </c>
      <c r="G517" s="169" t="s">
        <v>212</v>
      </c>
      <c r="H517" s="85" t="s">
        <v>469</v>
      </c>
      <c r="I517" s="95" t="s">
        <v>510</v>
      </c>
      <c r="J517" s="116" t="s">
        <v>195</v>
      </c>
      <c r="K517" s="117" t="s">
        <v>195</v>
      </c>
      <c r="L517" s="117" t="s">
        <v>195</v>
      </c>
      <c r="M517" s="117" t="s">
        <v>195</v>
      </c>
      <c r="N517" s="117" t="s">
        <v>195</v>
      </c>
      <c r="O517" s="117" t="s">
        <v>195</v>
      </c>
      <c r="P517" s="117" t="s">
        <v>195</v>
      </c>
      <c r="Q517" s="117" t="s">
        <v>195</v>
      </c>
      <c r="R517" s="117" t="s">
        <v>195</v>
      </c>
      <c r="S517" s="117" t="s">
        <v>195</v>
      </c>
      <c r="T517" s="117" t="s">
        <v>195</v>
      </c>
      <c r="U517" s="118" t="s">
        <v>195</v>
      </c>
      <c r="V517" s="106">
        <v>15</v>
      </c>
      <c r="W517" s="106">
        <v>4</v>
      </c>
      <c r="X517" s="106">
        <v>2</v>
      </c>
      <c r="Y517" s="106">
        <v>0</v>
      </c>
      <c r="Z517" s="106">
        <v>0</v>
      </c>
      <c r="AA517" s="106">
        <v>3</v>
      </c>
      <c r="AB517" s="106">
        <v>13</v>
      </c>
      <c r="AC517" s="106">
        <v>25</v>
      </c>
      <c r="AD517" s="106">
        <v>20</v>
      </c>
      <c r="AE517" s="106">
        <v>24</v>
      </c>
      <c r="AF517" s="106">
        <v>20</v>
      </c>
      <c r="AG517" s="182">
        <v>29</v>
      </c>
      <c r="AH517" s="119">
        <f t="shared" si="148"/>
        <v>155</v>
      </c>
      <c r="AI517" s="106">
        <f t="shared" si="149"/>
        <v>15</v>
      </c>
      <c r="AJ517" s="107">
        <f t="shared" si="150"/>
        <v>4</v>
      </c>
      <c r="AK517" s="107">
        <f t="shared" si="151"/>
        <v>2</v>
      </c>
      <c r="AL517" s="107">
        <f t="shared" si="152"/>
        <v>0</v>
      </c>
      <c r="AM517" s="107">
        <f t="shared" si="153"/>
        <v>0</v>
      </c>
      <c r="AN517" s="107">
        <f t="shared" si="154"/>
        <v>3</v>
      </c>
      <c r="AO517" s="107">
        <f t="shared" si="155"/>
        <v>13</v>
      </c>
      <c r="AP517" s="107">
        <f t="shared" si="156"/>
        <v>25</v>
      </c>
      <c r="AQ517" s="107">
        <f t="shared" si="157"/>
        <v>20</v>
      </c>
      <c r="AR517" s="107">
        <f t="shared" si="158"/>
        <v>24</v>
      </c>
      <c r="AS517" s="107">
        <f t="shared" si="159"/>
        <v>20</v>
      </c>
      <c r="AT517" s="107">
        <f t="shared" si="160"/>
        <v>29</v>
      </c>
      <c r="AU517" s="105">
        <f t="shared" si="161"/>
        <v>155</v>
      </c>
      <c r="AV517" s="86">
        <v>11268.279999999999</v>
      </c>
      <c r="AW517" s="87">
        <f t="shared" si="162"/>
        <v>10038.19</v>
      </c>
      <c r="AX517" s="87">
        <f t="shared" si="163"/>
        <v>-1230.0899999999983</v>
      </c>
    </row>
    <row r="518" spans="1:50" ht="15.75" thickBot="1" x14ac:dyDescent="0.3">
      <c r="A518" s="179" t="s">
        <v>113</v>
      </c>
      <c r="B518" s="180" t="s">
        <v>205</v>
      </c>
      <c r="C518" s="181" t="s">
        <v>209</v>
      </c>
      <c r="D518" s="176" t="str">
        <f t="shared" si="147"/>
        <v>1518976836-Superior-STAR-MRSA West</v>
      </c>
      <c r="E518" s="169" t="s">
        <v>480</v>
      </c>
      <c r="F518" s="169" t="s">
        <v>201</v>
      </c>
      <c r="G518" s="169" t="s">
        <v>202</v>
      </c>
      <c r="H518" s="85" t="s">
        <v>469</v>
      </c>
      <c r="I518" s="95" t="s">
        <v>510</v>
      </c>
      <c r="J518" s="116" t="s">
        <v>195</v>
      </c>
      <c r="K518" s="117" t="s">
        <v>195</v>
      </c>
      <c r="L518" s="117" t="s">
        <v>195</v>
      </c>
      <c r="M518" s="117" t="s">
        <v>195</v>
      </c>
      <c r="N518" s="117" t="s">
        <v>195</v>
      </c>
      <c r="O518" s="117" t="s">
        <v>195</v>
      </c>
      <c r="P518" s="117" t="s">
        <v>195</v>
      </c>
      <c r="Q518" s="117" t="s">
        <v>195</v>
      </c>
      <c r="R518" s="117" t="s">
        <v>195</v>
      </c>
      <c r="S518" s="117" t="s">
        <v>195</v>
      </c>
      <c r="T518" s="117" t="s">
        <v>195</v>
      </c>
      <c r="U518" s="118" t="s">
        <v>195</v>
      </c>
      <c r="V518" s="106">
        <v>87</v>
      </c>
      <c r="W518" s="106">
        <v>78</v>
      </c>
      <c r="X518" s="106">
        <v>73</v>
      </c>
      <c r="Y518" s="106">
        <v>73</v>
      </c>
      <c r="Z518" s="106">
        <v>93</v>
      </c>
      <c r="AA518" s="106">
        <v>68</v>
      </c>
      <c r="AB518" s="106">
        <v>92</v>
      </c>
      <c r="AC518" s="106">
        <v>73</v>
      </c>
      <c r="AD518" s="106">
        <v>81</v>
      </c>
      <c r="AE518" s="106">
        <v>45</v>
      </c>
      <c r="AF518" s="106">
        <v>37</v>
      </c>
      <c r="AG518" s="182">
        <v>80</v>
      </c>
      <c r="AH518" s="119">
        <f t="shared" si="148"/>
        <v>880</v>
      </c>
      <c r="AI518" s="106">
        <f t="shared" si="149"/>
        <v>87</v>
      </c>
      <c r="AJ518" s="107">
        <f t="shared" si="150"/>
        <v>78</v>
      </c>
      <c r="AK518" s="107">
        <f t="shared" si="151"/>
        <v>73</v>
      </c>
      <c r="AL518" s="107">
        <f t="shared" si="152"/>
        <v>73</v>
      </c>
      <c r="AM518" s="107">
        <f t="shared" si="153"/>
        <v>93</v>
      </c>
      <c r="AN518" s="107">
        <f t="shared" si="154"/>
        <v>68</v>
      </c>
      <c r="AO518" s="107">
        <f t="shared" si="155"/>
        <v>92</v>
      </c>
      <c r="AP518" s="107">
        <f t="shared" si="156"/>
        <v>73</v>
      </c>
      <c r="AQ518" s="107">
        <f t="shared" si="157"/>
        <v>81</v>
      </c>
      <c r="AR518" s="107">
        <f t="shared" si="158"/>
        <v>45</v>
      </c>
      <c r="AS518" s="107">
        <f t="shared" si="159"/>
        <v>37</v>
      </c>
      <c r="AT518" s="107">
        <f t="shared" si="160"/>
        <v>80</v>
      </c>
      <c r="AU518" s="105">
        <f t="shared" si="161"/>
        <v>880</v>
      </c>
      <c r="AV518" s="86">
        <v>69052.200000000012</v>
      </c>
      <c r="AW518" s="87">
        <f t="shared" si="162"/>
        <v>56991.01</v>
      </c>
      <c r="AX518" s="87">
        <f t="shared" si="163"/>
        <v>-12061.19000000001</v>
      </c>
    </row>
    <row r="519" spans="1:50" ht="15.75" thickBot="1" x14ac:dyDescent="0.3">
      <c r="A519" s="179" t="s">
        <v>114</v>
      </c>
      <c r="B519" s="180" t="s">
        <v>259</v>
      </c>
      <c r="C519" s="181" t="s">
        <v>209</v>
      </c>
      <c r="D519" s="176" t="str">
        <f t="shared" si="147"/>
        <v>1528015815-Superior-STAR-MRSA West</v>
      </c>
      <c r="E519" s="169" t="s">
        <v>480</v>
      </c>
      <c r="F519" s="169" t="s">
        <v>201</v>
      </c>
      <c r="G519" s="169" t="s">
        <v>202</v>
      </c>
      <c r="H519" s="85" t="s">
        <v>469</v>
      </c>
      <c r="I519" s="95" t="s">
        <v>510</v>
      </c>
      <c r="J519" s="116" t="s">
        <v>195</v>
      </c>
      <c r="K519" s="117" t="s">
        <v>195</v>
      </c>
      <c r="L519" s="117" t="s">
        <v>195</v>
      </c>
      <c r="M519" s="117" t="s">
        <v>195</v>
      </c>
      <c r="N519" s="117" t="s">
        <v>195</v>
      </c>
      <c r="O519" s="117" t="s">
        <v>195</v>
      </c>
      <c r="P519" s="117" t="s">
        <v>195</v>
      </c>
      <c r="Q519" s="117" t="s">
        <v>195</v>
      </c>
      <c r="R519" s="117" t="s">
        <v>195</v>
      </c>
      <c r="S519" s="117" t="s">
        <v>195</v>
      </c>
      <c r="T519" s="117" t="s">
        <v>195</v>
      </c>
      <c r="U519" s="118" t="s">
        <v>195</v>
      </c>
      <c r="V519" s="106">
        <v>260</v>
      </c>
      <c r="W519" s="106">
        <v>213</v>
      </c>
      <c r="X519" s="106">
        <v>238</v>
      </c>
      <c r="Y519" s="106">
        <v>232</v>
      </c>
      <c r="Z519" s="106">
        <v>177</v>
      </c>
      <c r="AA519" s="106">
        <v>206</v>
      </c>
      <c r="AB519" s="106">
        <v>219</v>
      </c>
      <c r="AC519" s="106">
        <v>189</v>
      </c>
      <c r="AD519" s="106">
        <v>134</v>
      </c>
      <c r="AE519" s="106">
        <v>138</v>
      </c>
      <c r="AF519" s="106">
        <v>136</v>
      </c>
      <c r="AG519" s="182">
        <v>254</v>
      </c>
      <c r="AH519" s="119">
        <f t="shared" si="148"/>
        <v>2396</v>
      </c>
      <c r="AI519" s="106">
        <f t="shared" si="149"/>
        <v>260</v>
      </c>
      <c r="AJ519" s="107">
        <f t="shared" si="150"/>
        <v>213</v>
      </c>
      <c r="AK519" s="107">
        <f t="shared" si="151"/>
        <v>238</v>
      </c>
      <c r="AL519" s="107">
        <f t="shared" si="152"/>
        <v>232</v>
      </c>
      <c r="AM519" s="107">
        <f t="shared" si="153"/>
        <v>177</v>
      </c>
      <c r="AN519" s="107">
        <f t="shared" si="154"/>
        <v>206</v>
      </c>
      <c r="AO519" s="107">
        <f t="shared" si="155"/>
        <v>219</v>
      </c>
      <c r="AP519" s="107">
        <f t="shared" si="156"/>
        <v>189</v>
      </c>
      <c r="AQ519" s="107">
        <f t="shared" si="157"/>
        <v>134</v>
      </c>
      <c r="AR519" s="107">
        <f t="shared" si="158"/>
        <v>138</v>
      </c>
      <c r="AS519" s="107">
        <f t="shared" si="159"/>
        <v>136</v>
      </c>
      <c r="AT519" s="107">
        <f t="shared" si="160"/>
        <v>254</v>
      </c>
      <c r="AU519" s="105">
        <f t="shared" si="161"/>
        <v>2396</v>
      </c>
      <c r="AV519" s="86">
        <v>173515.11000000004</v>
      </c>
      <c r="AW519" s="87">
        <f t="shared" si="162"/>
        <v>155170.98000000001</v>
      </c>
      <c r="AX519" s="87">
        <f t="shared" si="163"/>
        <v>-18344.130000000034</v>
      </c>
    </row>
    <row r="520" spans="1:50" ht="15.75" thickBot="1" x14ac:dyDescent="0.3">
      <c r="A520" s="179" t="s">
        <v>116</v>
      </c>
      <c r="B520" s="180" t="s">
        <v>241</v>
      </c>
      <c r="C520" s="181" t="s">
        <v>209</v>
      </c>
      <c r="D520" s="176" t="str">
        <f t="shared" si="147"/>
        <v>1528557410-Superior-STAR-MRSA West</v>
      </c>
      <c r="E520" s="169" t="s">
        <v>480</v>
      </c>
      <c r="F520" s="169" t="s">
        <v>201</v>
      </c>
      <c r="G520" s="169" t="s">
        <v>202</v>
      </c>
      <c r="H520" s="85" t="s">
        <v>469</v>
      </c>
      <c r="I520" s="95" t="s">
        <v>510</v>
      </c>
      <c r="J520" s="116" t="s">
        <v>195</v>
      </c>
      <c r="K520" s="117" t="s">
        <v>195</v>
      </c>
      <c r="L520" s="117" t="s">
        <v>195</v>
      </c>
      <c r="M520" s="117" t="s">
        <v>195</v>
      </c>
      <c r="N520" s="117" t="s">
        <v>195</v>
      </c>
      <c r="O520" s="117" t="s">
        <v>195</v>
      </c>
      <c r="P520" s="117" t="s">
        <v>195</v>
      </c>
      <c r="Q520" s="117" t="s">
        <v>195</v>
      </c>
      <c r="R520" s="117" t="s">
        <v>195</v>
      </c>
      <c r="S520" s="117" t="s">
        <v>195</v>
      </c>
      <c r="T520" s="117" t="s">
        <v>195</v>
      </c>
      <c r="U520" s="118" t="s">
        <v>195</v>
      </c>
      <c r="V520" s="106">
        <v>22</v>
      </c>
      <c r="W520" s="106">
        <v>15</v>
      </c>
      <c r="X520" s="106">
        <v>35</v>
      </c>
      <c r="Y520" s="106">
        <v>88</v>
      </c>
      <c r="Z520" s="106">
        <v>89</v>
      </c>
      <c r="AA520" s="106">
        <v>87</v>
      </c>
      <c r="AB520" s="106">
        <v>73</v>
      </c>
      <c r="AC520" s="106">
        <v>66</v>
      </c>
      <c r="AD520" s="106">
        <v>87</v>
      </c>
      <c r="AE520" s="106">
        <v>57</v>
      </c>
      <c r="AF520" s="106">
        <v>55</v>
      </c>
      <c r="AG520" s="182">
        <v>110</v>
      </c>
      <c r="AH520" s="119">
        <f t="shared" si="148"/>
        <v>784</v>
      </c>
      <c r="AI520" s="106">
        <f t="shared" si="149"/>
        <v>22</v>
      </c>
      <c r="AJ520" s="107">
        <f t="shared" si="150"/>
        <v>15</v>
      </c>
      <c r="AK520" s="107">
        <f t="shared" si="151"/>
        <v>35</v>
      </c>
      <c r="AL520" s="107">
        <f t="shared" si="152"/>
        <v>88</v>
      </c>
      <c r="AM520" s="107">
        <f t="shared" si="153"/>
        <v>89</v>
      </c>
      <c r="AN520" s="107">
        <f t="shared" si="154"/>
        <v>87</v>
      </c>
      <c r="AO520" s="107">
        <f t="shared" si="155"/>
        <v>73</v>
      </c>
      <c r="AP520" s="107">
        <f t="shared" si="156"/>
        <v>66</v>
      </c>
      <c r="AQ520" s="107">
        <f t="shared" si="157"/>
        <v>87</v>
      </c>
      <c r="AR520" s="107">
        <f t="shared" si="158"/>
        <v>57</v>
      </c>
      <c r="AS520" s="107">
        <f t="shared" si="159"/>
        <v>55</v>
      </c>
      <c r="AT520" s="107">
        <f t="shared" si="160"/>
        <v>110</v>
      </c>
      <c r="AU520" s="105">
        <f t="shared" si="161"/>
        <v>784</v>
      </c>
      <c r="AV520" s="86">
        <v>13155.839999999991</v>
      </c>
      <c r="AW520" s="87">
        <f t="shared" si="162"/>
        <v>50773.81</v>
      </c>
      <c r="AX520" s="87">
        <f t="shared" si="163"/>
        <v>37617.970000000008</v>
      </c>
    </row>
    <row r="521" spans="1:50" ht="15.75" thickBot="1" x14ac:dyDescent="0.3">
      <c r="A521" s="179" t="s">
        <v>50</v>
      </c>
      <c r="B521" s="180" t="s">
        <v>256</v>
      </c>
      <c r="C521" s="181" t="s">
        <v>285</v>
      </c>
      <c r="D521" s="176" t="str">
        <f t="shared" si="147"/>
        <v>1073763439-Superior-STAR+PLUS-MRSA West</v>
      </c>
      <c r="E521" s="169" t="s">
        <v>480</v>
      </c>
      <c r="F521" s="169" t="s">
        <v>233</v>
      </c>
      <c r="G521" s="169" t="s">
        <v>202</v>
      </c>
      <c r="H521" s="85" t="s">
        <v>469</v>
      </c>
      <c r="I521" s="95" t="s">
        <v>510</v>
      </c>
      <c r="J521" s="116" t="s">
        <v>195</v>
      </c>
      <c r="K521" s="117" t="s">
        <v>195</v>
      </c>
      <c r="L521" s="117" t="s">
        <v>195</v>
      </c>
      <c r="M521" s="117" t="s">
        <v>195</v>
      </c>
      <c r="N521" s="117" t="s">
        <v>195</v>
      </c>
      <c r="O521" s="117" t="s">
        <v>195</v>
      </c>
      <c r="P521" s="117" t="s">
        <v>195</v>
      </c>
      <c r="Q521" s="117" t="s">
        <v>195</v>
      </c>
      <c r="R521" s="117" t="s">
        <v>195</v>
      </c>
      <c r="S521" s="117" t="s">
        <v>195</v>
      </c>
      <c r="T521" s="117" t="s">
        <v>195</v>
      </c>
      <c r="U521" s="118" t="s">
        <v>195</v>
      </c>
      <c r="V521" s="106">
        <v>2</v>
      </c>
      <c r="W521" s="106">
        <v>1</v>
      </c>
      <c r="X521" s="106">
        <v>0</v>
      </c>
      <c r="Y521" s="106">
        <v>1</v>
      </c>
      <c r="Z521" s="106">
        <v>5</v>
      </c>
      <c r="AA521" s="106">
        <v>1</v>
      </c>
      <c r="AB521" s="106">
        <v>2</v>
      </c>
      <c r="AC521" s="106">
        <v>1</v>
      </c>
      <c r="AD521" s="106">
        <v>1</v>
      </c>
      <c r="AE521" s="106">
        <v>0</v>
      </c>
      <c r="AF521" s="106">
        <v>2</v>
      </c>
      <c r="AG521" s="182">
        <v>2</v>
      </c>
      <c r="AH521" s="119">
        <f t="shared" si="148"/>
        <v>18</v>
      </c>
      <c r="AI521" s="106">
        <f t="shared" si="149"/>
        <v>2</v>
      </c>
      <c r="AJ521" s="107">
        <f t="shared" si="150"/>
        <v>1</v>
      </c>
      <c r="AK521" s="107">
        <f t="shared" si="151"/>
        <v>0</v>
      </c>
      <c r="AL521" s="107">
        <f t="shared" si="152"/>
        <v>1</v>
      </c>
      <c r="AM521" s="107">
        <f t="shared" si="153"/>
        <v>5</v>
      </c>
      <c r="AN521" s="107">
        <f t="shared" si="154"/>
        <v>1</v>
      </c>
      <c r="AO521" s="107">
        <f t="shared" si="155"/>
        <v>2</v>
      </c>
      <c r="AP521" s="107">
        <f t="shared" si="156"/>
        <v>1</v>
      </c>
      <c r="AQ521" s="107">
        <f t="shared" si="157"/>
        <v>1</v>
      </c>
      <c r="AR521" s="107">
        <f t="shared" si="158"/>
        <v>0</v>
      </c>
      <c r="AS521" s="107">
        <f t="shared" si="159"/>
        <v>2</v>
      </c>
      <c r="AT521" s="107">
        <f t="shared" si="160"/>
        <v>2</v>
      </c>
      <c r="AU521" s="105">
        <f t="shared" si="161"/>
        <v>18</v>
      </c>
      <c r="AV521" s="86">
        <v>1708.850000000001</v>
      </c>
      <c r="AW521" s="87">
        <f t="shared" si="162"/>
        <v>1165.73</v>
      </c>
      <c r="AX521" s="87">
        <f t="shared" si="163"/>
        <v>-543.12000000000103</v>
      </c>
    </row>
    <row r="522" spans="1:50" ht="15.75" thickBot="1" x14ac:dyDescent="0.3">
      <c r="A522" s="179" t="s">
        <v>51</v>
      </c>
      <c r="B522" s="180" t="s">
        <v>290</v>
      </c>
      <c r="C522" s="181" t="s">
        <v>385</v>
      </c>
      <c r="D522" s="176" t="str">
        <f t="shared" si="147"/>
        <v>1083602940-Superior-STAR+PLUS-Lubbock</v>
      </c>
      <c r="E522" s="169" t="s">
        <v>480</v>
      </c>
      <c r="F522" s="169" t="s">
        <v>233</v>
      </c>
      <c r="G522" s="169" t="s">
        <v>279</v>
      </c>
      <c r="H522" s="85" t="s">
        <v>469</v>
      </c>
      <c r="I522" s="95" t="s">
        <v>510</v>
      </c>
      <c r="J522" s="116" t="s">
        <v>195</v>
      </c>
      <c r="K522" s="117" t="s">
        <v>195</v>
      </c>
      <c r="L522" s="117" t="s">
        <v>195</v>
      </c>
      <c r="M522" s="117" t="s">
        <v>195</v>
      </c>
      <c r="N522" s="117" t="s">
        <v>195</v>
      </c>
      <c r="O522" s="117" t="s">
        <v>195</v>
      </c>
      <c r="P522" s="117" t="s">
        <v>195</v>
      </c>
      <c r="Q522" s="117" t="s">
        <v>195</v>
      </c>
      <c r="R522" s="117" t="s">
        <v>195</v>
      </c>
      <c r="S522" s="117" t="s">
        <v>195</v>
      </c>
      <c r="T522" s="117" t="s">
        <v>195</v>
      </c>
      <c r="U522" s="118" t="s">
        <v>195</v>
      </c>
      <c r="V522" s="106">
        <v>4</v>
      </c>
      <c r="W522" s="106">
        <v>4</v>
      </c>
      <c r="X522" s="106">
        <v>3</v>
      </c>
      <c r="Y522" s="106">
        <v>5</v>
      </c>
      <c r="Z522" s="106">
        <v>4</v>
      </c>
      <c r="AA522" s="106">
        <v>1</v>
      </c>
      <c r="AB522" s="106">
        <v>2</v>
      </c>
      <c r="AC522" s="106">
        <v>3</v>
      </c>
      <c r="AD522" s="106">
        <v>1</v>
      </c>
      <c r="AE522" s="106">
        <v>2</v>
      </c>
      <c r="AF522" s="106">
        <v>3</v>
      </c>
      <c r="AG522" s="182">
        <v>0</v>
      </c>
      <c r="AH522" s="119">
        <f t="shared" si="148"/>
        <v>32</v>
      </c>
      <c r="AI522" s="106">
        <f t="shared" si="149"/>
        <v>4</v>
      </c>
      <c r="AJ522" s="107">
        <f t="shared" si="150"/>
        <v>4</v>
      </c>
      <c r="AK522" s="107">
        <f t="shared" si="151"/>
        <v>3</v>
      </c>
      <c r="AL522" s="107">
        <f t="shared" si="152"/>
        <v>5</v>
      </c>
      <c r="AM522" s="107">
        <f t="shared" si="153"/>
        <v>4</v>
      </c>
      <c r="AN522" s="107">
        <f t="shared" si="154"/>
        <v>1</v>
      </c>
      <c r="AO522" s="107">
        <f t="shared" si="155"/>
        <v>2</v>
      </c>
      <c r="AP522" s="107">
        <f t="shared" si="156"/>
        <v>3</v>
      </c>
      <c r="AQ522" s="107">
        <f t="shared" si="157"/>
        <v>1</v>
      </c>
      <c r="AR522" s="107">
        <f t="shared" si="158"/>
        <v>2</v>
      </c>
      <c r="AS522" s="107">
        <f t="shared" si="159"/>
        <v>3</v>
      </c>
      <c r="AT522" s="107">
        <f t="shared" si="160"/>
        <v>0</v>
      </c>
      <c r="AU522" s="105">
        <f t="shared" si="161"/>
        <v>32</v>
      </c>
      <c r="AV522" s="86">
        <v>5191.4400000000014</v>
      </c>
      <c r="AW522" s="87">
        <f t="shared" si="162"/>
        <v>2072.4</v>
      </c>
      <c r="AX522" s="87">
        <f t="shared" si="163"/>
        <v>-3119.0400000000013</v>
      </c>
    </row>
    <row r="523" spans="1:50" ht="15.75" thickBot="1" x14ac:dyDescent="0.3">
      <c r="A523" s="179" t="s">
        <v>189</v>
      </c>
      <c r="B523" s="180" t="s">
        <v>216</v>
      </c>
      <c r="C523" s="181" t="s">
        <v>285</v>
      </c>
      <c r="D523" s="176" t="str">
        <f t="shared" si="147"/>
        <v>1083696496-Superior-STAR+PLUS-MRSA West</v>
      </c>
      <c r="E523" s="169" t="s">
        <v>480</v>
      </c>
      <c r="F523" s="169" t="s">
        <v>233</v>
      </c>
      <c r="G523" s="169" t="s">
        <v>202</v>
      </c>
      <c r="H523" s="85" t="s">
        <v>469</v>
      </c>
      <c r="I523" s="95" t="s">
        <v>510</v>
      </c>
      <c r="J523" s="116" t="s">
        <v>195</v>
      </c>
      <c r="K523" s="117" t="s">
        <v>195</v>
      </c>
      <c r="L523" s="117" t="s">
        <v>195</v>
      </c>
      <c r="M523" s="117" t="s">
        <v>195</v>
      </c>
      <c r="N523" s="117" t="s">
        <v>195</v>
      </c>
      <c r="O523" s="117" t="s">
        <v>195</v>
      </c>
      <c r="P523" s="117" t="s">
        <v>195</v>
      </c>
      <c r="Q523" s="117" t="s">
        <v>195</v>
      </c>
      <c r="R523" s="117" t="s">
        <v>195</v>
      </c>
      <c r="S523" s="117" t="s">
        <v>195</v>
      </c>
      <c r="T523" s="117" t="s">
        <v>195</v>
      </c>
      <c r="U523" s="118" t="s">
        <v>195</v>
      </c>
      <c r="V523" s="106">
        <v>1</v>
      </c>
      <c r="W523" s="106">
        <v>2</v>
      </c>
      <c r="X523" s="106">
        <v>2</v>
      </c>
      <c r="Y523" s="106">
        <v>1</v>
      </c>
      <c r="Z523" s="106">
        <v>0</v>
      </c>
      <c r="AA523" s="106">
        <v>0</v>
      </c>
      <c r="AB523" s="106">
        <v>0</v>
      </c>
      <c r="AC523" s="106">
        <v>0</v>
      </c>
      <c r="AD523" s="106">
        <v>0</v>
      </c>
      <c r="AE523" s="106">
        <v>0</v>
      </c>
      <c r="AF523" s="106">
        <v>0</v>
      </c>
      <c r="AG523" s="182">
        <v>0</v>
      </c>
      <c r="AH523" s="119">
        <f t="shared" si="148"/>
        <v>6</v>
      </c>
      <c r="AI523" s="106">
        <f t="shared" si="149"/>
        <v>1</v>
      </c>
      <c r="AJ523" s="107">
        <f t="shared" si="150"/>
        <v>2</v>
      </c>
      <c r="AK523" s="107">
        <f t="shared" si="151"/>
        <v>2</v>
      </c>
      <c r="AL523" s="107">
        <f t="shared" si="152"/>
        <v>1</v>
      </c>
      <c r="AM523" s="107">
        <f t="shared" si="153"/>
        <v>0</v>
      </c>
      <c r="AN523" s="107">
        <f t="shared" si="154"/>
        <v>0</v>
      </c>
      <c r="AO523" s="107">
        <f t="shared" si="155"/>
        <v>0</v>
      </c>
      <c r="AP523" s="107">
        <f t="shared" si="156"/>
        <v>0</v>
      </c>
      <c r="AQ523" s="107">
        <f t="shared" si="157"/>
        <v>0</v>
      </c>
      <c r="AR523" s="107">
        <f t="shared" si="158"/>
        <v>0</v>
      </c>
      <c r="AS523" s="107">
        <f t="shared" si="159"/>
        <v>0</v>
      </c>
      <c r="AT523" s="107">
        <f t="shared" si="160"/>
        <v>0</v>
      </c>
      <c r="AU523" s="105">
        <f t="shared" si="161"/>
        <v>6</v>
      </c>
      <c r="AV523" s="86">
        <v>637.08000000000015</v>
      </c>
      <c r="AW523" s="87">
        <f t="shared" si="162"/>
        <v>388.58</v>
      </c>
      <c r="AX523" s="87">
        <f t="shared" si="163"/>
        <v>-248.50000000000017</v>
      </c>
    </row>
    <row r="524" spans="1:50" ht="15.75" thickBot="1" x14ac:dyDescent="0.3">
      <c r="A524" s="179" t="s">
        <v>52</v>
      </c>
      <c r="B524" s="180" t="s">
        <v>414</v>
      </c>
      <c r="C524" s="181" t="s">
        <v>314</v>
      </c>
      <c r="D524" s="176" t="str">
        <f t="shared" si="147"/>
        <v>1093263501-Superior-STAR+PLUS-MRSA Central</v>
      </c>
      <c r="E524" s="169" t="s">
        <v>480</v>
      </c>
      <c r="F524" s="169" t="s">
        <v>233</v>
      </c>
      <c r="G524" s="169" t="s">
        <v>212</v>
      </c>
      <c r="H524" s="85" t="s">
        <v>469</v>
      </c>
      <c r="I524" s="95" t="s">
        <v>510</v>
      </c>
      <c r="J524" s="116" t="s">
        <v>195</v>
      </c>
      <c r="K524" s="117" t="s">
        <v>195</v>
      </c>
      <c r="L524" s="117" t="s">
        <v>195</v>
      </c>
      <c r="M524" s="117" t="s">
        <v>195</v>
      </c>
      <c r="N524" s="117" t="s">
        <v>195</v>
      </c>
      <c r="O524" s="117" t="s">
        <v>195</v>
      </c>
      <c r="P524" s="117" t="s">
        <v>195</v>
      </c>
      <c r="Q524" s="117" t="s">
        <v>195</v>
      </c>
      <c r="R524" s="117" t="s">
        <v>195</v>
      </c>
      <c r="S524" s="117" t="s">
        <v>195</v>
      </c>
      <c r="T524" s="117" t="s">
        <v>195</v>
      </c>
      <c r="U524" s="118" t="s">
        <v>195</v>
      </c>
      <c r="V524" s="106">
        <v>15</v>
      </c>
      <c r="W524" s="106">
        <v>10</v>
      </c>
      <c r="X524" s="106">
        <v>16</v>
      </c>
      <c r="Y524" s="106">
        <v>12</v>
      </c>
      <c r="Z524" s="106">
        <v>24</v>
      </c>
      <c r="AA524" s="106">
        <v>14</v>
      </c>
      <c r="AB524" s="106">
        <v>17</v>
      </c>
      <c r="AC524" s="106">
        <v>16</v>
      </c>
      <c r="AD524" s="106">
        <v>11</v>
      </c>
      <c r="AE524" s="106">
        <v>13</v>
      </c>
      <c r="AF524" s="106">
        <v>10</v>
      </c>
      <c r="AG524" s="182">
        <v>11</v>
      </c>
      <c r="AH524" s="119">
        <f t="shared" si="148"/>
        <v>169</v>
      </c>
      <c r="AI524" s="106">
        <f t="shared" si="149"/>
        <v>15</v>
      </c>
      <c r="AJ524" s="107">
        <f t="shared" si="150"/>
        <v>10</v>
      </c>
      <c r="AK524" s="107">
        <f t="shared" si="151"/>
        <v>16</v>
      </c>
      <c r="AL524" s="107">
        <f t="shared" si="152"/>
        <v>12</v>
      </c>
      <c r="AM524" s="107">
        <f t="shared" si="153"/>
        <v>24</v>
      </c>
      <c r="AN524" s="107">
        <f t="shared" si="154"/>
        <v>14</v>
      </c>
      <c r="AO524" s="107">
        <f t="shared" si="155"/>
        <v>17</v>
      </c>
      <c r="AP524" s="107">
        <f t="shared" si="156"/>
        <v>16</v>
      </c>
      <c r="AQ524" s="107">
        <f t="shared" si="157"/>
        <v>11</v>
      </c>
      <c r="AR524" s="107">
        <f t="shared" si="158"/>
        <v>13</v>
      </c>
      <c r="AS524" s="107">
        <f t="shared" si="159"/>
        <v>10</v>
      </c>
      <c r="AT524" s="107">
        <f t="shared" si="160"/>
        <v>11</v>
      </c>
      <c r="AU524" s="105">
        <f t="shared" si="161"/>
        <v>169</v>
      </c>
      <c r="AV524" s="86">
        <v>11518.430000000008</v>
      </c>
      <c r="AW524" s="87">
        <f t="shared" si="162"/>
        <v>10944.86</v>
      </c>
      <c r="AX524" s="87">
        <f t="shared" si="163"/>
        <v>-573.57000000000698</v>
      </c>
    </row>
    <row r="525" spans="1:50" ht="15.75" thickBot="1" x14ac:dyDescent="0.3">
      <c r="A525" s="179" t="s">
        <v>53</v>
      </c>
      <c r="B525" s="180" t="s">
        <v>214</v>
      </c>
      <c r="C525" s="181" t="s">
        <v>285</v>
      </c>
      <c r="D525" s="176" t="str">
        <f t="shared" si="147"/>
        <v>1104238047-Superior-STAR+PLUS-MRSA West</v>
      </c>
      <c r="E525" s="169" t="s">
        <v>480</v>
      </c>
      <c r="F525" s="169" t="s">
        <v>233</v>
      </c>
      <c r="G525" s="169" t="s">
        <v>202</v>
      </c>
      <c r="H525" s="85" t="s">
        <v>468</v>
      </c>
      <c r="I525" s="95" t="s">
        <v>510</v>
      </c>
      <c r="J525" s="116" t="s">
        <v>195</v>
      </c>
      <c r="K525" s="117" t="s">
        <v>195</v>
      </c>
      <c r="L525" s="117" t="s">
        <v>195</v>
      </c>
      <c r="M525" s="117" t="s">
        <v>195</v>
      </c>
      <c r="N525" s="117" t="s">
        <v>195</v>
      </c>
      <c r="O525" s="117" t="s">
        <v>195</v>
      </c>
      <c r="P525" s="117" t="s">
        <v>195</v>
      </c>
      <c r="Q525" s="117" t="s">
        <v>195</v>
      </c>
      <c r="R525" s="117" t="s">
        <v>195</v>
      </c>
      <c r="S525" s="117" t="s">
        <v>195</v>
      </c>
      <c r="T525" s="117" t="s">
        <v>195</v>
      </c>
      <c r="U525" s="118" t="s">
        <v>195</v>
      </c>
      <c r="V525" s="106">
        <v>3</v>
      </c>
      <c r="W525" s="106">
        <v>1</v>
      </c>
      <c r="X525" s="106">
        <v>0</v>
      </c>
      <c r="Y525" s="106">
        <v>2</v>
      </c>
      <c r="Z525" s="106">
        <v>1</v>
      </c>
      <c r="AA525" s="106">
        <v>3</v>
      </c>
      <c r="AB525" s="106">
        <v>4</v>
      </c>
      <c r="AC525" s="106">
        <v>3</v>
      </c>
      <c r="AD525" s="106">
        <v>5</v>
      </c>
      <c r="AE525" s="106">
        <v>5</v>
      </c>
      <c r="AF525" s="106">
        <v>1</v>
      </c>
      <c r="AG525" s="182">
        <v>0</v>
      </c>
      <c r="AH525" s="119">
        <f t="shared" si="148"/>
        <v>28</v>
      </c>
      <c r="AI525" s="106">
        <f t="shared" si="149"/>
        <v>3</v>
      </c>
      <c r="AJ525" s="107">
        <f t="shared" si="150"/>
        <v>1</v>
      </c>
      <c r="AK525" s="107">
        <f t="shared" si="151"/>
        <v>0</v>
      </c>
      <c r="AL525" s="107">
        <f t="shared" si="152"/>
        <v>2</v>
      </c>
      <c r="AM525" s="107">
        <f t="shared" si="153"/>
        <v>1</v>
      </c>
      <c r="AN525" s="107">
        <f t="shared" si="154"/>
        <v>3</v>
      </c>
      <c r="AO525" s="107">
        <f t="shared" si="155"/>
        <v>4</v>
      </c>
      <c r="AP525" s="107">
        <f t="shared" si="156"/>
        <v>3</v>
      </c>
      <c r="AQ525" s="107">
        <f t="shared" si="157"/>
        <v>5</v>
      </c>
      <c r="AR525" s="107">
        <f t="shared" si="158"/>
        <v>5</v>
      </c>
      <c r="AS525" s="107">
        <f t="shared" si="159"/>
        <v>1</v>
      </c>
      <c r="AT525" s="107">
        <f t="shared" si="160"/>
        <v>0</v>
      </c>
      <c r="AU525" s="105">
        <f t="shared" si="161"/>
        <v>28</v>
      </c>
      <c r="AV525" s="86">
        <v>3019.6400000000008</v>
      </c>
      <c r="AW525" s="87">
        <f t="shared" si="162"/>
        <v>3047.32</v>
      </c>
      <c r="AX525" s="87">
        <f t="shared" si="163"/>
        <v>27.679999999999382</v>
      </c>
    </row>
    <row r="526" spans="1:50" ht="15.75" thickBot="1" x14ac:dyDescent="0.3">
      <c r="A526" s="179" t="s">
        <v>54</v>
      </c>
      <c r="B526" s="180" t="s">
        <v>217</v>
      </c>
      <c r="C526" s="181" t="s">
        <v>285</v>
      </c>
      <c r="D526" s="176" t="str">
        <f t="shared" si="147"/>
        <v>1104808112-Superior-STAR+PLUS-MRSA West</v>
      </c>
      <c r="E526" s="169" t="s">
        <v>480</v>
      </c>
      <c r="F526" s="169" t="s">
        <v>233</v>
      </c>
      <c r="G526" s="169" t="s">
        <v>202</v>
      </c>
      <c r="H526" s="85" t="s">
        <v>469</v>
      </c>
      <c r="I526" s="95" t="s">
        <v>510</v>
      </c>
      <c r="J526" s="116" t="s">
        <v>195</v>
      </c>
      <c r="K526" s="117" t="s">
        <v>195</v>
      </c>
      <c r="L526" s="117" t="s">
        <v>195</v>
      </c>
      <c r="M526" s="117" t="s">
        <v>195</v>
      </c>
      <c r="N526" s="117" t="s">
        <v>195</v>
      </c>
      <c r="O526" s="117" t="s">
        <v>195</v>
      </c>
      <c r="P526" s="117" t="s">
        <v>195</v>
      </c>
      <c r="Q526" s="117" t="s">
        <v>195</v>
      </c>
      <c r="R526" s="117" t="s">
        <v>195</v>
      </c>
      <c r="S526" s="117" t="s">
        <v>195</v>
      </c>
      <c r="T526" s="117" t="s">
        <v>195</v>
      </c>
      <c r="U526" s="118" t="s">
        <v>195</v>
      </c>
      <c r="V526" s="106">
        <v>5</v>
      </c>
      <c r="W526" s="106">
        <v>5</v>
      </c>
      <c r="X526" s="106">
        <v>4</v>
      </c>
      <c r="Y526" s="106">
        <v>10</v>
      </c>
      <c r="Z526" s="106">
        <v>10</v>
      </c>
      <c r="AA526" s="106">
        <v>7</v>
      </c>
      <c r="AB526" s="106">
        <v>10</v>
      </c>
      <c r="AC526" s="106">
        <v>12</v>
      </c>
      <c r="AD526" s="106">
        <v>13</v>
      </c>
      <c r="AE526" s="106">
        <v>11</v>
      </c>
      <c r="AF526" s="106">
        <v>8</v>
      </c>
      <c r="AG526" s="182">
        <v>8</v>
      </c>
      <c r="AH526" s="119">
        <f t="shared" si="148"/>
        <v>103</v>
      </c>
      <c r="AI526" s="106">
        <f t="shared" si="149"/>
        <v>5</v>
      </c>
      <c r="AJ526" s="107">
        <f t="shared" si="150"/>
        <v>5</v>
      </c>
      <c r="AK526" s="107">
        <f t="shared" si="151"/>
        <v>4</v>
      </c>
      <c r="AL526" s="107">
        <f t="shared" si="152"/>
        <v>10</v>
      </c>
      <c r="AM526" s="107">
        <f t="shared" si="153"/>
        <v>10</v>
      </c>
      <c r="AN526" s="107">
        <f t="shared" si="154"/>
        <v>7</v>
      </c>
      <c r="AO526" s="107">
        <f t="shared" si="155"/>
        <v>10</v>
      </c>
      <c r="AP526" s="107">
        <f t="shared" si="156"/>
        <v>12</v>
      </c>
      <c r="AQ526" s="107">
        <f t="shared" si="157"/>
        <v>13</v>
      </c>
      <c r="AR526" s="107">
        <f t="shared" si="158"/>
        <v>11</v>
      </c>
      <c r="AS526" s="107">
        <f t="shared" si="159"/>
        <v>8</v>
      </c>
      <c r="AT526" s="107">
        <f t="shared" si="160"/>
        <v>8</v>
      </c>
      <c r="AU526" s="105">
        <f t="shared" si="161"/>
        <v>103</v>
      </c>
      <c r="AV526" s="86">
        <v>1864.7600000000004</v>
      </c>
      <c r="AW526" s="87">
        <f t="shared" si="162"/>
        <v>6670.54</v>
      </c>
      <c r="AX526" s="87">
        <f t="shared" si="163"/>
        <v>4805.78</v>
      </c>
    </row>
    <row r="527" spans="1:50" ht="15.75" thickBot="1" x14ac:dyDescent="0.3">
      <c r="A527" s="179" t="s">
        <v>190</v>
      </c>
      <c r="B527" s="180" t="s">
        <v>453</v>
      </c>
      <c r="C527" s="181" t="s">
        <v>285</v>
      </c>
      <c r="D527" s="176" t="str">
        <f t="shared" si="147"/>
        <v>1114047875-Superior-STAR+PLUS-MRSA West</v>
      </c>
      <c r="E527" s="169" t="s">
        <v>480</v>
      </c>
      <c r="F527" s="169" t="s">
        <v>233</v>
      </c>
      <c r="G527" s="169" t="s">
        <v>202</v>
      </c>
      <c r="H527" s="85" t="s">
        <v>469</v>
      </c>
      <c r="I527" s="95" t="s">
        <v>510</v>
      </c>
      <c r="J527" s="116" t="s">
        <v>195</v>
      </c>
      <c r="K527" s="117" t="s">
        <v>195</v>
      </c>
      <c r="L527" s="117" t="s">
        <v>195</v>
      </c>
      <c r="M527" s="117" t="s">
        <v>195</v>
      </c>
      <c r="N527" s="117" t="s">
        <v>195</v>
      </c>
      <c r="O527" s="117" t="s">
        <v>195</v>
      </c>
      <c r="P527" s="117" t="s">
        <v>195</v>
      </c>
      <c r="Q527" s="117" t="s">
        <v>195</v>
      </c>
      <c r="R527" s="117" t="s">
        <v>195</v>
      </c>
      <c r="S527" s="117" t="s">
        <v>195</v>
      </c>
      <c r="T527" s="117" t="s">
        <v>195</v>
      </c>
      <c r="U527" s="118" t="s">
        <v>195</v>
      </c>
      <c r="V527" s="106">
        <v>0</v>
      </c>
      <c r="W527" s="106">
        <v>3</v>
      </c>
      <c r="X527" s="106">
        <v>1</v>
      </c>
      <c r="Y527" s="106">
        <v>0</v>
      </c>
      <c r="Z527" s="106">
        <v>0</v>
      </c>
      <c r="AA527" s="106">
        <v>2</v>
      </c>
      <c r="AB527" s="106">
        <v>0</v>
      </c>
      <c r="AC527" s="106">
        <v>2</v>
      </c>
      <c r="AD527" s="106">
        <v>2</v>
      </c>
      <c r="AE527" s="106">
        <v>1</v>
      </c>
      <c r="AF527" s="106">
        <v>0</v>
      </c>
      <c r="AG527" s="182">
        <v>1</v>
      </c>
      <c r="AH527" s="119">
        <f t="shared" si="148"/>
        <v>12</v>
      </c>
      <c r="AI527" s="106">
        <f t="shared" si="149"/>
        <v>0</v>
      </c>
      <c r="AJ527" s="107">
        <f t="shared" si="150"/>
        <v>3</v>
      </c>
      <c r="AK527" s="107">
        <f t="shared" si="151"/>
        <v>1</v>
      </c>
      <c r="AL527" s="107">
        <f t="shared" si="152"/>
        <v>0</v>
      </c>
      <c r="AM527" s="107">
        <f t="shared" si="153"/>
        <v>0</v>
      </c>
      <c r="AN527" s="107">
        <f t="shared" si="154"/>
        <v>2</v>
      </c>
      <c r="AO527" s="107">
        <f t="shared" si="155"/>
        <v>0</v>
      </c>
      <c r="AP527" s="107">
        <f t="shared" si="156"/>
        <v>2</v>
      </c>
      <c r="AQ527" s="107">
        <f t="shared" si="157"/>
        <v>2</v>
      </c>
      <c r="AR527" s="107">
        <f t="shared" si="158"/>
        <v>1</v>
      </c>
      <c r="AS527" s="107">
        <f t="shared" si="159"/>
        <v>0</v>
      </c>
      <c r="AT527" s="107">
        <f t="shared" si="160"/>
        <v>1</v>
      </c>
      <c r="AU527" s="105">
        <f t="shared" si="161"/>
        <v>12</v>
      </c>
      <c r="AV527" s="86">
        <v>799.76000000000045</v>
      </c>
      <c r="AW527" s="87">
        <f t="shared" si="162"/>
        <v>777.15</v>
      </c>
      <c r="AX527" s="87">
        <f t="shared" si="163"/>
        <v>-22.610000000000468</v>
      </c>
    </row>
    <row r="528" spans="1:50" ht="15.75" thickBot="1" x14ac:dyDescent="0.3">
      <c r="A528" s="179" t="s">
        <v>55</v>
      </c>
      <c r="B528" s="180" t="s">
        <v>288</v>
      </c>
      <c r="C528" s="181" t="s">
        <v>314</v>
      </c>
      <c r="D528" s="176" t="str">
        <f t="shared" si="147"/>
        <v>1114221199-Superior-STAR+PLUS-MRSA Central</v>
      </c>
      <c r="E528" s="169" t="s">
        <v>480</v>
      </c>
      <c r="F528" s="169" t="s">
        <v>233</v>
      </c>
      <c r="G528" s="169" t="s">
        <v>212</v>
      </c>
      <c r="H528" s="85" t="s">
        <v>469</v>
      </c>
      <c r="I528" s="95" t="s">
        <v>510</v>
      </c>
      <c r="J528" s="116" t="s">
        <v>195</v>
      </c>
      <c r="K528" s="117" t="s">
        <v>195</v>
      </c>
      <c r="L528" s="117" t="s">
        <v>195</v>
      </c>
      <c r="M528" s="117" t="s">
        <v>195</v>
      </c>
      <c r="N528" s="117" t="s">
        <v>195</v>
      </c>
      <c r="O528" s="117" t="s">
        <v>195</v>
      </c>
      <c r="P528" s="117" t="s">
        <v>195</v>
      </c>
      <c r="Q528" s="117" t="s">
        <v>195</v>
      </c>
      <c r="R528" s="117" t="s">
        <v>195</v>
      </c>
      <c r="S528" s="117" t="s">
        <v>195</v>
      </c>
      <c r="T528" s="117" t="s">
        <v>195</v>
      </c>
      <c r="U528" s="118" t="s">
        <v>195</v>
      </c>
      <c r="V528" s="106">
        <v>31</v>
      </c>
      <c r="W528" s="106">
        <v>31</v>
      </c>
      <c r="X528" s="106">
        <v>21</v>
      </c>
      <c r="Y528" s="106">
        <v>32</v>
      </c>
      <c r="Z528" s="106">
        <v>32</v>
      </c>
      <c r="AA528" s="106">
        <v>21</v>
      </c>
      <c r="AB528" s="106">
        <v>29</v>
      </c>
      <c r="AC528" s="106">
        <v>21</v>
      </c>
      <c r="AD528" s="106">
        <v>34</v>
      </c>
      <c r="AE528" s="106">
        <v>30</v>
      </c>
      <c r="AF528" s="106">
        <v>22</v>
      </c>
      <c r="AG528" s="182">
        <v>26</v>
      </c>
      <c r="AH528" s="119">
        <f t="shared" si="148"/>
        <v>330</v>
      </c>
      <c r="AI528" s="106">
        <f t="shared" si="149"/>
        <v>31</v>
      </c>
      <c r="AJ528" s="107">
        <f t="shared" si="150"/>
        <v>31</v>
      </c>
      <c r="AK528" s="107">
        <f t="shared" si="151"/>
        <v>21</v>
      </c>
      <c r="AL528" s="107">
        <f t="shared" si="152"/>
        <v>32</v>
      </c>
      <c r="AM528" s="107">
        <f t="shared" si="153"/>
        <v>32</v>
      </c>
      <c r="AN528" s="107">
        <f t="shared" si="154"/>
        <v>21</v>
      </c>
      <c r="AO528" s="107">
        <f t="shared" si="155"/>
        <v>29</v>
      </c>
      <c r="AP528" s="107">
        <f t="shared" si="156"/>
        <v>21</v>
      </c>
      <c r="AQ528" s="107">
        <f t="shared" si="157"/>
        <v>34</v>
      </c>
      <c r="AR528" s="107">
        <f t="shared" si="158"/>
        <v>30</v>
      </c>
      <c r="AS528" s="107">
        <f t="shared" si="159"/>
        <v>22</v>
      </c>
      <c r="AT528" s="107">
        <f t="shared" si="160"/>
        <v>26</v>
      </c>
      <c r="AU528" s="105">
        <f t="shared" si="161"/>
        <v>330</v>
      </c>
      <c r="AV528" s="86">
        <v>9995.6099999999933</v>
      </c>
      <c r="AW528" s="87">
        <f t="shared" si="162"/>
        <v>21371.63</v>
      </c>
      <c r="AX528" s="87">
        <f t="shared" si="163"/>
        <v>11376.020000000008</v>
      </c>
    </row>
    <row r="529" spans="1:50" ht="15.75" thickBot="1" x14ac:dyDescent="0.3">
      <c r="A529" s="179" t="s">
        <v>56</v>
      </c>
      <c r="B529" s="180" t="s">
        <v>289</v>
      </c>
      <c r="C529" s="181" t="s">
        <v>314</v>
      </c>
      <c r="D529" s="176" t="str">
        <f t="shared" si="147"/>
        <v>1114255833-Superior-STAR+PLUS-MRSA Central</v>
      </c>
      <c r="E529" s="169" t="s">
        <v>480</v>
      </c>
      <c r="F529" s="169" t="s">
        <v>233</v>
      </c>
      <c r="G529" s="169" t="s">
        <v>212</v>
      </c>
      <c r="H529" s="85" t="s">
        <v>469</v>
      </c>
      <c r="I529" s="95" t="s">
        <v>510</v>
      </c>
      <c r="J529" s="116" t="s">
        <v>195</v>
      </c>
      <c r="K529" s="117" t="s">
        <v>195</v>
      </c>
      <c r="L529" s="117" t="s">
        <v>195</v>
      </c>
      <c r="M529" s="117" t="s">
        <v>195</v>
      </c>
      <c r="N529" s="117" t="s">
        <v>195</v>
      </c>
      <c r="O529" s="117" t="s">
        <v>195</v>
      </c>
      <c r="P529" s="117" t="s">
        <v>195</v>
      </c>
      <c r="Q529" s="117" t="s">
        <v>195</v>
      </c>
      <c r="R529" s="117" t="s">
        <v>195</v>
      </c>
      <c r="S529" s="117" t="s">
        <v>195</v>
      </c>
      <c r="T529" s="117" t="s">
        <v>195</v>
      </c>
      <c r="U529" s="118" t="s">
        <v>195</v>
      </c>
      <c r="V529" s="106">
        <v>0</v>
      </c>
      <c r="W529" s="106">
        <v>0</v>
      </c>
      <c r="X529" s="106">
        <v>0</v>
      </c>
      <c r="Y529" s="106">
        <v>1</v>
      </c>
      <c r="Z529" s="106">
        <v>0</v>
      </c>
      <c r="AA529" s="106">
        <v>1</v>
      </c>
      <c r="AB529" s="106">
        <v>0</v>
      </c>
      <c r="AC529" s="106">
        <v>1</v>
      </c>
      <c r="AD529" s="106">
        <v>0</v>
      </c>
      <c r="AE529" s="106">
        <v>1</v>
      </c>
      <c r="AF529" s="106">
        <v>0</v>
      </c>
      <c r="AG529" s="182">
        <v>1</v>
      </c>
      <c r="AH529" s="119">
        <f t="shared" si="148"/>
        <v>5</v>
      </c>
      <c r="AI529" s="106">
        <f t="shared" si="149"/>
        <v>0</v>
      </c>
      <c r="AJ529" s="107">
        <f t="shared" si="150"/>
        <v>0</v>
      </c>
      <c r="AK529" s="107">
        <f t="shared" si="151"/>
        <v>0</v>
      </c>
      <c r="AL529" s="107">
        <f t="shared" si="152"/>
        <v>1</v>
      </c>
      <c r="AM529" s="107">
        <f t="shared" si="153"/>
        <v>0</v>
      </c>
      <c r="AN529" s="107">
        <f t="shared" si="154"/>
        <v>1</v>
      </c>
      <c r="AO529" s="107">
        <f t="shared" si="155"/>
        <v>0</v>
      </c>
      <c r="AP529" s="107">
        <f t="shared" si="156"/>
        <v>1</v>
      </c>
      <c r="AQ529" s="107">
        <f t="shared" si="157"/>
        <v>0</v>
      </c>
      <c r="AR529" s="107">
        <f t="shared" si="158"/>
        <v>1</v>
      </c>
      <c r="AS529" s="107">
        <f t="shared" si="159"/>
        <v>0</v>
      </c>
      <c r="AT529" s="107">
        <f t="shared" si="160"/>
        <v>1</v>
      </c>
      <c r="AU529" s="105">
        <f t="shared" si="161"/>
        <v>5</v>
      </c>
      <c r="AV529" s="86">
        <v>5762.2900000000018</v>
      </c>
      <c r="AW529" s="87">
        <f t="shared" si="162"/>
        <v>323.81</v>
      </c>
      <c r="AX529" s="87">
        <f t="shared" si="163"/>
        <v>-5438.4800000000014</v>
      </c>
    </row>
    <row r="530" spans="1:50" ht="15.75" thickBot="1" x14ac:dyDescent="0.3">
      <c r="A530" s="179" t="s">
        <v>57</v>
      </c>
      <c r="B530" s="180" t="s">
        <v>330</v>
      </c>
      <c r="C530" s="181" t="s">
        <v>449</v>
      </c>
      <c r="D530" s="176" t="str">
        <f t="shared" si="147"/>
        <v>1114370632-Superior-STAR+PLUS-Dallas</v>
      </c>
      <c r="E530" s="169" t="s">
        <v>480</v>
      </c>
      <c r="F530" s="169" t="s">
        <v>233</v>
      </c>
      <c r="G530" s="169" t="s">
        <v>255</v>
      </c>
      <c r="H530" s="85" t="s">
        <v>469</v>
      </c>
      <c r="I530" s="95" t="s">
        <v>510</v>
      </c>
      <c r="J530" s="116" t="s">
        <v>38</v>
      </c>
      <c r="K530" s="117" t="s">
        <v>38</v>
      </c>
      <c r="L530" s="117" t="s">
        <v>38</v>
      </c>
      <c r="M530" s="117" t="s">
        <v>38</v>
      </c>
      <c r="N530" s="117" t="s">
        <v>38</v>
      </c>
      <c r="O530" s="117" t="s">
        <v>38</v>
      </c>
      <c r="P530" s="117" t="s">
        <v>38</v>
      </c>
      <c r="Q530" s="117" t="s">
        <v>38</v>
      </c>
      <c r="R530" s="117" t="s">
        <v>38</v>
      </c>
      <c r="S530" s="117" t="s">
        <v>195</v>
      </c>
      <c r="T530" s="117" t="s">
        <v>195</v>
      </c>
      <c r="U530" s="118" t="s">
        <v>195</v>
      </c>
      <c r="V530" s="106">
        <v>0</v>
      </c>
      <c r="W530" s="106">
        <v>0</v>
      </c>
      <c r="X530" s="106">
        <v>0</v>
      </c>
      <c r="Y530" s="106">
        <v>0</v>
      </c>
      <c r="Z530" s="106">
        <v>0</v>
      </c>
      <c r="AA530" s="106">
        <v>0</v>
      </c>
      <c r="AB530" s="106">
        <v>0</v>
      </c>
      <c r="AC530" s="106">
        <v>0</v>
      </c>
      <c r="AD530" s="106">
        <v>0</v>
      </c>
      <c r="AE530" s="106">
        <v>0</v>
      </c>
      <c r="AF530" s="106">
        <v>0</v>
      </c>
      <c r="AG530" s="182">
        <v>0</v>
      </c>
      <c r="AH530" s="119">
        <f t="shared" si="148"/>
        <v>0</v>
      </c>
      <c r="AI530" s="106">
        <f t="shared" si="149"/>
        <v>0</v>
      </c>
      <c r="AJ530" s="107">
        <f t="shared" si="150"/>
        <v>0</v>
      </c>
      <c r="AK530" s="107">
        <f t="shared" si="151"/>
        <v>0</v>
      </c>
      <c r="AL530" s="107">
        <f t="shared" si="152"/>
        <v>0</v>
      </c>
      <c r="AM530" s="107">
        <f t="shared" si="153"/>
        <v>0</v>
      </c>
      <c r="AN530" s="107">
        <f t="shared" si="154"/>
        <v>0</v>
      </c>
      <c r="AO530" s="107">
        <f t="shared" si="155"/>
        <v>0</v>
      </c>
      <c r="AP530" s="107">
        <f t="shared" si="156"/>
        <v>0</v>
      </c>
      <c r="AQ530" s="107">
        <f t="shared" si="157"/>
        <v>0</v>
      </c>
      <c r="AR530" s="107">
        <f t="shared" si="158"/>
        <v>0</v>
      </c>
      <c r="AS530" s="107">
        <f t="shared" si="159"/>
        <v>0</v>
      </c>
      <c r="AT530" s="107">
        <f t="shared" si="160"/>
        <v>0</v>
      </c>
      <c r="AU530" s="105">
        <f t="shared" si="161"/>
        <v>0</v>
      </c>
      <c r="AV530" s="86">
        <v>4716.9000000000015</v>
      </c>
      <c r="AW530" s="87">
        <f t="shared" si="162"/>
        <v>0</v>
      </c>
      <c r="AX530" s="87">
        <f t="shared" si="163"/>
        <v>-4716.9000000000015</v>
      </c>
    </row>
    <row r="531" spans="1:50" ht="15.75" thickBot="1" x14ac:dyDescent="0.3">
      <c r="A531" s="179" t="s">
        <v>58</v>
      </c>
      <c r="B531" s="180" t="s">
        <v>253</v>
      </c>
      <c r="C531" s="181" t="s">
        <v>449</v>
      </c>
      <c r="D531" s="176" t="str">
        <f t="shared" si="147"/>
        <v>1124012935-Superior-STAR+PLUS-Dallas</v>
      </c>
      <c r="E531" s="169" t="s">
        <v>480</v>
      </c>
      <c r="F531" s="169" t="s">
        <v>233</v>
      </c>
      <c r="G531" s="169" t="s">
        <v>255</v>
      </c>
      <c r="H531" s="85" t="s">
        <v>468</v>
      </c>
      <c r="I531" s="95" t="s">
        <v>510</v>
      </c>
      <c r="J531" s="116" t="s">
        <v>195</v>
      </c>
      <c r="K531" s="117" t="s">
        <v>195</v>
      </c>
      <c r="L531" s="117" t="s">
        <v>195</v>
      </c>
      <c r="M531" s="117" t="s">
        <v>195</v>
      </c>
      <c r="N531" s="117" t="s">
        <v>195</v>
      </c>
      <c r="O531" s="117" t="s">
        <v>195</v>
      </c>
      <c r="P531" s="117" t="s">
        <v>195</v>
      </c>
      <c r="Q531" s="117" t="s">
        <v>195</v>
      </c>
      <c r="R531" s="117" t="s">
        <v>195</v>
      </c>
      <c r="S531" s="117" t="s">
        <v>195</v>
      </c>
      <c r="T531" s="117" t="s">
        <v>195</v>
      </c>
      <c r="U531" s="118" t="s">
        <v>195</v>
      </c>
      <c r="V531" s="106">
        <v>23</v>
      </c>
      <c r="W531" s="106">
        <v>14</v>
      </c>
      <c r="X531" s="106">
        <v>21</v>
      </c>
      <c r="Y531" s="106">
        <v>12</v>
      </c>
      <c r="Z531" s="106">
        <v>17</v>
      </c>
      <c r="AA531" s="106">
        <v>23</v>
      </c>
      <c r="AB531" s="106">
        <v>22</v>
      </c>
      <c r="AC531" s="106">
        <v>20</v>
      </c>
      <c r="AD531" s="106">
        <v>22</v>
      </c>
      <c r="AE531" s="106">
        <v>18</v>
      </c>
      <c r="AF531" s="106">
        <v>15</v>
      </c>
      <c r="AG531" s="182">
        <v>23</v>
      </c>
      <c r="AH531" s="119">
        <f t="shared" si="148"/>
        <v>230</v>
      </c>
      <c r="AI531" s="106">
        <f t="shared" si="149"/>
        <v>23</v>
      </c>
      <c r="AJ531" s="107">
        <f t="shared" si="150"/>
        <v>14</v>
      </c>
      <c r="AK531" s="107">
        <f t="shared" si="151"/>
        <v>21</v>
      </c>
      <c r="AL531" s="107">
        <f t="shared" si="152"/>
        <v>12</v>
      </c>
      <c r="AM531" s="107">
        <f t="shared" si="153"/>
        <v>17</v>
      </c>
      <c r="AN531" s="107">
        <f t="shared" si="154"/>
        <v>23</v>
      </c>
      <c r="AO531" s="107">
        <f t="shared" si="155"/>
        <v>22</v>
      </c>
      <c r="AP531" s="107">
        <f t="shared" si="156"/>
        <v>20</v>
      </c>
      <c r="AQ531" s="107">
        <f t="shared" si="157"/>
        <v>22</v>
      </c>
      <c r="AR531" s="107">
        <f t="shared" si="158"/>
        <v>18</v>
      </c>
      <c r="AS531" s="107">
        <f t="shared" si="159"/>
        <v>15</v>
      </c>
      <c r="AT531" s="107">
        <f t="shared" si="160"/>
        <v>23</v>
      </c>
      <c r="AU531" s="105">
        <f t="shared" si="161"/>
        <v>230</v>
      </c>
      <c r="AV531" s="86">
        <v>647.07000000000016</v>
      </c>
      <c r="AW531" s="87">
        <f t="shared" si="162"/>
        <v>25031.52</v>
      </c>
      <c r="AX531" s="87">
        <f t="shared" si="163"/>
        <v>24384.45</v>
      </c>
    </row>
    <row r="532" spans="1:50" ht="15.75" thickBot="1" x14ac:dyDescent="0.3">
      <c r="A532" s="179" t="s">
        <v>59</v>
      </c>
      <c r="B532" s="180" t="s">
        <v>270</v>
      </c>
      <c r="C532" s="181" t="s">
        <v>441</v>
      </c>
      <c r="D532" s="176" t="str">
        <f t="shared" si="147"/>
        <v>1134113855-Superior-STAR+PLUS-Bexar</v>
      </c>
      <c r="E532" s="169" t="s">
        <v>480</v>
      </c>
      <c r="F532" s="169" t="s">
        <v>233</v>
      </c>
      <c r="G532" s="169" t="s">
        <v>272</v>
      </c>
      <c r="H532" s="85" t="s">
        <v>469</v>
      </c>
      <c r="I532" s="95" t="s">
        <v>510</v>
      </c>
      <c r="J532" s="116" t="s">
        <v>195</v>
      </c>
      <c r="K532" s="117" t="s">
        <v>195</v>
      </c>
      <c r="L532" s="117" t="s">
        <v>195</v>
      </c>
      <c r="M532" s="117" t="s">
        <v>195</v>
      </c>
      <c r="N532" s="117" t="s">
        <v>195</v>
      </c>
      <c r="O532" s="117" t="s">
        <v>195</v>
      </c>
      <c r="P532" s="117" t="s">
        <v>195</v>
      </c>
      <c r="Q532" s="117" t="s">
        <v>195</v>
      </c>
      <c r="R532" s="117" t="s">
        <v>195</v>
      </c>
      <c r="S532" s="117" t="s">
        <v>195</v>
      </c>
      <c r="T532" s="117" t="s">
        <v>195</v>
      </c>
      <c r="U532" s="118" t="s">
        <v>195</v>
      </c>
      <c r="V532" s="106">
        <v>40</v>
      </c>
      <c r="W532" s="106">
        <v>44</v>
      </c>
      <c r="X532" s="106">
        <v>41</v>
      </c>
      <c r="Y532" s="106">
        <v>35</v>
      </c>
      <c r="Z532" s="106">
        <v>44</v>
      </c>
      <c r="AA532" s="106">
        <v>31</v>
      </c>
      <c r="AB532" s="106">
        <v>63</v>
      </c>
      <c r="AC532" s="106">
        <v>55</v>
      </c>
      <c r="AD532" s="106">
        <v>77</v>
      </c>
      <c r="AE532" s="106">
        <v>52</v>
      </c>
      <c r="AF532" s="106">
        <v>88</v>
      </c>
      <c r="AG532" s="182">
        <v>59</v>
      </c>
      <c r="AH532" s="119">
        <f t="shared" si="148"/>
        <v>629</v>
      </c>
      <c r="AI532" s="106">
        <f t="shared" si="149"/>
        <v>40</v>
      </c>
      <c r="AJ532" s="107">
        <f t="shared" si="150"/>
        <v>44</v>
      </c>
      <c r="AK532" s="107">
        <f t="shared" si="151"/>
        <v>41</v>
      </c>
      <c r="AL532" s="107">
        <f t="shared" si="152"/>
        <v>35</v>
      </c>
      <c r="AM532" s="107">
        <f t="shared" si="153"/>
        <v>44</v>
      </c>
      <c r="AN532" s="107">
        <f t="shared" si="154"/>
        <v>31</v>
      </c>
      <c r="AO532" s="107">
        <f t="shared" si="155"/>
        <v>63</v>
      </c>
      <c r="AP532" s="107">
        <f t="shared" si="156"/>
        <v>55</v>
      </c>
      <c r="AQ532" s="107">
        <f t="shared" si="157"/>
        <v>77</v>
      </c>
      <c r="AR532" s="107">
        <f t="shared" si="158"/>
        <v>52</v>
      </c>
      <c r="AS532" s="107">
        <f t="shared" si="159"/>
        <v>88</v>
      </c>
      <c r="AT532" s="107">
        <f t="shared" si="160"/>
        <v>59</v>
      </c>
      <c r="AU532" s="105">
        <f t="shared" si="161"/>
        <v>629</v>
      </c>
      <c r="AV532" s="86">
        <v>23426.13</v>
      </c>
      <c r="AW532" s="87">
        <f t="shared" si="162"/>
        <v>40735.620000000003</v>
      </c>
      <c r="AX532" s="87">
        <f t="shared" si="163"/>
        <v>17309.490000000002</v>
      </c>
    </row>
    <row r="533" spans="1:50" ht="15.75" thickBot="1" x14ac:dyDescent="0.3">
      <c r="A533" s="179" t="s">
        <v>60</v>
      </c>
      <c r="B533" s="180" t="s">
        <v>265</v>
      </c>
      <c r="C533" s="181" t="s">
        <v>285</v>
      </c>
      <c r="D533" s="176" t="str">
        <f t="shared" si="147"/>
        <v>1134186356-Superior-STAR+PLUS-MRSA West</v>
      </c>
      <c r="E533" s="169" t="s">
        <v>480</v>
      </c>
      <c r="F533" s="169" t="s">
        <v>233</v>
      </c>
      <c r="G533" s="169" t="s">
        <v>202</v>
      </c>
      <c r="H533" s="85" t="s">
        <v>469</v>
      </c>
      <c r="I533" s="95" t="s">
        <v>510</v>
      </c>
      <c r="J533" s="116" t="s">
        <v>195</v>
      </c>
      <c r="K533" s="117" t="s">
        <v>195</v>
      </c>
      <c r="L533" s="117" t="s">
        <v>195</v>
      </c>
      <c r="M533" s="117" t="s">
        <v>195</v>
      </c>
      <c r="N533" s="117" t="s">
        <v>195</v>
      </c>
      <c r="O533" s="117" t="s">
        <v>195</v>
      </c>
      <c r="P533" s="117" t="s">
        <v>195</v>
      </c>
      <c r="Q533" s="117" t="s">
        <v>195</v>
      </c>
      <c r="R533" s="117" t="s">
        <v>195</v>
      </c>
      <c r="S533" s="117" t="s">
        <v>195</v>
      </c>
      <c r="T533" s="117" t="s">
        <v>195</v>
      </c>
      <c r="U533" s="118" t="s">
        <v>195</v>
      </c>
      <c r="V533" s="106">
        <v>17</v>
      </c>
      <c r="W533" s="106">
        <v>16</v>
      </c>
      <c r="X533" s="106">
        <v>11</v>
      </c>
      <c r="Y533" s="106">
        <v>16</v>
      </c>
      <c r="Z533" s="106">
        <v>10</v>
      </c>
      <c r="AA533" s="106">
        <v>11</v>
      </c>
      <c r="AB533" s="106">
        <v>12</v>
      </c>
      <c r="AC533" s="106">
        <v>15</v>
      </c>
      <c r="AD533" s="106">
        <v>9</v>
      </c>
      <c r="AE533" s="106">
        <v>6</v>
      </c>
      <c r="AF533" s="106">
        <v>8</v>
      </c>
      <c r="AG533" s="182">
        <v>7</v>
      </c>
      <c r="AH533" s="119">
        <f t="shared" si="148"/>
        <v>138</v>
      </c>
      <c r="AI533" s="106">
        <f t="shared" si="149"/>
        <v>17</v>
      </c>
      <c r="AJ533" s="107">
        <f t="shared" si="150"/>
        <v>16</v>
      </c>
      <c r="AK533" s="107">
        <f t="shared" si="151"/>
        <v>11</v>
      </c>
      <c r="AL533" s="107">
        <f t="shared" si="152"/>
        <v>16</v>
      </c>
      <c r="AM533" s="107">
        <f t="shared" si="153"/>
        <v>10</v>
      </c>
      <c r="AN533" s="107">
        <f t="shared" si="154"/>
        <v>11</v>
      </c>
      <c r="AO533" s="107">
        <f t="shared" si="155"/>
        <v>12</v>
      </c>
      <c r="AP533" s="107">
        <f t="shared" si="156"/>
        <v>15</v>
      </c>
      <c r="AQ533" s="107">
        <f t="shared" si="157"/>
        <v>9</v>
      </c>
      <c r="AR533" s="107">
        <f t="shared" si="158"/>
        <v>6</v>
      </c>
      <c r="AS533" s="107">
        <f t="shared" si="159"/>
        <v>8</v>
      </c>
      <c r="AT533" s="107">
        <f t="shared" si="160"/>
        <v>7</v>
      </c>
      <c r="AU533" s="105">
        <f t="shared" si="161"/>
        <v>138</v>
      </c>
      <c r="AV533" s="86">
        <v>2428.92</v>
      </c>
      <c r="AW533" s="87">
        <f t="shared" si="162"/>
        <v>8937.23</v>
      </c>
      <c r="AX533" s="87">
        <f t="shared" si="163"/>
        <v>6508.3099999999995</v>
      </c>
    </row>
    <row r="534" spans="1:50" ht="15.75" thickBot="1" x14ac:dyDescent="0.3">
      <c r="A534" s="179" t="s">
        <v>394</v>
      </c>
      <c r="B534" s="180" t="s">
        <v>395</v>
      </c>
      <c r="C534" s="181" t="s">
        <v>369</v>
      </c>
      <c r="D534" s="176" t="str">
        <f t="shared" si="147"/>
        <v>1144262957-Superior-STAR+PLUS-Nueces</v>
      </c>
      <c r="E534" s="169" t="s">
        <v>480</v>
      </c>
      <c r="F534" s="169" t="s">
        <v>233</v>
      </c>
      <c r="G534" s="169" t="s">
        <v>370</v>
      </c>
      <c r="H534" s="85" t="s">
        <v>468</v>
      </c>
      <c r="I534" s="95" t="s">
        <v>510</v>
      </c>
      <c r="J534" s="116" t="s">
        <v>195</v>
      </c>
      <c r="K534" s="117" t="s">
        <v>195</v>
      </c>
      <c r="L534" s="117" t="s">
        <v>195</v>
      </c>
      <c r="M534" s="117" t="s">
        <v>195</v>
      </c>
      <c r="N534" s="117" t="s">
        <v>195</v>
      </c>
      <c r="O534" s="117" t="s">
        <v>195</v>
      </c>
      <c r="P534" s="117" t="s">
        <v>195</v>
      </c>
      <c r="Q534" s="117" t="s">
        <v>195</v>
      </c>
      <c r="R534" s="117" t="s">
        <v>195</v>
      </c>
      <c r="S534" s="117" t="s">
        <v>195</v>
      </c>
      <c r="T534" s="117" t="s">
        <v>195</v>
      </c>
      <c r="U534" s="118" t="s">
        <v>195</v>
      </c>
      <c r="V534" s="106">
        <v>25</v>
      </c>
      <c r="W534" s="106">
        <v>22</v>
      </c>
      <c r="X534" s="106">
        <v>21</v>
      </c>
      <c r="Y534" s="106">
        <v>24</v>
      </c>
      <c r="Z534" s="106">
        <v>19</v>
      </c>
      <c r="AA534" s="106">
        <v>24</v>
      </c>
      <c r="AB534" s="106">
        <v>29</v>
      </c>
      <c r="AC534" s="106">
        <v>18</v>
      </c>
      <c r="AD534" s="106">
        <v>25</v>
      </c>
      <c r="AE534" s="106">
        <v>27</v>
      </c>
      <c r="AF534" s="106">
        <v>21</v>
      </c>
      <c r="AG534" s="182">
        <v>29</v>
      </c>
      <c r="AH534" s="119">
        <f t="shared" si="148"/>
        <v>284</v>
      </c>
      <c r="AI534" s="106">
        <f t="shared" si="149"/>
        <v>25</v>
      </c>
      <c r="AJ534" s="107">
        <f t="shared" si="150"/>
        <v>22</v>
      </c>
      <c r="AK534" s="107">
        <f t="shared" si="151"/>
        <v>21</v>
      </c>
      <c r="AL534" s="107">
        <f t="shared" si="152"/>
        <v>24</v>
      </c>
      <c r="AM534" s="107">
        <f t="shared" si="153"/>
        <v>19</v>
      </c>
      <c r="AN534" s="107">
        <f t="shared" si="154"/>
        <v>24</v>
      </c>
      <c r="AO534" s="107">
        <f t="shared" si="155"/>
        <v>29</v>
      </c>
      <c r="AP534" s="107">
        <f t="shared" si="156"/>
        <v>18</v>
      </c>
      <c r="AQ534" s="107">
        <f t="shared" si="157"/>
        <v>25</v>
      </c>
      <c r="AR534" s="107">
        <f t="shared" si="158"/>
        <v>27</v>
      </c>
      <c r="AS534" s="107">
        <f t="shared" si="159"/>
        <v>21</v>
      </c>
      <c r="AT534" s="107">
        <f t="shared" si="160"/>
        <v>29</v>
      </c>
      <c r="AU534" s="105">
        <f t="shared" si="161"/>
        <v>284</v>
      </c>
      <c r="AV534" s="86">
        <v>35999.759999999995</v>
      </c>
      <c r="AW534" s="87">
        <f t="shared" si="162"/>
        <v>30908.49</v>
      </c>
      <c r="AX534" s="87">
        <f t="shared" si="163"/>
        <v>-5091.2699999999932</v>
      </c>
    </row>
    <row r="535" spans="1:50" ht="15.75" thickBot="1" x14ac:dyDescent="0.3">
      <c r="A535" s="179" t="s">
        <v>61</v>
      </c>
      <c r="B535" s="180" t="s">
        <v>378</v>
      </c>
      <c r="C535" s="181" t="s">
        <v>285</v>
      </c>
      <c r="D535" s="176" t="str">
        <f t="shared" si="147"/>
        <v>1144324211-Superior-STAR+PLUS-MRSA West</v>
      </c>
      <c r="E535" s="169" t="s">
        <v>480</v>
      </c>
      <c r="F535" s="169" t="s">
        <v>233</v>
      </c>
      <c r="G535" s="169" t="s">
        <v>202</v>
      </c>
      <c r="H535" s="85" t="s">
        <v>469</v>
      </c>
      <c r="I535" s="95" t="s">
        <v>510</v>
      </c>
      <c r="J535" s="116" t="s">
        <v>195</v>
      </c>
      <c r="K535" s="117" t="s">
        <v>195</v>
      </c>
      <c r="L535" s="117" t="s">
        <v>195</v>
      </c>
      <c r="M535" s="117" t="s">
        <v>195</v>
      </c>
      <c r="N535" s="117" t="s">
        <v>195</v>
      </c>
      <c r="O535" s="117" t="s">
        <v>195</v>
      </c>
      <c r="P535" s="117" t="s">
        <v>195</v>
      </c>
      <c r="Q535" s="117" t="s">
        <v>195</v>
      </c>
      <c r="R535" s="117" t="s">
        <v>195</v>
      </c>
      <c r="S535" s="117" t="s">
        <v>195</v>
      </c>
      <c r="T535" s="117" t="s">
        <v>195</v>
      </c>
      <c r="U535" s="118" t="s">
        <v>195</v>
      </c>
      <c r="V535" s="106">
        <v>5</v>
      </c>
      <c r="W535" s="106">
        <v>6</v>
      </c>
      <c r="X535" s="106">
        <v>4</v>
      </c>
      <c r="Y535" s="106">
        <v>4</v>
      </c>
      <c r="Z535" s="106">
        <v>8</v>
      </c>
      <c r="AA535" s="106">
        <v>6</v>
      </c>
      <c r="AB535" s="106">
        <v>9</v>
      </c>
      <c r="AC535" s="106">
        <v>3</v>
      </c>
      <c r="AD535" s="106">
        <v>4</v>
      </c>
      <c r="AE535" s="106">
        <v>4</v>
      </c>
      <c r="AF535" s="106">
        <v>8</v>
      </c>
      <c r="AG535" s="182">
        <v>1</v>
      </c>
      <c r="AH535" s="119">
        <f t="shared" si="148"/>
        <v>62</v>
      </c>
      <c r="AI535" s="106">
        <f t="shared" si="149"/>
        <v>5</v>
      </c>
      <c r="AJ535" s="107">
        <f t="shared" si="150"/>
        <v>6</v>
      </c>
      <c r="AK535" s="107">
        <f t="shared" si="151"/>
        <v>4</v>
      </c>
      <c r="AL535" s="107">
        <f t="shared" si="152"/>
        <v>4</v>
      </c>
      <c r="AM535" s="107">
        <f t="shared" si="153"/>
        <v>8</v>
      </c>
      <c r="AN535" s="107">
        <f t="shared" si="154"/>
        <v>6</v>
      </c>
      <c r="AO535" s="107">
        <f t="shared" si="155"/>
        <v>9</v>
      </c>
      <c r="AP535" s="107">
        <f t="shared" si="156"/>
        <v>3</v>
      </c>
      <c r="AQ535" s="107">
        <f t="shared" si="157"/>
        <v>4</v>
      </c>
      <c r="AR535" s="107">
        <f t="shared" si="158"/>
        <v>4</v>
      </c>
      <c r="AS535" s="107">
        <f t="shared" si="159"/>
        <v>8</v>
      </c>
      <c r="AT535" s="107">
        <f t="shared" si="160"/>
        <v>1</v>
      </c>
      <c r="AU535" s="105">
        <f t="shared" si="161"/>
        <v>62</v>
      </c>
      <c r="AV535" s="86">
        <v>5216.0499999999993</v>
      </c>
      <c r="AW535" s="87">
        <f t="shared" si="162"/>
        <v>4015.28</v>
      </c>
      <c r="AX535" s="87">
        <f t="shared" si="163"/>
        <v>-1200.7699999999991</v>
      </c>
    </row>
    <row r="536" spans="1:50" ht="15.75" thickBot="1" x14ac:dyDescent="0.3">
      <c r="A536" s="179" t="s">
        <v>63</v>
      </c>
      <c r="B536" s="180" t="s">
        <v>346</v>
      </c>
      <c r="C536" s="181" t="s">
        <v>285</v>
      </c>
      <c r="D536" s="176" t="str">
        <f t="shared" si="147"/>
        <v>1154805687-Superior-STAR+PLUS-MRSA West</v>
      </c>
      <c r="E536" s="169" t="s">
        <v>480</v>
      </c>
      <c r="F536" s="169" t="s">
        <v>233</v>
      </c>
      <c r="G536" s="169" t="s">
        <v>202</v>
      </c>
      <c r="H536" s="85" t="s">
        <v>469</v>
      </c>
      <c r="I536" s="95" t="s">
        <v>510</v>
      </c>
      <c r="J536" s="116" t="s">
        <v>195</v>
      </c>
      <c r="K536" s="117" t="s">
        <v>195</v>
      </c>
      <c r="L536" s="117" t="s">
        <v>195</v>
      </c>
      <c r="M536" s="117" t="s">
        <v>195</v>
      </c>
      <c r="N536" s="117" t="s">
        <v>195</v>
      </c>
      <c r="O536" s="117" t="s">
        <v>195</v>
      </c>
      <c r="P536" s="117" t="s">
        <v>195</v>
      </c>
      <c r="Q536" s="117" t="s">
        <v>195</v>
      </c>
      <c r="R536" s="117" t="s">
        <v>195</v>
      </c>
      <c r="S536" s="117" t="s">
        <v>195</v>
      </c>
      <c r="T536" s="117" t="s">
        <v>195</v>
      </c>
      <c r="U536" s="118" t="s">
        <v>195</v>
      </c>
      <c r="V536" s="106">
        <v>5</v>
      </c>
      <c r="W536" s="106">
        <v>2</v>
      </c>
      <c r="X536" s="106">
        <v>2</v>
      </c>
      <c r="Y536" s="106">
        <v>1</v>
      </c>
      <c r="Z536" s="106">
        <v>2</v>
      </c>
      <c r="AA536" s="106">
        <v>3</v>
      </c>
      <c r="AB536" s="106">
        <v>5</v>
      </c>
      <c r="AC536" s="106">
        <v>4</v>
      </c>
      <c r="AD536" s="106">
        <v>3</v>
      </c>
      <c r="AE536" s="106">
        <v>1</v>
      </c>
      <c r="AF536" s="106">
        <v>2</v>
      </c>
      <c r="AG536" s="182">
        <v>3</v>
      </c>
      <c r="AH536" s="119">
        <f t="shared" si="148"/>
        <v>33</v>
      </c>
      <c r="AI536" s="106">
        <f t="shared" si="149"/>
        <v>5</v>
      </c>
      <c r="AJ536" s="107">
        <f t="shared" si="150"/>
        <v>2</v>
      </c>
      <c r="AK536" s="107">
        <f t="shared" si="151"/>
        <v>2</v>
      </c>
      <c r="AL536" s="107">
        <f t="shared" si="152"/>
        <v>1</v>
      </c>
      <c r="AM536" s="107">
        <f t="shared" si="153"/>
        <v>2</v>
      </c>
      <c r="AN536" s="107">
        <f t="shared" si="154"/>
        <v>3</v>
      </c>
      <c r="AO536" s="107">
        <f t="shared" si="155"/>
        <v>5</v>
      </c>
      <c r="AP536" s="107">
        <f t="shared" si="156"/>
        <v>4</v>
      </c>
      <c r="AQ536" s="107">
        <f t="shared" si="157"/>
        <v>3</v>
      </c>
      <c r="AR536" s="107">
        <f t="shared" si="158"/>
        <v>1</v>
      </c>
      <c r="AS536" s="107">
        <f t="shared" si="159"/>
        <v>2</v>
      </c>
      <c r="AT536" s="107">
        <f t="shared" si="160"/>
        <v>3</v>
      </c>
      <c r="AU536" s="105">
        <f t="shared" si="161"/>
        <v>33</v>
      </c>
      <c r="AV536" s="86">
        <v>119.40000000000002</v>
      </c>
      <c r="AW536" s="87">
        <f t="shared" si="162"/>
        <v>2137.16</v>
      </c>
      <c r="AX536" s="87">
        <f t="shared" si="163"/>
        <v>2017.7599999999998</v>
      </c>
    </row>
    <row r="537" spans="1:50" ht="15.75" thickBot="1" x14ac:dyDescent="0.3">
      <c r="A537" s="179" t="s">
        <v>65</v>
      </c>
      <c r="B537" s="180" t="s">
        <v>341</v>
      </c>
      <c r="C537" s="181" t="s">
        <v>285</v>
      </c>
      <c r="D537" s="176" t="str">
        <f t="shared" si="147"/>
        <v>1174533103-Superior-STAR+PLUS-MRSA West</v>
      </c>
      <c r="E537" s="169" t="s">
        <v>480</v>
      </c>
      <c r="F537" s="169" t="s">
        <v>233</v>
      </c>
      <c r="G537" s="169" t="s">
        <v>202</v>
      </c>
      <c r="H537" s="85" t="s">
        <v>469</v>
      </c>
      <c r="I537" s="95" t="s">
        <v>510</v>
      </c>
      <c r="J537" s="116" t="s">
        <v>195</v>
      </c>
      <c r="K537" s="117" t="s">
        <v>195</v>
      </c>
      <c r="L537" s="117" t="s">
        <v>195</v>
      </c>
      <c r="M537" s="117" t="s">
        <v>195</v>
      </c>
      <c r="N537" s="117" t="s">
        <v>195</v>
      </c>
      <c r="O537" s="117" t="s">
        <v>195</v>
      </c>
      <c r="P537" s="117" t="s">
        <v>195</v>
      </c>
      <c r="Q537" s="117" t="s">
        <v>195</v>
      </c>
      <c r="R537" s="117" t="s">
        <v>195</v>
      </c>
      <c r="S537" s="117" t="s">
        <v>195</v>
      </c>
      <c r="T537" s="117" t="s">
        <v>195</v>
      </c>
      <c r="U537" s="118" t="s">
        <v>195</v>
      </c>
      <c r="V537" s="106">
        <v>8</v>
      </c>
      <c r="W537" s="106">
        <v>0</v>
      </c>
      <c r="X537" s="106">
        <v>1</v>
      </c>
      <c r="Y537" s="106">
        <v>1</v>
      </c>
      <c r="Z537" s="106">
        <v>1</v>
      </c>
      <c r="AA537" s="106">
        <v>3</v>
      </c>
      <c r="AB537" s="106">
        <v>1</v>
      </c>
      <c r="AC537" s="106">
        <v>0</v>
      </c>
      <c r="AD537" s="106">
        <v>0</v>
      </c>
      <c r="AE537" s="106">
        <v>1</v>
      </c>
      <c r="AF537" s="106">
        <v>0</v>
      </c>
      <c r="AG537" s="182">
        <v>0</v>
      </c>
      <c r="AH537" s="119">
        <f t="shared" si="148"/>
        <v>16</v>
      </c>
      <c r="AI537" s="106">
        <f t="shared" si="149"/>
        <v>8</v>
      </c>
      <c r="AJ537" s="107">
        <f t="shared" si="150"/>
        <v>0</v>
      </c>
      <c r="AK537" s="107">
        <f t="shared" si="151"/>
        <v>1</v>
      </c>
      <c r="AL537" s="107">
        <f t="shared" si="152"/>
        <v>1</v>
      </c>
      <c r="AM537" s="107">
        <f t="shared" si="153"/>
        <v>1</v>
      </c>
      <c r="AN537" s="107">
        <f t="shared" si="154"/>
        <v>3</v>
      </c>
      <c r="AO537" s="107">
        <f t="shared" si="155"/>
        <v>1</v>
      </c>
      <c r="AP537" s="107">
        <f t="shared" si="156"/>
        <v>0</v>
      </c>
      <c r="AQ537" s="107">
        <f t="shared" si="157"/>
        <v>0</v>
      </c>
      <c r="AR537" s="107">
        <f t="shared" si="158"/>
        <v>1</v>
      </c>
      <c r="AS537" s="107">
        <f t="shared" si="159"/>
        <v>0</v>
      </c>
      <c r="AT537" s="107">
        <f t="shared" si="160"/>
        <v>0</v>
      </c>
      <c r="AU537" s="105">
        <f t="shared" si="161"/>
        <v>16</v>
      </c>
      <c r="AV537" s="86">
        <v>6550.0800000000017</v>
      </c>
      <c r="AW537" s="87">
        <f t="shared" si="162"/>
        <v>1036.2</v>
      </c>
      <c r="AX537" s="87">
        <f t="shared" si="163"/>
        <v>-5513.8800000000019</v>
      </c>
    </row>
    <row r="538" spans="1:50" ht="15.75" thickBot="1" x14ac:dyDescent="0.3">
      <c r="A538" s="179" t="s">
        <v>66</v>
      </c>
      <c r="B538" s="180" t="s">
        <v>207</v>
      </c>
      <c r="C538" s="181" t="s">
        <v>285</v>
      </c>
      <c r="D538" s="176" t="str">
        <f t="shared" si="147"/>
        <v>1174982540-Superior-STAR+PLUS-MRSA West</v>
      </c>
      <c r="E538" s="169" t="s">
        <v>480</v>
      </c>
      <c r="F538" s="169" t="s">
        <v>233</v>
      </c>
      <c r="G538" s="169" t="s">
        <v>202</v>
      </c>
      <c r="H538" s="85" t="s">
        <v>469</v>
      </c>
      <c r="I538" s="95" t="s">
        <v>510</v>
      </c>
      <c r="J538" s="116" t="s">
        <v>195</v>
      </c>
      <c r="K538" s="117" t="s">
        <v>195</v>
      </c>
      <c r="L538" s="117" t="s">
        <v>195</v>
      </c>
      <c r="M538" s="117" t="s">
        <v>195</v>
      </c>
      <c r="N538" s="117" t="s">
        <v>195</v>
      </c>
      <c r="O538" s="117" t="s">
        <v>195</v>
      </c>
      <c r="P538" s="117" t="s">
        <v>195</v>
      </c>
      <c r="Q538" s="117" t="s">
        <v>195</v>
      </c>
      <c r="R538" s="117" t="s">
        <v>195</v>
      </c>
      <c r="S538" s="117" t="s">
        <v>195</v>
      </c>
      <c r="T538" s="117" t="s">
        <v>195</v>
      </c>
      <c r="U538" s="118" t="s">
        <v>195</v>
      </c>
      <c r="V538" s="106">
        <v>29</v>
      </c>
      <c r="W538" s="106">
        <v>28</v>
      </c>
      <c r="X538" s="106">
        <v>21</v>
      </c>
      <c r="Y538" s="106">
        <v>28</v>
      </c>
      <c r="Z538" s="106">
        <v>27</v>
      </c>
      <c r="AA538" s="106">
        <v>23</v>
      </c>
      <c r="AB538" s="106">
        <v>26</v>
      </c>
      <c r="AC538" s="106">
        <v>20</v>
      </c>
      <c r="AD538" s="106">
        <v>27</v>
      </c>
      <c r="AE538" s="106">
        <v>20</v>
      </c>
      <c r="AF538" s="106">
        <v>26</v>
      </c>
      <c r="AG538" s="182">
        <v>28</v>
      </c>
      <c r="AH538" s="119">
        <f t="shared" si="148"/>
        <v>303</v>
      </c>
      <c r="AI538" s="106">
        <f t="shared" si="149"/>
        <v>29</v>
      </c>
      <c r="AJ538" s="107">
        <f t="shared" si="150"/>
        <v>28</v>
      </c>
      <c r="AK538" s="107">
        <f t="shared" si="151"/>
        <v>21</v>
      </c>
      <c r="AL538" s="107">
        <f t="shared" si="152"/>
        <v>28</v>
      </c>
      <c r="AM538" s="107">
        <f t="shared" si="153"/>
        <v>27</v>
      </c>
      <c r="AN538" s="107">
        <f t="shared" si="154"/>
        <v>23</v>
      </c>
      <c r="AO538" s="107">
        <f t="shared" si="155"/>
        <v>26</v>
      </c>
      <c r="AP538" s="107">
        <f t="shared" si="156"/>
        <v>20</v>
      </c>
      <c r="AQ538" s="107">
        <f t="shared" si="157"/>
        <v>27</v>
      </c>
      <c r="AR538" s="107">
        <f t="shared" si="158"/>
        <v>20</v>
      </c>
      <c r="AS538" s="107">
        <f t="shared" si="159"/>
        <v>26</v>
      </c>
      <c r="AT538" s="107">
        <f t="shared" si="160"/>
        <v>28</v>
      </c>
      <c r="AU538" s="105">
        <f t="shared" si="161"/>
        <v>303</v>
      </c>
      <c r="AV538" s="86">
        <v>10196.94999999999</v>
      </c>
      <c r="AW538" s="87">
        <f t="shared" si="162"/>
        <v>19623.04</v>
      </c>
      <c r="AX538" s="87">
        <f t="shared" si="163"/>
        <v>9426.0900000000111</v>
      </c>
    </row>
    <row r="539" spans="1:50" ht="15.75" thickBot="1" x14ac:dyDescent="0.3">
      <c r="A539" s="179" t="s">
        <v>67</v>
      </c>
      <c r="B539" s="180" t="s">
        <v>246</v>
      </c>
      <c r="C539" s="181" t="s">
        <v>285</v>
      </c>
      <c r="D539" s="176" t="str">
        <f t="shared" si="147"/>
        <v>1184057598-Superior-STAR+PLUS-MRSA West</v>
      </c>
      <c r="E539" s="169" t="s">
        <v>480</v>
      </c>
      <c r="F539" s="169" t="s">
        <v>233</v>
      </c>
      <c r="G539" s="169" t="s">
        <v>202</v>
      </c>
      <c r="H539" s="85" t="s">
        <v>469</v>
      </c>
      <c r="I539" s="95" t="s">
        <v>510</v>
      </c>
      <c r="J539" s="116" t="s">
        <v>195</v>
      </c>
      <c r="K539" s="117" t="s">
        <v>195</v>
      </c>
      <c r="L539" s="117" t="s">
        <v>195</v>
      </c>
      <c r="M539" s="117" t="s">
        <v>195</v>
      </c>
      <c r="N539" s="117" t="s">
        <v>195</v>
      </c>
      <c r="O539" s="117" t="s">
        <v>195</v>
      </c>
      <c r="P539" s="117" t="s">
        <v>195</v>
      </c>
      <c r="Q539" s="117" t="s">
        <v>195</v>
      </c>
      <c r="R539" s="117" t="s">
        <v>195</v>
      </c>
      <c r="S539" s="117" t="s">
        <v>195</v>
      </c>
      <c r="T539" s="117" t="s">
        <v>195</v>
      </c>
      <c r="U539" s="118" t="s">
        <v>195</v>
      </c>
      <c r="V539" s="106">
        <v>8</v>
      </c>
      <c r="W539" s="106">
        <v>5</v>
      </c>
      <c r="X539" s="106">
        <v>5</v>
      </c>
      <c r="Y539" s="106">
        <v>9</v>
      </c>
      <c r="Z539" s="106">
        <v>11</v>
      </c>
      <c r="AA539" s="106">
        <v>14</v>
      </c>
      <c r="AB539" s="106">
        <v>10</v>
      </c>
      <c r="AC539" s="106">
        <v>2</v>
      </c>
      <c r="AD539" s="106">
        <v>10</v>
      </c>
      <c r="AE539" s="106">
        <v>8</v>
      </c>
      <c r="AF539" s="106">
        <v>5</v>
      </c>
      <c r="AG539" s="182">
        <v>6</v>
      </c>
      <c r="AH539" s="119">
        <f t="shared" si="148"/>
        <v>93</v>
      </c>
      <c r="AI539" s="106">
        <f t="shared" si="149"/>
        <v>8</v>
      </c>
      <c r="AJ539" s="107">
        <f t="shared" si="150"/>
        <v>5</v>
      </c>
      <c r="AK539" s="107">
        <f t="shared" si="151"/>
        <v>5</v>
      </c>
      <c r="AL539" s="107">
        <f t="shared" si="152"/>
        <v>9</v>
      </c>
      <c r="AM539" s="107">
        <f t="shared" si="153"/>
        <v>11</v>
      </c>
      <c r="AN539" s="107">
        <f t="shared" si="154"/>
        <v>14</v>
      </c>
      <c r="AO539" s="107">
        <f t="shared" si="155"/>
        <v>10</v>
      </c>
      <c r="AP539" s="107">
        <f t="shared" si="156"/>
        <v>2</v>
      </c>
      <c r="AQ539" s="107">
        <f t="shared" si="157"/>
        <v>10</v>
      </c>
      <c r="AR539" s="107">
        <f t="shared" si="158"/>
        <v>8</v>
      </c>
      <c r="AS539" s="107">
        <f t="shared" si="159"/>
        <v>5</v>
      </c>
      <c r="AT539" s="107">
        <f t="shared" si="160"/>
        <v>6</v>
      </c>
      <c r="AU539" s="105">
        <f t="shared" si="161"/>
        <v>93</v>
      </c>
      <c r="AV539" s="86">
        <v>839.59000000000015</v>
      </c>
      <c r="AW539" s="87">
        <f t="shared" si="162"/>
        <v>6022.91</v>
      </c>
      <c r="AX539" s="87">
        <f t="shared" si="163"/>
        <v>5183.32</v>
      </c>
    </row>
    <row r="540" spans="1:50" ht="15.75" thickBot="1" x14ac:dyDescent="0.3">
      <c r="A540" s="179" t="s">
        <v>68</v>
      </c>
      <c r="B540" s="180" t="s">
        <v>218</v>
      </c>
      <c r="C540" s="181" t="s">
        <v>285</v>
      </c>
      <c r="D540" s="176" t="str">
        <f t="shared" si="147"/>
        <v>1184941346-Superior-STAR+PLUS-MRSA West</v>
      </c>
      <c r="E540" s="169" t="s">
        <v>480</v>
      </c>
      <c r="F540" s="169" t="s">
        <v>233</v>
      </c>
      <c r="G540" s="169" t="s">
        <v>202</v>
      </c>
      <c r="H540" s="85" t="s">
        <v>468</v>
      </c>
      <c r="I540" s="95" t="s">
        <v>510</v>
      </c>
      <c r="J540" s="116" t="s">
        <v>195</v>
      </c>
      <c r="K540" s="117" t="s">
        <v>195</v>
      </c>
      <c r="L540" s="117" t="s">
        <v>195</v>
      </c>
      <c r="M540" s="117" t="s">
        <v>195</v>
      </c>
      <c r="N540" s="117" t="s">
        <v>195</v>
      </c>
      <c r="O540" s="117" t="s">
        <v>195</v>
      </c>
      <c r="P540" s="117" t="s">
        <v>195</v>
      </c>
      <c r="Q540" s="117" t="s">
        <v>195</v>
      </c>
      <c r="R540" s="117" t="s">
        <v>195</v>
      </c>
      <c r="S540" s="117" t="s">
        <v>195</v>
      </c>
      <c r="T540" s="117" t="s">
        <v>195</v>
      </c>
      <c r="U540" s="118" t="s">
        <v>195</v>
      </c>
      <c r="V540" s="106">
        <v>13</v>
      </c>
      <c r="W540" s="106">
        <v>23</v>
      </c>
      <c r="X540" s="106">
        <v>12</v>
      </c>
      <c r="Y540" s="106">
        <v>10</v>
      </c>
      <c r="Z540" s="106">
        <v>11</v>
      </c>
      <c r="AA540" s="106">
        <v>13</v>
      </c>
      <c r="AB540" s="106">
        <v>5</v>
      </c>
      <c r="AC540" s="106">
        <v>12</v>
      </c>
      <c r="AD540" s="106">
        <v>10</v>
      </c>
      <c r="AE540" s="106">
        <v>5</v>
      </c>
      <c r="AF540" s="106">
        <v>8</v>
      </c>
      <c r="AG540" s="182">
        <v>8</v>
      </c>
      <c r="AH540" s="119">
        <f t="shared" si="148"/>
        <v>130</v>
      </c>
      <c r="AI540" s="106">
        <f t="shared" si="149"/>
        <v>13</v>
      </c>
      <c r="AJ540" s="107">
        <f t="shared" si="150"/>
        <v>23</v>
      </c>
      <c r="AK540" s="107">
        <f t="shared" si="151"/>
        <v>12</v>
      </c>
      <c r="AL540" s="107">
        <f t="shared" si="152"/>
        <v>10</v>
      </c>
      <c r="AM540" s="107">
        <f t="shared" si="153"/>
        <v>11</v>
      </c>
      <c r="AN540" s="107">
        <f t="shared" si="154"/>
        <v>13</v>
      </c>
      <c r="AO540" s="107">
        <f t="shared" si="155"/>
        <v>5</v>
      </c>
      <c r="AP540" s="107">
        <f t="shared" si="156"/>
        <v>12</v>
      </c>
      <c r="AQ540" s="107">
        <f t="shared" si="157"/>
        <v>10</v>
      </c>
      <c r="AR540" s="107">
        <f t="shared" si="158"/>
        <v>5</v>
      </c>
      <c r="AS540" s="107">
        <f t="shared" si="159"/>
        <v>8</v>
      </c>
      <c r="AT540" s="107">
        <f t="shared" si="160"/>
        <v>8</v>
      </c>
      <c r="AU540" s="105">
        <f t="shared" si="161"/>
        <v>130</v>
      </c>
      <c r="AV540" s="86">
        <v>9370.6299999999992</v>
      </c>
      <c r="AW540" s="87">
        <f t="shared" si="162"/>
        <v>14148.25</v>
      </c>
      <c r="AX540" s="87">
        <f t="shared" si="163"/>
        <v>4777.6200000000008</v>
      </c>
    </row>
    <row r="541" spans="1:50" ht="15.75" thickBot="1" x14ac:dyDescent="0.3">
      <c r="A541" s="179" t="s">
        <v>69</v>
      </c>
      <c r="B541" s="180" t="s">
        <v>418</v>
      </c>
      <c r="C541" s="181" t="s">
        <v>314</v>
      </c>
      <c r="D541" s="176" t="str">
        <f t="shared" si="147"/>
        <v>1205263134-Superior-STAR+PLUS-MRSA Central</v>
      </c>
      <c r="E541" s="169" t="s">
        <v>480</v>
      </c>
      <c r="F541" s="169" t="s">
        <v>233</v>
      </c>
      <c r="G541" s="169" t="s">
        <v>212</v>
      </c>
      <c r="H541" s="85" t="s">
        <v>469</v>
      </c>
      <c r="I541" s="95" t="s">
        <v>510</v>
      </c>
      <c r="J541" s="116" t="s">
        <v>195</v>
      </c>
      <c r="K541" s="117" t="s">
        <v>195</v>
      </c>
      <c r="L541" s="117" t="s">
        <v>195</v>
      </c>
      <c r="M541" s="117" t="s">
        <v>195</v>
      </c>
      <c r="N541" s="117" t="s">
        <v>195</v>
      </c>
      <c r="O541" s="117" t="s">
        <v>195</v>
      </c>
      <c r="P541" s="117" t="s">
        <v>195</v>
      </c>
      <c r="Q541" s="117" t="s">
        <v>195</v>
      </c>
      <c r="R541" s="117" t="s">
        <v>195</v>
      </c>
      <c r="S541" s="117" t="s">
        <v>195</v>
      </c>
      <c r="T541" s="117" t="s">
        <v>195</v>
      </c>
      <c r="U541" s="118" t="s">
        <v>195</v>
      </c>
      <c r="V541" s="106">
        <v>3</v>
      </c>
      <c r="W541" s="106">
        <v>4</v>
      </c>
      <c r="X541" s="106">
        <v>2</v>
      </c>
      <c r="Y541" s="106">
        <v>5</v>
      </c>
      <c r="Z541" s="106">
        <v>3</v>
      </c>
      <c r="AA541" s="106">
        <v>0</v>
      </c>
      <c r="AB541" s="106">
        <v>6</v>
      </c>
      <c r="AC541" s="106">
        <v>5</v>
      </c>
      <c r="AD541" s="106">
        <v>5</v>
      </c>
      <c r="AE541" s="106">
        <v>3</v>
      </c>
      <c r="AF541" s="106">
        <v>2</v>
      </c>
      <c r="AG541" s="182">
        <v>1</v>
      </c>
      <c r="AH541" s="119">
        <f t="shared" si="148"/>
        <v>39</v>
      </c>
      <c r="AI541" s="106">
        <f t="shared" si="149"/>
        <v>3</v>
      </c>
      <c r="AJ541" s="107">
        <f t="shared" si="150"/>
        <v>4</v>
      </c>
      <c r="AK541" s="107">
        <f t="shared" si="151"/>
        <v>2</v>
      </c>
      <c r="AL541" s="107">
        <f t="shared" si="152"/>
        <v>5</v>
      </c>
      <c r="AM541" s="107">
        <f t="shared" si="153"/>
        <v>3</v>
      </c>
      <c r="AN541" s="107">
        <f t="shared" si="154"/>
        <v>0</v>
      </c>
      <c r="AO541" s="107">
        <f t="shared" si="155"/>
        <v>6</v>
      </c>
      <c r="AP541" s="107">
        <f t="shared" si="156"/>
        <v>5</v>
      </c>
      <c r="AQ541" s="107">
        <f t="shared" si="157"/>
        <v>5</v>
      </c>
      <c r="AR541" s="107">
        <f t="shared" si="158"/>
        <v>3</v>
      </c>
      <c r="AS541" s="107">
        <f t="shared" si="159"/>
        <v>2</v>
      </c>
      <c r="AT541" s="107">
        <f t="shared" si="160"/>
        <v>1</v>
      </c>
      <c r="AU541" s="105">
        <f t="shared" si="161"/>
        <v>39</v>
      </c>
      <c r="AV541" s="86">
        <v>207.04000000000005</v>
      </c>
      <c r="AW541" s="87">
        <f t="shared" si="162"/>
        <v>2525.7399999999998</v>
      </c>
      <c r="AX541" s="87">
        <f t="shared" si="163"/>
        <v>2318.6999999999998</v>
      </c>
    </row>
    <row r="542" spans="1:50" ht="15.75" thickBot="1" x14ac:dyDescent="0.3">
      <c r="A542" s="179" t="s">
        <v>186</v>
      </c>
      <c r="B542" s="180" t="s">
        <v>302</v>
      </c>
      <c r="C542" s="181" t="s">
        <v>423</v>
      </c>
      <c r="D542" s="176" t="str">
        <f t="shared" si="147"/>
        <v>1952800310-United-STAR+PLUS-MRSA Northeast</v>
      </c>
      <c r="E542" s="169" t="s">
        <v>482</v>
      </c>
      <c r="F542" s="169" t="s">
        <v>233</v>
      </c>
      <c r="G542" s="169" t="s">
        <v>262</v>
      </c>
      <c r="H542" s="85" t="s">
        <v>469</v>
      </c>
      <c r="I542" s="95" t="s">
        <v>510</v>
      </c>
      <c r="J542" s="116" t="s">
        <v>195</v>
      </c>
      <c r="K542" s="117" t="s">
        <v>195</v>
      </c>
      <c r="L542" s="117" t="s">
        <v>195</v>
      </c>
      <c r="M542" s="117" t="s">
        <v>195</v>
      </c>
      <c r="N542" s="117" t="s">
        <v>195</v>
      </c>
      <c r="O542" s="117" t="s">
        <v>195</v>
      </c>
      <c r="P542" s="117" t="s">
        <v>195</v>
      </c>
      <c r="Q542" s="117" t="s">
        <v>195</v>
      </c>
      <c r="R542" s="117" t="s">
        <v>195</v>
      </c>
      <c r="S542" s="117" t="s">
        <v>195</v>
      </c>
      <c r="T542" s="117" t="s">
        <v>195</v>
      </c>
      <c r="U542" s="118" t="s">
        <v>195</v>
      </c>
      <c r="V542" s="106">
        <v>30</v>
      </c>
      <c r="W542" s="106">
        <v>30</v>
      </c>
      <c r="X542" s="106">
        <v>16</v>
      </c>
      <c r="Y542" s="106">
        <v>13</v>
      </c>
      <c r="Z542" s="106">
        <v>20</v>
      </c>
      <c r="AA542" s="106">
        <v>26</v>
      </c>
      <c r="AB542" s="106">
        <v>27</v>
      </c>
      <c r="AC542" s="106">
        <v>20</v>
      </c>
      <c r="AD542" s="106">
        <v>20</v>
      </c>
      <c r="AE542" s="106">
        <v>16</v>
      </c>
      <c r="AF542" s="106">
        <v>23</v>
      </c>
      <c r="AG542" s="182">
        <v>26</v>
      </c>
      <c r="AH542" s="119">
        <f t="shared" si="148"/>
        <v>267</v>
      </c>
      <c r="AI542" s="106">
        <f t="shared" si="149"/>
        <v>30</v>
      </c>
      <c r="AJ542" s="107">
        <f t="shared" si="150"/>
        <v>30</v>
      </c>
      <c r="AK542" s="107">
        <f t="shared" si="151"/>
        <v>16</v>
      </c>
      <c r="AL542" s="107">
        <f t="shared" si="152"/>
        <v>13</v>
      </c>
      <c r="AM542" s="107">
        <f t="shared" si="153"/>
        <v>20</v>
      </c>
      <c r="AN542" s="107">
        <f t="shared" si="154"/>
        <v>26</v>
      </c>
      <c r="AO542" s="107">
        <f t="shared" si="155"/>
        <v>27</v>
      </c>
      <c r="AP542" s="107">
        <f t="shared" si="156"/>
        <v>20</v>
      </c>
      <c r="AQ542" s="107">
        <f t="shared" si="157"/>
        <v>20</v>
      </c>
      <c r="AR542" s="107">
        <f t="shared" si="158"/>
        <v>16</v>
      </c>
      <c r="AS542" s="107">
        <f t="shared" si="159"/>
        <v>23</v>
      </c>
      <c r="AT542" s="107">
        <f t="shared" si="160"/>
        <v>26</v>
      </c>
      <c r="AU542" s="105">
        <f t="shared" si="161"/>
        <v>267</v>
      </c>
      <c r="AV542" s="86">
        <v>33082.970000000016</v>
      </c>
      <c r="AW542" s="87">
        <f t="shared" si="162"/>
        <v>17291.59</v>
      </c>
      <c r="AX542" s="87">
        <f t="shared" si="163"/>
        <v>-15791.380000000016</v>
      </c>
    </row>
    <row r="543" spans="1:50" ht="15.75" thickBot="1" x14ac:dyDescent="0.3">
      <c r="A543" s="179" t="s">
        <v>157</v>
      </c>
      <c r="B543" s="180" t="s">
        <v>422</v>
      </c>
      <c r="C543" s="181" t="s">
        <v>423</v>
      </c>
      <c r="D543" s="176" t="str">
        <f t="shared" si="147"/>
        <v>1811256696-United-STAR+PLUS-MRSA Northeast</v>
      </c>
      <c r="E543" s="169" t="s">
        <v>482</v>
      </c>
      <c r="F543" s="169" t="s">
        <v>233</v>
      </c>
      <c r="G543" s="169" t="s">
        <v>262</v>
      </c>
      <c r="H543" s="85" t="s">
        <v>469</v>
      </c>
      <c r="I543" s="95" t="s">
        <v>510</v>
      </c>
      <c r="J543" s="116" t="s">
        <v>195</v>
      </c>
      <c r="K543" s="117" t="s">
        <v>195</v>
      </c>
      <c r="L543" s="117" t="s">
        <v>195</v>
      </c>
      <c r="M543" s="117" t="s">
        <v>195</v>
      </c>
      <c r="N543" s="117" t="s">
        <v>195</v>
      </c>
      <c r="O543" s="117" t="s">
        <v>195</v>
      </c>
      <c r="P543" s="117" t="s">
        <v>195</v>
      </c>
      <c r="Q543" s="117" t="s">
        <v>195</v>
      </c>
      <c r="R543" s="117" t="s">
        <v>195</v>
      </c>
      <c r="S543" s="117" t="s">
        <v>195</v>
      </c>
      <c r="T543" s="117" t="s">
        <v>195</v>
      </c>
      <c r="U543" s="118" t="s">
        <v>195</v>
      </c>
      <c r="V543" s="106">
        <v>28</v>
      </c>
      <c r="W543" s="106">
        <v>20</v>
      </c>
      <c r="X543" s="106">
        <v>24</v>
      </c>
      <c r="Y543" s="106">
        <v>24</v>
      </c>
      <c r="Z543" s="106">
        <v>24</v>
      </c>
      <c r="AA543" s="106">
        <v>20</v>
      </c>
      <c r="AB543" s="106">
        <v>23</v>
      </c>
      <c r="AC543" s="106">
        <v>19</v>
      </c>
      <c r="AD543" s="106">
        <v>26</v>
      </c>
      <c r="AE543" s="106">
        <v>21</v>
      </c>
      <c r="AF543" s="106">
        <v>22</v>
      </c>
      <c r="AG543" s="182">
        <v>26</v>
      </c>
      <c r="AH543" s="119">
        <f t="shared" si="148"/>
        <v>277</v>
      </c>
      <c r="AI543" s="106">
        <f t="shared" si="149"/>
        <v>28</v>
      </c>
      <c r="AJ543" s="107">
        <f t="shared" si="150"/>
        <v>20</v>
      </c>
      <c r="AK543" s="107">
        <f t="shared" si="151"/>
        <v>24</v>
      </c>
      <c r="AL543" s="107">
        <f t="shared" si="152"/>
        <v>24</v>
      </c>
      <c r="AM543" s="107">
        <f t="shared" si="153"/>
        <v>24</v>
      </c>
      <c r="AN543" s="107">
        <f t="shared" si="154"/>
        <v>20</v>
      </c>
      <c r="AO543" s="107">
        <f t="shared" si="155"/>
        <v>23</v>
      </c>
      <c r="AP543" s="107">
        <f t="shared" si="156"/>
        <v>19</v>
      </c>
      <c r="AQ543" s="107">
        <f t="shared" si="157"/>
        <v>26</v>
      </c>
      <c r="AR543" s="107">
        <f t="shared" si="158"/>
        <v>21</v>
      </c>
      <c r="AS543" s="107">
        <f t="shared" si="159"/>
        <v>22</v>
      </c>
      <c r="AT543" s="107">
        <f t="shared" si="160"/>
        <v>26</v>
      </c>
      <c r="AU543" s="105">
        <f t="shared" si="161"/>
        <v>277</v>
      </c>
      <c r="AV543" s="86">
        <v>7123.550000000002</v>
      </c>
      <c r="AW543" s="87">
        <f t="shared" si="162"/>
        <v>17939.22</v>
      </c>
      <c r="AX543" s="87">
        <f t="shared" si="163"/>
        <v>10815.669999999998</v>
      </c>
    </row>
    <row r="544" spans="1:50" ht="15.75" thickBot="1" x14ac:dyDescent="0.3">
      <c r="A544" s="179" t="s">
        <v>181</v>
      </c>
      <c r="B544" s="180" t="s">
        <v>351</v>
      </c>
      <c r="C544" s="181" t="s">
        <v>423</v>
      </c>
      <c r="D544" s="176" t="str">
        <f t="shared" si="147"/>
        <v>1932608452-United-STAR+PLUS-MRSA Northeast</v>
      </c>
      <c r="E544" s="169" t="s">
        <v>482</v>
      </c>
      <c r="F544" s="169" t="s">
        <v>233</v>
      </c>
      <c r="G544" s="169" t="s">
        <v>262</v>
      </c>
      <c r="H544" s="85" t="s">
        <v>469</v>
      </c>
      <c r="I544" s="95" t="s">
        <v>510</v>
      </c>
      <c r="J544" s="116" t="s">
        <v>195</v>
      </c>
      <c r="K544" s="117" t="s">
        <v>195</v>
      </c>
      <c r="L544" s="117" t="s">
        <v>195</v>
      </c>
      <c r="M544" s="117" t="s">
        <v>195</v>
      </c>
      <c r="N544" s="117" t="s">
        <v>195</v>
      </c>
      <c r="O544" s="117" t="s">
        <v>195</v>
      </c>
      <c r="P544" s="117" t="s">
        <v>195</v>
      </c>
      <c r="Q544" s="117" t="s">
        <v>195</v>
      </c>
      <c r="R544" s="117" t="s">
        <v>195</v>
      </c>
      <c r="S544" s="117" t="s">
        <v>195</v>
      </c>
      <c r="T544" s="117" t="s">
        <v>195</v>
      </c>
      <c r="U544" s="118" t="s">
        <v>195</v>
      </c>
      <c r="V544" s="106">
        <v>14</v>
      </c>
      <c r="W544" s="106">
        <v>14</v>
      </c>
      <c r="X544" s="106">
        <v>10</v>
      </c>
      <c r="Y544" s="106">
        <v>14</v>
      </c>
      <c r="Z544" s="106">
        <v>20</v>
      </c>
      <c r="AA544" s="106">
        <v>17</v>
      </c>
      <c r="AB544" s="106">
        <v>11</v>
      </c>
      <c r="AC544" s="106">
        <v>15</v>
      </c>
      <c r="AD544" s="106">
        <v>16</v>
      </c>
      <c r="AE544" s="106">
        <v>21</v>
      </c>
      <c r="AF544" s="106">
        <v>15</v>
      </c>
      <c r="AG544" s="182">
        <v>9</v>
      </c>
      <c r="AH544" s="119">
        <f t="shared" si="148"/>
        <v>176</v>
      </c>
      <c r="AI544" s="106">
        <f t="shared" si="149"/>
        <v>14</v>
      </c>
      <c r="AJ544" s="107">
        <f t="shared" si="150"/>
        <v>14</v>
      </c>
      <c r="AK544" s="107">
        <f t="shared" si="151"/>
        <v>10</v>
      </c>
      <c r="AL544" s="107">
        <f t="shared" si="152"/>
        <v>14</v>
      </c>
      <c r="AM544" s="107">
        <f t="shared" si="153"/>
        <v>20</v>
      </c>
      <c r="AN544" s="107">
        <f t="shared" si="154"/>
        <v>17</v>
      </c>
      <c r="AO544" s="107">
        <f t="shared" si="155"/>
        <v>11</v>
      </c>
      <c r="AP544" s="107">
        <f t="shared" si="156"/>
        <v>15</v>
      </c>
      <c r="AQ544" s="107">
        <f t="shared" si="157"/>
        <v>16</v>
      </c>
      <c r="AR544" s="107">
        <f t="shared" si="158"/>
        <v>21</v>
      </c>
      <c r="AS544" s="107">
        <f t="shared" si="159"/>
        <v>15</v>
      </c>
      <c r="AT544" s="107">
        <f t="shared" si="160"/>
        <v>9</v>
      </c>
      <c r="AU544" s="105">
        <f t="shared" si="161"/>
        <v>176</v>
      </c>
      <c r="AV544" s="86">
        <v>0</v>
      </c>
      <c r="AW544" s="87">
        <f t="shared" si="162"/>
        <v>11398.2</v>
      </c>
      <c r="AX544" s="87">
        <f t="shared" si="163"/>
        <v>11398.2</v>
      </c>
    </row>
    <row r="545" spans="1:50" ht="15.75" thickBot="1" x14ac:dyDescent="0.3">
      <c r="A545" s="179" t="s">
        <v>70</v>
      </c>
      <c r="B545" s="180" t="s">
        <v>351</v>
      </c>
      <c r="C545" s="181" t="s">
        <v>423</v>
      </c>
      <c r="D545" s="176" t="str">
        <f t="shared" si="147"/>
        <v>1205335726-United-STAR+PLUS-MRSA Northeast</v>
      </c>
      <c r="E545" s="169" t="s">
        <v>482</v>
      </c>
      <c r="F545" s="169" t="s">
        <v>233</v>
      </c>
      <c r="G545" s="169" t="s">
        <v>262</v>
      </c>
      <c r="H545" s="85" t="s">
        <v>469</v>
      </c>
      <c r="I545" s="95" t="s">
        <v>510</v>
      </c>
      <c r="J545" s="116" t="s">
        <v>195</v>
      </c>
      <c r="K545" s="117" t="s">
        <v>195</v>
      </c>
      <c r="L545" s="117" t="s">
        <v>195</v>
      </c>
      <c r="M545" s="117" t="s">
        <v>195</v>
      </c>
      <c r="N545" s="117" t="s">
        <v>195</v>
      </c>
      <c r="O545" s="117" t="s">
        <v>195</v>
      </c>
      <c r="P545" s="117" t="s">
        <v>195</v>
      </c>
      <c r="Q545" s="117" t="s">
        <v>195</v>
      </c>
      <c r="R545" s="117" t="s">
        <v>195</v>
      </c>
      <c r="S545" s="117" t="s">
        <v>195</v>
      </c>
      <c r="T545" s="117" t="s">
        <v>195</v>
      </c>
      <c r="U545" s="118" t="s">
        <v>195</v>
      </c>
      <c r="V545" s="106">
        <v>27</v>
      </c>
      <c r="W545" s="106">
        <v>33</v>
      </c>
      <c r="X545" s="106">
        <v>31</v>
      </c>
      <c r="Y545" s="106">
        <v>27</v>
      </c>
      <c r="Z545" s="106">
        <v>26</v>
      </c>
      <c r="AA545" s="106">
        <v>29</v>
      </c>
      <c r="AB545" s="106">
        <v>29</v>
      </c>
      <c r="AC545" s="106">
        <v>29</v>
      </c>
      <c r="AD545" s="106">
        <v>30</v>
      </c>
      <c r="AE545" s="106">
        <v>23</v>
      </c>
      <c r="AF545" s="106">
        <v>31</v>
      </c>
      <c r="AG545" s="182">
        <v>28</v>
      </c>
      <c r="AH545" s="119">
        <f t="shared" si="148"/>
        <v>343</v>
      </c>
      <c r="AI545" s="106">
        <f t="shared" si="149"/>
        <v>27</v>
      </c>
      <c r="AJ545" s="107">
        <f t="shared" si="150"/>
        <v>33</v>
      </c>
      <c r="AK545" s="107">
        <f t="shared" si="151"/>
        <v>31</v>
      </c>
      <c r="AL545" s="107">
        <f t="shared" si="152"/>
        <v>27</v>
      </c>
      <c r="AM545" s="107">
        <f t="shared" si="153"/>
        <v>26</v>
      </c>
      <c r="AN545" s="107">
        <f t="shared" si="154"/>
        <v>29</v>
      </c>
      <c r="AO545" s="107">
        <f t="shared" si="155"/>
        <v>29</v>
      </c>
      <c r="AP545" s="107">
        <f t="shared" si="156"/>
        <v>29</v>
      </c>
      <c r="AQ545" s="107">
        <f t="shared" si="157"/>
        <v>30</v>
      </c>
      <c r="AR545" s="107">
        <f t="shared" si="158"/>
        <v>23</v>
      </c>
      <c r="AS545" s="107">
        <f t="shared" si="159"/>
        <v>31</v>
      </c>
      <c r="AT545" s="107">
        <f t="shared" si="160"/>
        <v>28</v>
      </c>
      <c r="AU545" s="105">
        <f t="shared" si="161"/>
        <v>343</v>
      </c>
      <c r="AV545" s="86">
        <v>17007.200000000008</v>
      </c>
      <c r="AW545" s="87">
        <f t="shared" si="162"/>
        <v>22213.54</v>
      </c>
      <c r="AX545" s="87">
        <f t="shared" si="163"/>
        <v>5206.3399999999929</v>
      </c>
    </row>
    <row r="546" spans="1:50" ht="15.75" thickBot="1" x14ac:dyDescent="0.3">
      <c r="A546" s="179" t="s">
        <v>75</v>
      </c>
      <c r="B546" s="180" t="s">
        <v>351</v>
      </c>
      <c r="C546" s="181" t="s">
        <v>423</v>
      </c>
      <c r="D546" s="176" t="str">
        <f t="shared" si="147"/>
        <v>1306345764-United-STAR+PLUS-MRSA Northeast</v>
      </c>
      <c r="E546" s="169" t="s">
        <v>482</v>
      </c>
      <c r="F546" s="169" t="s">
        <v>233</v>
      </c>
      <c r="G546" s="169" t="s">
        <v>262</v>
      </c>
      <c r="H546" s="85" t="s">
        <v>469</v>
      </c>
      <c r="I546" s="95" t="s">
        <v>510</v>
      </c>
      <c r="J546" s="116" t="s">
        <v>195</v>
      </c>
      <c r="K546" s="117" t="s">
        <v>195</v>
      </c>
      <c r="L546" s="117" t="s">
        <v>195</v>
      </c>
      <c r="M546" s="117" t="s">
        <v>195</v>
      </c>
      <c r="N546" s="117" t="s">
        <v>195</v>
      </c>
      <c r="O546" s="117" t="s">
        <v>195</v>
      </c>
      <c r="P546" s="117" t="s">
        <v>195</v>
      </c>
      <c r="Q546" s="117" t="s">
        <v>195</v>
      </c>
      <c r="R546" s="117" t="s">
        <v>195</v>
      </c>
      <c r="S546" s="117" t="s">
        <v>195</v>
      </c>
      <c r="T546" s="117" t="s">
        <v>195</v>
      </c>
      <c r="U546" s="118" t="s">
        <v>195</v>
      </c>
      <c r="V546" s="106">
        <v>28</v>
      </c>
      <c r="W546" s="106">
        <v>17</v>
      </c>
      <c r="X546" s="106">
        <v>19</v>
      </c>
      <c r="Y546" s="106">
        <v>19</v>
      </c>
      <c r="Z546" s="106">
        <v>18</v>
      </c>
      <c r="AA546" s="106">
        <v>24</v>
      </c>
      <c r="AB546" s="106">
        <v>19</v>
      </c>
      <c r="AC546" s="106">
        <v>21</v>
      </c>
      <c r="AD546" s="106">
        <v>21</v>
      </c>
      <c r="AE546" s="106">
        <v>18</v>
      </c>
      <c r="AF546" s="106">
        <v>21</v>
      </c>
      <c r="AG546" s="182">
        <v>23</v>
      </c>
      <c r="AH546" s="119">
        <f t="shared" si="148"/>
        <v>248</v>
      </c>
      <c r="AI546" s="106">
        <f t="shared" si="149"/>
        <v>28</v>
      </c>
      <c r="AJ546" s="107">
        <f t="shared" si="150"/>
        <v>17</v>
      </c>
      <c r="AK546" s="107">
        <f t="shared" si="151"/>
        <v>19</v>
      </c>
      <c r="AL546" s="107">
        <f t="shared" si="152"/>
        <v>19</v>
      </c>
      <c r="AM546" s="107">
        <f t="shared" si="153"/>
        <v>18</v>
      </c>
      <c r="AN546" s="107">
        <f t="shared" si="154"/>
        <v>24</v>
      </c>
      <c r="AO546" s="107">
        <f t="shared" si="155"/>
        <v>19</v>
      </c>
      <c r="AP546" s="107">
        <f t="shared" si="156"/>
        <v>21</v>
      </c>
      <c r="AQ546" s="107">
        <f t="shared" si="157"/>
        <v>21</v>
      </c>
      <c r="AR546" s="107">
        <f t="shared" si="158"/>
        <v>18</v>
      </c>
      <c r="AS546" s="107">
        <f t="shared" si="159"/>
        <v>21</v>
      </c>
      <c r="AT546" s="107">
        <f t="shared" si="160"/>
        <v>23</v>
      </c>
      <c r="AU546" s="105">
        <f t="shared" si="161"/>
        <v>248</v>
      </c>
      <c r="AV546" s="86">
        <v>8649.8300000000017</v>
      </c>
      <c r="AW546" s="87">
        <f t="shared" si="162"/>
        <v>16061.1</v>
      </c>
      <c r="AX546" s="87">
        <f t="shared" si="163"/>
        <v>7411.2699999999986</v>
      </c>
    </row>
    <row r="547" spans="1:50" ht="15.75" thickBot="1" x14ac:dyDescent="0.3">
      <c r="A547" s="179" t="s">
        <v>154</v>
      </c>
      <c r="B547" s="180" t="s">
        <v>260</v>
      </c>
      <c r="C547" s="181" t="s">
        <v>423</v>
      </c>
      <c r="D547" s="176" t="str">
        <f t="shared" si="147"/>
        <v>1770082299-United-STAR+PLUS-MRSA Northeast</v>
      </c>
      <c r="E547" s="169" t="s">
        <v>482</v>
      </c>
      <c r="F547" s="169" t="s">
        <v>233</v>
      </c>
      <c r="G547" s="169" t="s">
        <v>262</v>
      </c>
      <c r="H547" s="85" t="s">
        <v>469</v>
      </c>
      <c r="I547" s="95" t="s">
        <v>510</v>
      </c>
      <c r="J547" s="116" t="s">
        <v>195</v>
      </c>
      <c r="K547" s="117" t="s">
        <v>195</v>
      </c>
      <c r="L547" s="117" t="s">
        <v>195</v>
      </c>
      <c r="M547" s="117" t="s">
        <v>195</v>
      </c>
      <c r="N547" s="117" t="s">
        <v>195</v>
      </c>
      <c r="O547" s="117" t="s">
        <v>195</v>
      </c>
      <c r="P547" s="117" t="s">
        <v>195</v>
      </c>
      <c r="Q547" s="117" t="s">
        <v>195</v>
      </c>
      <c r="R547" s="117" t="s">
        <v>195</v>
      </c>
      <c r="S547" s="117" t="s">
        <v>195</v>
      </c>
      <c r="T547" s="117" t="s">
        <v>195</v>
      </c>
      <c r="U547" s="118" t="s">
        <v>195</v>
      </c>
      <c r="V547" s="106">
        <v>33</v>
      </c>
      <c r="W547" s="106">
        <v>37</v>
      </c>
      <c r="X547" s="106">
        <v>37</v>
      </c>
      <c r="Y547" s="106">
        <v>44</v>
      </c>
      <c r="Z547" s="106">
        <v>35</v>
      </c>
      <c r="AA547" s="106">
        <v>34</v>
      </c>
      <c r="AB547" s="106">
        <v>35</v>
      </c>
      <c r="AC547" s="106">
        <v>37</v>
      </c>
      <c r="AD547" s="106">
        <v>32</v>
      </c>
      <c r="AE547" s="106">
        <v>46</v>
      </c>
      <c r="AF547" s="106">
        <v>35</v>
      </c>
      <c r="AG547" s="182">
        <v>41</v>
      </c>
      <c r="AH547" s="119">
        <f t="shared" si="148"/>
        <v>446</v>
      </c>
      <c r="AI547" s="106">
        <f t="shared" si="149"/>
        <v>33</v>
      </c>
      <c r="AJ547" s="107">
        <f t="shared" si="150"/>
        <v>37</v>
      </c>
      <c r="AK547" s="107">
        <f t="shared" si="151"/>
        <v>37</v>
      </c>
      <c r="AL547" s="107">
        <f t="shared" si="152"/>
        <v>44</v>
      </c>
      <c r="AM547" s="107">
        <f t="shared" si="153"/>
        <v>35</v>
      </c>
      <c r="AN547" s="107">
        <f t="shared" si="154"/>
        <v>34</v>
      </c>
      <c r="AO547" s="107">
        <f t="shared" si="155"/>
        <v>35</v>
      </c>
      <c r="AP547" s="107">
        <f t="shared" si="156"/>
        <v>37</v>
      </c>
      <c r="AQ547" s="107">
        <f t="shared" si="157"/>
        <v>32</v>
      </c>
      <c r="AR547" s="107">
        <f t="shared" si="158"/>
        <v>46</v>
      </c>
      <c r="AS547" s="107">
        <f t="shared" si="159"/>
        <v>35</v>
      </c>
      <c r="AT547" s="107">
        <f t="shared" si="160"/>
        <v>41</v>
      </c>
      <c r="AU547" s="105">
        <f t="shared" si="161"/>
        <v>446</v>
      </c>
      <c r="AV547" s="86">
        <v>12470.36</v>
      </c>
      <c r="AW547" s="87">
        <f t="shared" si="162"/>
        <v>28884.080000000002</v>
      </c>
      <c r="AX547" s="87">
        <f t="shared" si="163"/>
        <v>16413.72</v>
      </c>
    </row>
    <row r="548" spans="1:50" ht="15.75" thickBot="1" x14ac:dyDescent="0.3">
      <c r="A548" s="179" t="s">
        <v>394</v>
      </c>
      <c r="B548" s="180" t="s">
        <v>395</v>
      </c>
      <c r="C548" s="181" t="s">
        <v>424</v>
      </c>
      <c r="D548" s="176" t="str">
        <f t="shared" si="147"/>
        <v>1144262957-United-STAR+PLUS-Nueces</v>
      </c>
      <c r="E548" s="169" t="s">
        <v>482</v>
      </c>
      <c r="F548" s="169" t="s">
        <v>233</v>
      </c>
      <c r="G548" s="169" t="s">
        <v>370</v>
      </c>
      <c r="H548" s="85" t="s">
        <v>468</v>
      </c>
      <c r="I548" s="95" t="s">
        <v>510</v>
      </c>
      <c r="J548" s="116" t="s">
        <v>38</v>
      </c>
      <c r="K548" s="117" t="s">
        <v>38</v>
      </c>
      <c r="L548" s="117" t="s">
        <v>38</v>
      </c>
      <c r="M548" s="117" t="s">
        <v>38</v>
      </c>
      <c r="N548" s="117" t="s">
        <v>38</v>
      </c>
      <c r="O548" s="117" t="s">
        <v>38</v>
      </c>
      <c r="P548" s="117" t="s">
        <v>38</v>
      </c>
      <c r="Q548" s="117" t="s">
        <v>38</v>
      </c>
      <c r="R548" s="117" t="s">
        <v>38</v>
      </c>
      <c r="S548" s="117" t="s">
        <v>38</v>
      </c>
      <c r="T548" s="117" t="s">
        <v>38</v>
      </c>
      <c r="U548" s="118" t="s">
        <v>38</v>
      </c>
      <c r="V548" s="106">
        <v>0</v>
      </c>
      <c r="W548" s="106">
        <v>0</v>
      </c>
      <c r="X548" s="106">
        <v>0</v>
      </c>
      <c r="Y548" s="106">
        <v>0</v>
      </c>
      <c r="Z548" s="106">
        <v>0</v>
      </c>
      <c r="AA548" s="106">
        <v>0</v>
      </c>
      <c r="AB548" s="106">
        <v>0</v>
      </c>
      <c r="AC548" s="106">
        <v>0</v>
      </c>
      <c r="AD548" s="106">
        <v>0</v>
      </c>
      <c r="AE548" s="106">
        <v>0</v>
      </c>
      <c r="AF548" s="106">
        <v>0</v>
      </c>
      <c r="AG548" s="182">
        <v>0</v>
      </c>
      <c r="AH548" s="119">
        <f t="shared" si="148"/>
        <v>0</v>
      </c>
      <c r="AI548" s="106">
        <f t="shared" si="149"/>
        <v>0</v>
      </c>
      <c r="AJ548" s="107">
        <f t="shared" si="150"/>
        <v>0</v>
      </c>
      <c r="AK548" s="107">
        <f t="shared" si="151"/>
        <v>0</v>
      </c>
      <c r="AL548" s="107">
        <f t="shared" si="152"/>
        <v>0</v>
      </c>
      <c r="AM548" s="107">
        <f t="shared" si="153"/>
        <v>0</v>
      </c>
      <c r="AN548" s="107">
        <f t="shared" si="154"/>
        <v>0</v>
      </c>
      <c r="AO548" s="107">
        <f t="shared" si="155"/>
        <v>0</v>
      </c>
      <c r="AP548" s="107">
        <f t="shared" si="156"/>
        <v>0</v>
      </c>
      <c r="AQ548" s="107">
        <f t="shared" si="157"/>
        <v>0</v>
      </c>
      <c r="AR548" s="107">
        <f t="shared" si="158"/>
        <v>0</v>
      </c>
      <c r="AS548" s="107">
        <f t="shared" si="159"/>
        <v>0</v>
      </c>
      <c r="AT548" s="107">
        <f t="shared" si="160"/>
        <v>0</v>
      </c>
      <c r="AU548" s="105">
        <f t="shared" si="161"/>
        <v>0</v>
      </c>
      <c r="AV548" s="86">
        <v>0</v>
      </c>
      <c r="AW548" s="87">
        <f t="shared" si="162"/>
        <v>0</v>
      </c>
      <c r="AX548" s="87">
        <f t="shared" si="163"/>
        <v>0</v>
      </c>
    </row>
    <row r="549" spans="1:50" ht="15.75" thickBot="1" x14ac:dyDescent="0.3">
      <c r="A549" s="179" t="s">
        <v>104</v>
      </c>
      <c r="B549" s="180" t="s">
        <v>368</v>
      </c>
      <c r="C549" s="181" t="s">
        <v>424</v>
      </c>
      <c r="D549" s="176" t="str">
        <f t="shared" si="147"/>
        <v>1497153589-United-STAR+PLUS-Nueces</v>
      </c>
      <c r="E549" s="169" t="s">
        <v>482</v>
      </c>
      <c r="F549" s="169" t="s">
        <v>233</v>
      </c>
      <c r="G549" s="169" t="s">
        <v>370</v>
      </c>
      <c r="H549" s="85" t="s">
        <v>469</v>
      </c>
      <c r="I549" s="95" t="s">
        <v>510</v>
      </c>
      <c r="J549" s="116" t="s">
        <v>195</v>
      </c>
      <c r="K549" s="117" t="s">
        <v>195</v>
      </c>
      <c r="L549" s="117" t="s">
        <v>195</v>
      </c>
      <c r="M549" s="117" t="s">
        <v>195</v>
      </c>
      <c r="N549" s="117" t="s">
        <v>195</v>
      </c>
      <c r="O549" s="117" t="s">
        <v>195</v>
      </c>
      <c r="P549" s="117" t="s">
        <v>195</v>
      </c>
      <c r="Q549" s="117" t="s">
        <v>195</v>
      </c>
      <c r="R549" s="117" t="s">
        <v>195</v>
      </c>
      <c r="S549" s="117" t="s">
        <v>195</v>
      </c>
      <c r="T549" s="117" t="s">
        <v>195</v>
      </c>
      <c r="U549" s="118" t="s">
        <v>195</v>
      </c>
      <c r="V549" s="106">
        <v>19</v>
      </c>
      <c r="W549" s="106">
        <v>23</v>
      </c>
      <c r="X549" s="106">
        <v>7</v>
      </c>
      <c r="Y549" s="106">
        <v>6</v>
      </c>
      <c r="Z549" s="106">
        <v>31</v>
      </c>
      <c r="AA549" s="106">
        <v>20</v>
      </c>
      <c r="AB549" s="106">
        <v>17</v>
      </c>
      <c r="AC549" s="106">
        <v>24</v>
      </c>
      <c r="AD549" s="106">
        <v>21</v>
      </c>
      <c r="AE549" s="106">
        <v>17</v>
      </c>
      <c r="AF549" s="106">
        <v>13</v>
      </c>
      <c r="AG549" s="182">
        <v>6</v>
      </c>
      <c r="AH549" s="119">
        <f t="shared" si="148"/>
        <v>204</v>
      </c>
      <c r="AI549" s="106">
        <f t="shared" si="149"/>
        <v>19</v>
      </c>
      <c r="AJ549" s="107">
        <f t="shared" si="150"/>
        <v>23</v>
      </c>
      <c r="AK549" s="107">
        <f t="shared" si="151"/>
        <v>7</v>
      </c>
      <c r="AL549" s="107">
        <f t="shared" si="152"/>
        <v>6</v>
      </c>
      <c r="AM549" s="107">
        <f t="shared" si="153"/>
        <v>31</v>
      </c>
      <c r="AN549" s="107">
        <f t="shared" si="154"/>
        <v>20</v>
      </c>
      <c r="AO549" s="107">
        <f t="shared" si="155"/>
        <v>17</v>
      </c>
      <c r="AP549" s="107">
        <f t="shared" si="156"/>
        <v>24</v>
      </c>
      <c r="AQ549" s="107">
        <f t="shared" si="157"/>
        <v>21</v>
      </c>
      <c r="AR549" s="107">
        <f t="shared" si="158"/>
        <v>17</v>
      </c>
      <c r="AS549" s="107">
        <f t="shared" si="159"/>
        <v>13</v>
      </c>
      <c r="AT549" s="107">
        <f t="shared" si="160"/>
        <v>6</v>
      </c>
      <c r="AU549" s="105">
        <f t="shared" si="161"/>
        <v>204</v>
      </c>
      <c r="AV549" s="86">
        <v>21166.050000000007</v>
      </c>
      <c r="AW549" s="87">
        <f t="shared" si="162"/>
        <v>13211.55</v>
      </c>
      <c r="AX549" s="87">
        <f t="shared" si="163"/>
        <v>-7954.5000000000073</v>
      </c>
    </row>
    <row r="550" spans="1:50" ht="15.75" thickBot="1" x14ac:dyDescent="0.3">
      <c r="A550" s="179" t="s">
        <v>162</v>
      </c>
      <c r="B550" s="180" t="s">
        <v>397</v>
      </c>
      <c r="C550" s="181" t="s">
        <v>424</v>
      </c>
      <c r="D550" s="176" t="str">
        <f t="shared" si="147"/>
        <v>1831567122-United-STAR+PLUS-Nueces</v>
      </c>
      <c r="E550" s="169" t="s">
        <v>482</v>
      </c>
      <c r="F550" s="169" t="s">
        <v>233</v>
      </c>
      <c r="G550" s="169" t="s">
        <v>370</v>
      </c>
      <c r="H550" s="85" t="s">
        <v>469</v>
      </c>
      <c r="I550" s="95" t="s">
        <v>510</v>
      </c>
      <c r="J550" s="116" t="s">
        <v>195</v>
      </c>
      <c r="K550" s="117" t="s">
        <v>195</v>
      </c>
      <c r="L550" s="117" t="s">
        <v>195</v>
      </c>
      <c r="M550" s="117" t="s">
        <v>195</v>
      </c>
      <c r="N550" s="117" t="s">
        <v>195</v>
      </c>
      <c r="O550" s="117" t="s">
        <v>195</v>
      </c>
      <c r="P550" s="117" t="s">
        <v>195</v>
      </c>
      <c r="Q550" s="117" t="s">
        <v>195</v>
      </c>
      <c r="R550" s="117" t="s">
        <v>195</v>
      </c>
      <c r="S550" s="117" t="s">
        <v>195</v>
      </c>
      <c r="T550" s="117" t="s">
        <v>195</v>
      </c>
      <c r="U550" s="118" t="s">
        <v>195</v>
      </c>
      <c r="V550" s="106">
        <v>0</v>
      </c>
      <c r="W550" s="106">
        <v>0</v>
      </c>
      <c r="X550" s="106">
        <v>0</v>
      </c>
      <c r="Y550" s="106">
        <v>0</v>
      </c>
      <c r="Z550" s="106">
        <v>1</v>
      </c>
      <c r="AA550" s="106">
        <v>0</v>
      </c>
      <c r="AB550" s="106">
        <v>0</v>
      </c>
      <c r="AC550" s="106">
        <v>4</v>
      </c>
      <c r="AD550" s="106">
        <v>0</v>
      </c>
      <c r="AE550" s="106">
        <v>0</v>
      </c>
      <c r="AF550" s="106">
        <v>0</v>
      </c>
      <c r="AG550" s="182">
        <v>0</v>
      </c>
      <c r="AH550" s="119">
        <f t="shared" si="148"/>
        <v>5</v>
      </c>
      <c r="AI550" s="106">
        <f t="shared" si="149"/>
        <v>0</v>
      </c>
      <c r="AJ550" s="107">
        <f t="shared" si="150"/>
        <v>0</v>
      </c>
      <c r="AK550" s="107">
        <f t="shared" si="151"/>
        <v>0</v>
      </c>
      <c r="AL550" s="107">
        <f t="shared" si="152"/>
        <v>0</v>
      </c>
      <c r="AM550" s="107">
        <f t="shared" si="153"/>
        <v>1</v>
      </c>
      <c r="AN550" s="107">
        <f t="shared" si="154"/>
        <v>0</v>
      </c>
      <c r="AO550" s="107">
        <f t="shared" si="155"/>
        <v>0</v>
      </c>
      <c r="AP550" s="107">
        <f t="shared" si="156"/>
        <v>4</v>
      </c>
      <c r="AQ550" s="107">
        <f t="shared" si="157"/>
        <v>0</v>
      </c>
      <c r="AR550" s="107">
        <f t="shared" si="158"/>
        <v>0</v>
      </c>
      <c r="AS550" s="107">
        <f t="shared" si="159"/>
        <v>0</v>
      </c>
      <c r="AT550" s="107">
        <f t="shared" si="160"/>
        <v>0</v>
      </c>
      <c r="AU550" s="105">
        <f t="shared" si="161"/>
        <v>5</v>
      </c>
      <c r="AV550" s="86">
        <v>4119.91</v>
      </c>
      <c r="AW550" s="87">
        <f t="shared" si="162"/>
        <v>323.81</v>
      </c>
      <c r="AX550" s="87">
        <f t="shared" si="163"/>
        <v>-3796.1</v>
      </c>
    </row>
    <row r="551" spans="1:50" ht="15.75" thickBot="1" x14ac:dyDescent="0.3">
      <c r="A551" s="179" t="s">
        <v>103</v>
      </c>
      <c r="B551" s="180" t="s">
        <v>374</v>
      </c>
      <c r="C551" s="181" t="s">
        <v>424</v>
      </c>
      <c r="D551" s="176" t="str">
        <f t="shared" si="147"/>
        <v>1487088118-United-STAR+PLUS-Nueces</v>
      </c>
      <c r="E551" s="169" t="s">
        <v>482</v>
      </c>
      <c r="F551" s="169" t="s">
        <v>233</v>
      </c>
      <c r="G551" s="169" t="s">
        <v>370</v>
      </c>
      <c r="H551" s="85" t="s">
        <v>469</v>
      </c>
      <c r="I551" s="95" t="s">
        <v>510</v>
      </c>
      <c r="J551" s="116" t="s">
        <v>195</v>
      </c>
      <c r="K551" s="117" t="s">
        <v>195</v>
      </c>
      <c r="L551" s="117" t="s">
        <v>195</v>
      </c>
      <c r="M551" s="117" t="s">
        <v>195</v>
      </c>
      <c r="N551" s="117" t="s">
        <v>195</v>
      </c>
      <c r="O551" s="117" t="s">
        <v>195</v>
      </c>
      <c r="P551" s="117" t="s">
        <v>195</v>
      </c>
      <c r="Q551" s="117" t="s">
        <v>195</v>
      </c>
      <c r="R551" s="117" t="s">
        <v>195</v>
      </c>
      <c r="S551" s="117" t="s">
        <v>195</v>
      </c>
      <c r="T551" s="117" t="s">
        <v>195</v>
      </c>
      <c r="U551" s="118" t="s">
        <v>195</v>
      </c>
      <c r="V551" s="106">
        <v>2</v>
      </c>
      <c r="W551" s="106">
        <v>3</v>
      </c>
      <c r="X551" s="106">
        <v>3</v>
      </c>
      <c r="Y551" s="106">
        <v>2</v>
      </c>
      <c r="Z551" s="106">
        <v>2</v>
      </c>
      <c r="AA551" s="106">
        <v>3</v>
      </c>
      <c r="AB551" s="106">
        <v>3</v>
      </c>
      <c r="AC551" s="106">
        <v>2</v>
      </c>
      <c r="AD551" s="106">
        <v>4</v>
      </c>
      <c r="AE551" s="106">
        <v>3</v>
      </c>
      <c r="AF551" s="106">
        <v>1</v>
      </c>
      <c r="AG551" s="182">
        <v>1</v>
      </c>
      <c r="AH551" s="119">
        <f t="shared" si="148"/>
        <v>29</v>
      </c>
      <c r="AI551" s="106">
        <f t="shared" si="149"/>
        <v>2</v>
      </c>
      <c r="AJ551" s="107">
        <f t="shared" si="150"/>
        <v>3</v>
      </c>
      <c r="AK551" s="107">
        <f t="shared" si="151"/>
        <v>3</v>
      </c>
      <c r="AL551" s="107">
        <f t="shared" si="152"/>
        <v>2</v>
      </c>
      <c r="AM551" s="107">
        <f t="shared" si="153"/>
        <v>2</v>
      </c>
      <c r="AN551" s="107">
        <f t="shared" si="154"/>
        <v>3</v>
      </c>
      <c r="AO551" s="107">
        <f t="shared" si="155"/>
        <v>3</v>
      </c>
      <c r="AP551" s="107">
        <f t="shared" si="156"/>
        <v>2</v>
      </c>
      <c r="AQ551" s="107">
        <f t="shared" si="157"/>
        <v>4</v>
      </c>
      <c r="AR551" s="107">
        <f t="shared" si="158"/>
        <v>3</v>
      </c>
      <c r="AS551" s="107">
        <f t="shared" si="159"/>
        <v>1</v>
      </c>
      <c r="AT551" s="107">
        <f t="shared" si="160"/>
        <v>1</v>
      </c>
      <c r="AU551" s="105">
        <f t="shared" si="161"/>
        <v>29</v>
      </c>
      <c r="AV551" s="86">
        <v>8529.2500000000036</v>
      </c>
      <c r="AW551" s="87">
        <f t="shared" si="162"/>
        <v>1878.11</v>
      </c>
      <c r="AX551" s="87">
        <f t="shared" si="163"/>
        <v>-6651.140000000004</v>
      </c>
    </row>
    <row r="552" spans="1:50" ht="15.75" thickBot="1" x14ac:dyDescent="0.3">
      <c r="A552" s="179" t="s">
        <v>71</v>
      </c>
      <c r="B552" s="180" t="s">
        <v>398</v>
      </c>
      <c r="C552" s="181" t="s">
        <v>424</v>
      </c>
      <c r="D552" s="176" t="str">
        <f t="shared" si="147"/>
        <v>1215983598-United-STAR+PLUS-Nueces</v>
      </c>
      <c r="E552" s="169" t="s">
        <v>482</v>
      </c>
      <c r="F552" s="169" t="s">
        <v>233</v>
      </c>
      <c r="G552" s="169" t="s">
        <v>370</v>
      </c>
      <c r="H552" s="85" t="s">
        <v>469</v>
      </c>
      <c r="I552" s="95" t="s">
        <v>510</v>
      </c>
      <c r="J552" s="116" t="s">
        <v>195</v>
      </c>
      <c r="K552" s="117" t="s">
        <v>195</v>
      </c>
      <c r="L552" s="117" t="s">
        <v>195</v>
      </c>
      <c r="M552" s="117" t="s">
        <v>195</v>
      </c>
      <c r="N552" s="117" t="s">
        <v>195</v>
      </c>
      <c r="O552" s="117" t="s">
        <v>195</v>
      </c>
      <c r="P552" s="117" t="s">
        <v>195</v>
      </c>
      <c r="Q552" s="117" t="s">
        <v>195</v>
      </c>
      <c r="R552" s="117" t="s">
        <v>195</v>
      </c>
      <c r="S552" s="117" t="s">
        <v>195</v>
      </c>
      <c r="T552" s="117" t="s">
        <v>195</v>
      </c>
      <c r="U552" s="118" t="s">
        <v>195</v>
      </c>
      <c r="V552" s="106">
        <v>12</v>
      </c>
      <c r="W552" s="106">
        <v>8</v>
      </c>
      <c r="X552" s="106">
        <v>10</v>
      </c>
      <c r="Y552" s="106">
        <v>10</v>
      </c>
      <c r="Z552" s="106">
        <v>6</v>
      </c>
      <c r="AA552" s="106">
        <v>12</v>
      </c>
      <c r="AB552" s="106">
        <v>15</v>
      </c>
      <c r="AC552" s="106">
        <v>12</v>
      </c>
      <c r="AD552" s="106">
        <v>10</v>
      </c>
      <c r="AE552" s="106">
        <v>7</v>
      </c>
      <c r="AF552" s="106">
        <v>9</v>
      </c>
      <c r="AG552" s="182">
        <v>9</v>
      </c>
      <c r="AH552" s="119">
        <f t="shared" si="148"/>
        <v>120</v>
      </c>
      <c r="AI552" s="106">
        <f t="shared" si="149"/>
        <v>12</v>
      </c>
      <c r="AJ552" s="107">
        <f t="shared" si="150"/>
        <v>8</v>
      </c>
      <c r="AK552" s="107">
        <f t="shared" si="151"/>
        <v>10</v>
      </c>
      <c r="AL552" s="107">
        <f t="shared" si="152"/>
        <v>10</v>
      </c>
      <c r="AM552" s="107">
        <f t="shared" si="153"/>
        <v>6</v>
      </c>
      <c r="AN552" s="107">
        <f t="shared" si="154"/>
        <v>12</v>
      </c>
      <c r="AO552" s="107">
        <f t="shared" si="155"/>
        <v>15</v>
      </c>
      <c r="AP552" s="107">
        <f t="shared" si="156"/>
        <v>12</v>
      </c>
      <c r="AQ552" s="107">
        <f t="shared" si="157"/>
        <v>10</v>
      </c>
      <c r="AR552" s="107">
        <f t="shared" si="158"/>
        <v>7</v>
      </c>
      <c r="AS552" s="107">
        <f t="shared" si="159"/>
        <v>9</v>
      </c>
      <c r="AT552" s="107">
        <f t="shared" si="160"/>
        <v>9</v>
      </c>
      <c r="AU552" s="105">
        <f t="shared" si="161"/>
        <v>120</v>
      </c>
      <c r="AV552" s="86">
        <v>3680.5500000000006</v>
      </c>
      <c r="AW552" s="87">
        <f t="shared" si="162"/>
        <v>7771.5</v>
      </c>
      <c r="AX552" s="87">
        <f t="shared" si="163"/>
        <v>4090.9499999999994</v>
      </c>
    </row>
    <row r="553" spans="1:50" ht="15.75" thickBot="1" x14ac:dyDescent="0.3">
      <c r="A553" s="179" t="s">
        <v>99</v>
      </c>
      <c r="B553" s="180" t="s">
        <v>419</v>
      </c>
      <c r="C553" s="181" t="s">
        <v>424</v>
      </c>
      <c r="D553" s="176" t="str">
        <f t="shared" si="147"/>
        <v>1467495184-United-STAR+PLUS-Nueces</v>
      </c>
      <c r="E553" s="169" t="s">
        <v>482</v>
      </c>
      <c r="F553" s="169" t="s">
        <v>233</v>
      </c>
      <c r="G553" s="169" t="s">
        <v>370</v>
      </c>
      <c r="H553" s="85" t="s">
        <v>469</v>
      </c>
      <c r="I553" s="95" t="s">
        <v>510</v>
      </c>
      <c r="J553" s="116" t="s">
        <v>195</v>
      </c>
      <c r="K553" s="117" t="s">
        <v>195</v>
      </c>
      <c r="L553" s="117" t="s">
        <v>195</v>
      </c>
      <c r="M553" s="117" t="s">
        <v>195</v>
      </c>
      <c r="N553" s="117" t="s">
        <v>195</v>
      </c>
      <c r="O553" s="117" t="s">
        <v>195</v>
      </c>
      <c r="P553" s="117" t="s">
        <v>195</v>
      </c>
      <c r="Q553" s="117" t="s">
        <v>195</v>
      </c>
      <c r="R553" s="117" t="s">
        <v>195</v>
      </c>
      <c r="S553" s="117" t="s">
        <v>195</v>
      </c>
      <c r="T553" s="117" t="s">
        <v>195</v>
      </c>
      <c r="U553" s="118" t="s">
        <v>195</v>
      </c>
      <c r="V553" s="106">
        <v>3</v>
      </c>
      <c r="W553" s="106">
        <v>4</v>
      </c>
      <c r="X553" s="106">
        <v>0</v>
      </c>
      <c r="Y553" s="106">
        <v>3</v>
      </c>
      <c r="Z553" s="106">
        <v>1</v>
      </c>
      <c r="AA553" s="106">
        <v>1</v>
      </c>
      <c r="AB553" s="106">
        <v>1</v>
      </c>
      <c r="AC553" s="106">
        <v>4</v>
      </c>
      <c r="AD553" s="106">
        <v>4</v>
      </c>
      <c r="AE553" s="106">
        <v>3</v>
      </c>
      <c r="AF553" s="106">
        <v>0</v>
      </c>
      <c r="AG553" s="182">
        <v>0</v>
      </c>
      <c r="AH553" s="119">
        <f t="shared" si="148"/>
        <v>24</v>
      </c>
      <c r="AI553" s="106">
        <f t="shared" si="149"/>
        <v>3</v>
      </c>
      <c r="AJ553" s="107">
        <f t="shared" si="150"/>
        <v>4</v>
      </c>
      <c r="AK553" s="107">
        <f t="shared" si="151"/>
        <v>0</v>
      </c>
      <c r="AL553" s="107">
        <f t="shared" si="152"/>
        <v>3</v>
      </c>
      <c r="AM553" s="107">
        <f t="shared" si="153"/>
        <v>1</v>
      </c>
      <c r="AN553" s="107">
        <f t="shared" si="154"/>
        <v>1</v>
      </c>
      <c r="AO553" s="107">
        <f t="shared" si="155"/>
        <v>1</v>
      </c>
      <c r="AP553" s="107">
        <f t="shared" si="156"/>
        <v>4</v>
      </c>
      <c r="AQ553" s="107">
        <f t="shared" si="157"/>
        <v>4</v>
      </c>
      <c r="AR553" s="107">
        <f t="shared" si="158"/>
        <v>3</v>
      </c>
      <c r="AS553" s="107">
        <f t="shared" si="159"/>
        <v>0</v>
      </c>
      <c r="AT553" s="107">
        <f t="shared" si="160"/>
        <v>0</v>
      </c>
      <c r="AU553" s="105">
        <f t="shared" si="161"/>
        <v>24</v>
      </c>
      <c r="AV553" s="86">
        <v>1444.7700000000002</v>
      </c>
      <c r="AW553" s="87">
        <f t="shared" si="162"/>
        <v>1554.3</v>
      </c>
      <c r="AX553" s="87">
        <f t="shared" si="163"/>
        <v>109.52999999999975</v>
      </c>
    </row>
    <row r="554" spans="1:50" ht="15.75" thickBot="1" x14ac:dyDescent="0.3">
      <c r="A554" s="179" t="s">
        <v>144</v>
      </c>
      <c r="B554" s="180" t="s">
        <v>226</v>
      </c>
      <c r="C554" s="181" t="s">
        <v>276</v>
      </c>
      <c r="D554" s="176" t="str">
        <f t="shared" si="147"/>
        <v>1700392602-United-STAR+PLUS-Travis</v>
      </c>
      <c r="E554" s="169" t="s">
        <v>482</v>
      </c>
      <c r="F554" s="169" t="s">
        <v>233</v>
      </c>
      <c r="G554" s="169" t="s">
        <v>225</v>
      </c>
      <c r="H554" s="85" t="s">
        <v>469</v>
      </c>
      <c r="I554" s="95" t="s">
        <v>510</v>
      </c>
      <c r="J554" s="116" t="s">
        <v>195</v>
      </c>
      <c r="K554" s="117" t="s">
        <v>195</v>
      </c>
      <c r="L554" s="117" t="s">
        <v>195</v>
      </c>
      <c r="M554" s="117" t="s">
        <v>195</v>
      </c>
      <c r="N554" s="117" t="s">
        <v>195</v>
      </c>
      <c r="O554" s="117" t="s">
        <v>195</v>
      </c>
      <c r="P554" s="117" t="s">
        <v>195</v>
      </c>
      <c r="Q554" s="117" t="s">
        <v>195</v>
      </c>
      <c r="R554" s="117" t="s">
        <v>195</v>
      </c>
      <c r="S554" s="117" t="s">
        <v>195</v>
      </c>
      <c r="T554" s="117" t="s">
        <v>195</v>
      </c>
      <c r="U554" s="118" t="s">
        <v>195</v>
      </c>
      <c r="V554" s="106">
        <v>13</v>
      </c>
      <c r="W554" s="106">
        <v>15</v>
      </c>
      <c r="X554" s="106">
        <v>10</v>
      </c>
      <c r="Y554" s="106">
        <v>15</v>
      </c>
      <c r="Z554" s="106">
        <v>20</v>
      </c>
      <c r="AA554" s="106">
        <v>16</v>
      </c>
      <c r="AB554" s="106">
        <v>16</v>
      </c>
      <c r="AC554" s="106">
        <v>20</v>
      </c>
      <c r="AD554" s="106">
        <v>17</v>
      </c>
      <c r="AE554" s="106">
        <v>19</v>
      </c>
      <c r="AF554" s="106">
        <v>17</v>
      </c>
      <c r="AG554" s="182">
        <v>25</v>
      </c>
      <c r="AH554" s="119">
        <f t="shared" si="148"/>
        <v>203</v>
      </c>
      <c r="AI554" s="106">
        <f t="shared" si="149"/>
        <v>13</v>
      </c>
      <c r="AJ554" s="107">
        <f t="shared" si="150"/>
        <v>15</v>
      </c>
      <c r="AK554" s="107">
        <f t="shared" si="151"/>
        <v>10</v>
      </c>
      <c r="AL554" s="107">
        <f t="shared" si="152"/>
        <v>15</v>
      </c>
      <c r="AM554" s="107">
        <f t="shared" si="153"/>
        <v>20</v>
      </c>
      <c r="AN554" s="107">
        <f t="shared" si="154"/>
        <v>16</v>
      </c>
      <c r="AO554" s="107">
        <f t="shared" si="155"/>
        <v>16</v>
      </c>
      <c r="AP554" s="107">
        <f t="shared" si="156"/>
        <v>20</v>
      </c>
      <c r="AQ554" s="107">
        <f t="shared" si="157"/>
        <v>17</v>
      </c>
      <c r="AR554" s="107">
        <f t="shared" si="158"/>
        <v>19</v>
      </c>
      <c r="AS554" s="107">
        <f t="shared" si="159"/>
        <v>17</v>
      </c>
      <c r="AT554" s="107">
        <f t="shared" si="160"/>
        <v>25</v>
      </c>
      <c r="AU554" s="105">
        <f t="shared" si="161"/>
        <v>203</v>
      </c>
      <c r="AV554" s="86">
        <v>3756.6699999999996</v>
      </c>
      <c r="AW554" s="87">
        <f t="shared" si="162"/>
        <v>13146.79</v>
      </c>
      <c r="AX554" s="87">
        <f t="shared" si="163"/>
        <v>9390.1200000000008</v>
      </c>
    </row>
    <row r="555" spans="1:50" ht="15.75" thickBot="1" x14ac:dyDescent="0.3">
      <c r="A555" s="179" t="s">
        <v>152</v>
      </c>
      <c r="B555" s="180" t="s">
        <v>228</v>
      </c>
      <c r="C555" s="181" t="s">
        <v>276</v>
      </c>
      <c r="D555" s="176" t="str">
        <f t="shared" si="147"/>
        <v>1730695594-United-STAR+PLUS-Travis</v>
      </c>
      <c r="E555" s="169" t="s">
        <v>482</v>
      </c>
      <c r="F555" s="169" t="s">
        <v>233</v>
      </c>
      <c r="G555" s="169" t="s">
        <v>225</v>
      </c>
      <c r="H555" s="85" t="s">
        <v>469</v>
      </c>
      <c r="I555" s="95" t="s">
        <v>510</v>
      </c>
      <c r="J555" s="116" t="s">
        <v>195</v>
      </c>
      <c r="K555" s="117" t="s">
        <v>195</v>
      </c>
      <c r="L555" s="117" t="s">
        <v>195</v>
      </c>
      <c r="M555" s="117" t="s">
        <v>195</v>
      </c>
      <c r="N555" s="117" t="s">
        <v>195</v>
      </c>
      <c r="O555" s="117" t="s">
        <v>195</v>
      </c>
      <c r="P555" s="117" t="s">
        <v>195</v>
      </c>
      <c r="Q555" s="117" t="s">
        <v>195</v>
      </c>
      <c r="R555" s="117" t="s">
        <v>195</v>
      </c>
      <c r="S555" s="117" t="s">
        <v>195</v>
      </c>
      <c r="T555" s="117" t="s">
        <v>195</v>
      </c>
      <c r="U555" s="118" t="s">
        <v>195</v>
      </c>
      <c r="V555" s="106">
        <v>13</v>
      </c>
      <c r="W555" s="106">
        <v>20</v>
      </c>
      <c r="X555" s="106">
        <v>7</v>
      </c>
      <c r="Y555" s="106">
        <v>5</v>
      </c>
      <c r="Z555" s="106">
        <v>12</v>
      </c>
      <c r="AA555" s="106">
        <v>9</v>
      </c>
      <c r="AB555" s="106">
        <v>15</v>
      </c>
      <c r="AC555" s="106">
        <v>13</v>
      </c>
      <c r="AD555" s="106">
        <v>10</v>
      </c>
      <c r="AE555" s="106">
        <v>10</v>
      </c>
      <c r="AF555" s="106">
        <v>16</v>
      </c>
      <c r="AG555" s="182">
        <v>14</v>
      </c>
      <c r="AH555" s="119">
        <f t="shared" si="148"/>
        <v>144</v>
      </c>
      <c r="AI555" s="106">
        <f t="shared" si="149"/>
        <v>13</v>
      </c>
      <c r="AJ555" s="107">
        <f t="shared" si="150"/>
        <v>20</v>
      </c>
      <c r="AK555" s="107">
        <f t="shared" si="151"/>
        <v>7</v>
      </c>
      <c r="AL555" s="107">
        <f t="shared" si="152"/>
        <v>5</v>
      </c>
      <c r="AM555" s="107">
        <f t="shared" si="153"/>
        <v>12</v>
      </c>
      <c r="AN555" s="107">
        <f t="shared" si="154"/>
        <v>9</v>
      </c>
      <c r="AO555" s="107">
        <f t="shared" si="155"/>
        <v>15</v>
      </c>
      <c r="AP555" s="107">
        <f t="shared" si="156"/>
        <v>13</v>
      </c>
      <c r="AQ555" s="107">
        <f t="shared" si="157"/>
        <v>10</v>
      </c>
      <c r="AR555" s="107">
        <f t="shared" si="158"/>
        <v>10</v>
      </c>
      <c r="AS555" s="107">
        <f t="shared" si="159"/>
        <v>16</v>
      </c>
      <c r="AT555" s="107">
        <f t="shared" si="160"/>
        <v>14</v>
      </c>
      <c r="AU555" s="105">
        <f t="shared" si="161"/>
        <v>144</v>
      </c>
      <c r="AV555" s="86">
        <v>6544.1900000000014</v>
      </c>
      <c r="AW555" s="87">
        <f t="shared" si="162"/>
        <v>9325.7999999999993</v>
      </c>
      <c r="AX555" s="87">
        <f t="shared" si="163"/>
        <v>2781.6099999999979</v>
      </c>
    </row>
    <row r="556" spans="1:50" ht="15.75" thickBot="1" x14ac:dyDescent="0.3">
      <c r="A556" s="179" t="s">
        <v>64</v>
      </c>
      <c r="B556" s="180" t="s">
        <v>229</v>
      </c>
      <c r="C556" s="181" t="s">
        <v>276</v>
      </c>
      <c r="D556" s="176" t="str">
        <f t="shared" si="147"/>
        <v>1164445094-United-STAR+PLUS-Travis</v>
      </c>
      <c r="E556" s="169" t="s">
        <v>482</v>
      </c>
      <c r="F556" s="169" t="s">
        <v>233</v>
      </c>
      <c r="G556" s="169" t="s">
        <v>225</v>
      </c>
      <c r="H556" s="85" t="s">
        <v>469</v>
      </c>
      <c r="I556" s="95" t="s">
        <v>510</v>
      </c>
      <c r="J556" s="116" t="s">
        <v>195</v>
      </c>
      <c r="K556" s="117" t="s">
        <v>195</v>
      </c>
      <c r="L556" s="117" t="s">
        <v>195</v>
      </c>
      <c r="M556" s="117" t="s">
        <v>195</v>
      </c>
      <c r="N556" s="117" t="s">
        <v>195</v>
      </c>
      <c r="O556" s="117" t="s">
        <v>195</v>
      </c>
      <c r="P556" s="117" t="s">
        <v>195</v>
      </c>
      <c r="Q556" s="117" t="s">
        <v>195</v>
      </c>
      <c r="R556" s="117" t="s">
        <v>195</v>
      </c>
      <c r="S556" s="117" t="s">
        <v>195</v>
      </c>
      <c r="T556" s="117" t="s">
        <v>195</v>
      </c>
      <c r="U556" s="118" t="s">
        <v>195</v>
      </c>
      <c r="V556" s="106">
        <v>0</v>
      </c>
      <c r="W556" s="106">
        <v>0</v>
      </c>
      <c r="X556" s="106">
        <v>0</v>
      </c>
      <c r="Y556" s="106">
        <v>0</v>
      </c>
      <c r="Z556" s="106">
        <v>0</v>
      </c>
      <c r="AA556" s="106">
        <v>0</v>
      </c>
      <c r="AB556" s="106">
        <v>0</v>
      </c>
      <c r="AC556" s="106">
        <v>0</v>
      </c>
      <c r="AD556" s="106">
        <v>0</v>
      </c>
      <c r="AE556" s="106">
        <v>0</v>
      </c>
      <c r="AF556" s="106">
        <v>0</v>
      </c>
      <c r="AG556" s="182">
        <v>0</v>
      </c>
      <c r="AH556" s="119">
        <f t="shared" si="148"/>
        <v>0</v>
      </c>
      <c r="AI556" s="106">
        <f t="shared" si="149"/>
        <v>0</v>
      </c>
      <c r="AJ556" s="107">
        <f t="shared" si="150"/>
        <v>0</v>
      </c>
      <c r="AK556" s="107">
        <f t="shared" si="151"/>
        <v>0</v>
      </c>
      <c r="AL556" s="107">
        <f t="shared" si="152"/>
        <v>0</v>
      </c>
      <c r="AM556" s="107">
        <f t="shared" si="153"/>
        <v>0</v>
      </c>
      <c r="AN556" s="107">
        <f t="shared" si="154"/>
        <v>0</v>
      </c>
      <c r="AO556" s="107">
        <f t="shared" si="155"/>
        <v>0</v>
      </c>
      <c r="AP556" s="107">
        <f t="shared" si="156"/>
        <v>0</v>
      </c>
      <c r="AQ556" s="107">
        <f t="shared" si="157"/>
        <v>0</v>
      </c>
      <c r="AR556" s="107">
        <f t="shared" si="158"/>
        <v>0</v>
      </c>
      <c r="AS556" s="107">
        <f t="shared" si="159"/>
        <v>0</v>
      </c>
      <c r="AT556" s="107">
        <f t="shared" si="160"/>
        <v>0</v>
      </c>
      <c r="AU556" s="105">
        <f t="shared" si="161"/>
        <v>0</v>
      </c>
      <c r="AV556" s="86">
        <v>1335.8299999999997</v>
      </c>
      <c r="AW556" s="87">
        <f t="shared" si="162"/>
        <v>0</v>
      </c>
      <c r="AX556" s="87">
        <f t="shared" si="163"/>
        <v>-1335.8299999999997</v>
      </c>
    </row>
    <row r="557" spans="1:50" ht="15.75" thickBot="1" x14ac:dyDescent="0.3">
      <c r="A557" s="179" t="s">
        <v>87</v>
      </c>
      <c r="B557" s="180" t="s">
        <v>230</v>
      </c>
      <c r="C557" s="181" t="s">
        <v>276</v>
      </c>
      <c r="D557" s="176" t="str">
        <f t="shared" si="147"/>
        <v>1376844936-United-STAR+PLUS-Travis</v>
      </c>
      <c r="E557" s="169" t="s">
        <v>482</v>
      </c>
      <c r="F557" s="169" t="s">
        <v>233</v>
      </c>
      <c r="G557" s="169" t="s">
        <v>225</v>
      </c>
      <c r="H557" s="85" t="s">
        <v>469</v>
      </c>
      <c r="I557" s="95" t="s">
        <v>510</v>
      </c>
      <c r="J557" s="116" t="s">
        <v>195</v>
      </c>
      <c r="K557" s="117" t="s">
        <v>195</v>
      </c>
      <c r="L557" s="117" t="s">
        <v>195</v>
      </c>
      <c r="M557" s="117" t="s">
        <v>195</v>
      </c>
      <c r="N557" s="117" t="s">
        <v>195</v>
      </c>
      <c r="O557" s="117" t="s">
        <v>195</v>
      </c>
      <c r="P557" s="117" t="s">
        <v>195</v>
      </c>
      <c r="Q557" s="117" t="s">
        <v>195</v>
      </c>
      <c r="R557" s="117" t="s">
        <v>195</v>
      </c>
      <c r="S557" s="117" t="s">
        <v>195</v>
      </c>
      <c r="T557" s="117" t="s">
        <v>195</v>
      </c>
      <c r="U557" s="118" t="s">
        <v>195</v>
      </c>
      <c r="V557" s="106">
        <v>0</v>
      </c>
      <c r="W557" s="106">
        <v>0</v>
      </c>
      <c r="X557" s="106">
        <v>0</v>
      </c>
      <c r="Y557" s="106">
        <v>0</v>
      </c>
      <c r="Z557" s="106">
        <v>0</v>
      </c>
      <c r="AA557" s="106">
        <v>0</v>
      </c>
      <c r="AB557" s="106">
        <v>0</v>
      </c>
      <c r="AC557" s="106">
        <v>0</v>
      </c>
      <c r="AD557" s="106">
        <v>1</v>
      </c>
      <c r="AE557" s="106">
        <v>0</v>
      </c>
      <c r="AF557" s="106">
        <v>0</v>
      </c>
      <c r="AG557" s="182">
        <v>0</v>
      </c>
      <c r="AH557" s="119">
        <f t="shared" si="148"/>
        <v>1</v>
      </c>
      <c r="AI557" s="106">
        <f t="shared" si="149"/>
        <v>0</v>
      </c>
      <c r="AJ557" s="107">
        <f t="shared" si="150"/>
        <v>0</v>
      </c>
      <c r="AK557" s="107">
        <f t="shared" si="151"/>
        <v>0</v>
      </c>
      <c r="AL557" s="107">
        <f t="shared" si="152"/>
        <v>0</v>
      </c>
      <c r="AM557" s="107">
        <f t="shared" si="153"/>
        <v>0</v>
      </c>
      <c r="AN557" s="107">
        <f t="shared" si="154"/>
        <v>0</v>
      </c>
      <c r="AO557" s="107">
        <f t="shared" si="155"/>
        <v>0</v>
      </c>
      <c r="AP557" s="107">
        <f t="shared" si="156"/>
        <v>0</v>
      </c>
      <c r="AQ557" s="107">
        <f t="shared" si="157"/>
        <v>1</v>
      </c>
      <c r="AR557" s="107">
        <f t="shared" si="158"/>
        <v>0</v>
      </c>
      <c r="AS557" s="107">
        <f t="shared" si="159"/>
        <v>0</v>
      </c>
      <c r="AT557" s="107">
        <f t="shared" si="160"/>
        <v>0</v>
      </c>
      <c r="AU557" s="105">
        <f t="shared" si="161"/>
        <v>1</v>
      </c>
      <c r="AV557" s="86">
        <v>22656.539999999994</v>
      </c>
      <c r="AW557" s="87">
        <f t="shared" si="162"/>
        <v>64.760000000000005</v>
      </c>
      <c r="AX557" s="87">
        <f t="shared" si="163"/>
        <v>-22591.779999999995</v>
      </c>
    </row>
    <row r="558" spans="1:50" ht="15.75" thickBot="1" x14ac:dyDescent="0.3">
      <c r="A558" s="179" t="s">
        <v>167</v>
      </c>
      <c r="B558" s="180" t="s">
        <v>367</v>
      </c>
      <c r="C558" s="181" t="s">
        <v>276</v>
      </c>
      <c r="D558" s="176" t="str">
        <f t="shared" si="147"/>
        <v>1871512228-United-STAR+PLUS-Travis</v>
      </c>
      <c r="E558" s="169" t="s">
        <v>482</v>
      </c>
      <c r="F558" s="169" t="s">
        <v>233</v>
      </c>
      <c r="G558" s="169" t="s">
        <v>225</v>
      </c>
      <c r="H558" s="85" t="s">
        <v>469</v>
      </c>
      <c r="I558" s="95" t="s">
        <v>510</v>
      </c>
      <c r="J558" s="116" t="s">
        <v>195</v>
      </c>
      <c r="K558" s="117" t="s">
        <v>195</v>
      </c>
      <c r="L558" s="117" t="s">
        <v>195</v>
      </c>
      <c r="M558" s="117" t="s">
        <v>195</v>
      </c>
      <c r="N558" s="117" t="s">
        <v>195</v>
      </c>
      <c r="O558" s="117" t="s">
        <v>195</v>
      </c>
      <c r="P558" s="117" t="s">
        <v>195</v>
      </c>
      <c r="Q558" s="117" t="s">
        <v>195</v>
      </c>
      <c r="R558" s="117" t="s">
        <v>195</v>
      </c>
      <c r="S558" s="117" t="s">
        <v>195</v>
      </c>
      <c r="T558" s="117" t="s">
        <v>195</v>
      </c>
      <c r="U558" s="118" t="s">
        <v>195</v>
      </c>
      <c r="V558" s="106">
        <v>1</v>
      </c>
      <c r="W558" s="106">
        <v>2</v>
      </c>
      <c r="X558" s="106">
        <v>0</v>
      </c>
      <c r="Y558" s="106">
        <v>1</v>
      </c>
      <c r="Z558" s="106">
        <v>2</v>
      </c>
      <c r="AA558" s="106">
        <v>2</v>
      </c>
      <c r="AB558" s="106">
        <v>2</v>
      </c>
      <c r="AC558" s="106">
        <v>2</v>
      </c>
      <c r="AD558" s="106">
        <v>0</v>
      </c>
      <c r="AE558" s="106">
        <v>1</v>
      </c>
      <c r="AF558" s="106">
        <v>2</v>
      </c>
      <c r="AG558" s="182">
        <v>1</v>
      </c>
      <c r="AH558" s="119">
        <f t="shared" si="148"/>
        <v>16</v>
      </c>
      <c r="AI558" s="106">
        <f t="shared" si="149"/>
        <v>1</v>
      </c>
      <c r="AJ558" s="107">
        <f t="shared" si="150"/>
        <v>2</v>
      </c>
      <c r="AK558" s="107">
        <f t="shared" si="151"/>
        <v>0</v>
      </c>
      <c r="AL558" s="107">
        <f t="shared" si="152"/>
        <v>1</v>
      </c>
      <c r="AM558" s="107">
        <f t="shared" si="153"/>
        <v>2</v>
      </c>
      <c r="AN558" s="107">
        <f t="shared" si="154"/>
        <v>2</v>
      </c>
      <c r="AO558" s="107">
        <f t="shared" si="155"/>
        <v>2</v>
      </c>
      <c r="AP558" s="107">
        <f t="shared" si="156"/>
        <v>2</v>
      </c>
      <c r="AQ558" s="107">
        <f t="shared" si="157"/>
        <v>0</v>
      </c>
      <c r="AR558" s="107">
        <f t="shared" si="158"/>
        <v>1</v>
      </c>
      <c r="AS558" s="107">
        <f t="shared" si="159"/>
        <v>2</v>
      </c>
      <c r="AT558" s="107">
        <f t="shared" si="160"/>
        <v>1</v>
      </c>
      <c r="AU558" s="105">
        <f t="shared" si="161"/>
        <v>16</v>
      </c>
      <c r="AV558" s="86">
        <v>1729.9099999999994</v>
      </c>
      <c r="AW558" s="87">
        <f t="shared" si="162"/>
        <v>1036.2</v>
      </c>
      <c r="AX558" s="87">
        <f t="shared" si="163"/>
        <v>-693.70999999999935</v>
      </c>
    </row>
    <row r="559" spans="1:50" ht="15.75" thickBot="1" x14ac:dyDescent="0.3">
      <c r="A559" s="179" t="s">
        <v>184</v>
      </c>
      <c r="B559" s="180" t="s">
        <v>223</v>
      </c>
      <c r="C559" s="181" t="s">
        <v>276</v>
      </c>
      <c r="D559" s="176" t="str">
        <f t="shared" si="147"/>
        <v>1952328924-United-STAR+PLUS-Travis</v>
      </c>
      <c r="E559" s="169" t="s">
        <v>482</v>
      </c>
      <c r="F559" s="169" t="s">
        <v>233</v>
      </c>
      <c r="G559" s="169" t="s">
        <v>225</v>
      </c>
      <c r="H559" s="85" t="s">
        <v>469</v>
      </c>
      <c r="I559" s="95" t="s">
        <v>510</v>
      </c>
      <c r="J559" s="116" t="s">
        <v>195</v>
      </c>
      <c r="K559" s="117" t="s">
        <v>195</v>
      </c>
      <c r="L559" s="117" t="s">
        <v>195</v>
      </c>
      <c r="M559" s="117" t="s">
        <v>195</v>
      </c>
      <c r="N559" s="117" t="s">
        <v>195</v>
      </c>
      <c r="O559" s="117" t="s">
        <v>195</v>
      </c>
      <c r="P559" s="117" t="s">
        <v>195</v>
      </c>
      <c r="Q559" s="117" t="s">
        <v>195</v>
      </c>
      <c r="R559" s="117" t="s">
        <v>195</v>
      </c>
      <c r="S559" s="117" t="s">
        <v>195</v>
      </c>
      <c r="T559" s="117" t="s">
        <v>195</v>
      </c>
      <c r="U559" s="118" t="s">
        <v>195</v>
      </c>
      <c r="V559" s="106">
        <v>3</v>
      </c>
      <c r="W559" s="106">
        <v>5</v>
      </c>
      <c r="X559" s="106">
        <v>4</v>
      </c>
      <c r="Y559" s="106">
        <v>5</v>
      </c>
      <c r="Z559" s="106">
        <v>4</v>
      </c>
      <c r="AA559" s="106">
        <v>4</v>
      </c>
      <c r="AB559" s="106">
        <v>6</v>
      </c>
      <c r="AC559" s="106">
        <v>7</v>
      </c>
      <c r="AD559" s="106">
        <v>3</v>
      </c>
      <c r="AE559" s="106">
        <v>6</v>
      </c>
      <c r="AF559" s="106">
        <v>7</v>
      </c>
      <c r="AG559" s="182">
        <v>4</v>
      </c>
      <c r="AH559" s="119">
        <f t="shared" si="148"/>
        <v>58</v>
      </c>
      <c r="AI559" s="106">
        <f t="shared" si="149"/>
        <v>3</v>
      </c>
      <c r="AJ559" s="107">
        <f t="shared" si="150"/>
        <v>5</v>
      </c>
      <c r="AK559" s="107">
        <f t="shared" si="151"/>
        <v>4</v>
      </c>
      <c r="AL559" s="107">
        <f t="shared" si="152"/>
        <v>5</v>
      </c>
      <c r="AM559" s="107">
        <f t="shared" si="153"/>
        <v>4</v>
      </c>
      <c r="AN559" s="107">
        <f t="shared" si="154"/>
        <v>4</v>
      </c>
      <c r="AO559" s="107">
        <f t="shared" si="155"/>
        <v>6</v>
      </c>
      <c r="AP559" s="107">
        <f t="shared" si="156"/>
        <v>7</v>
      </c>
      <c r="AQ559" s="107">
        <f t="shared" si="157"/>
        <v>3</v>
      </c>
      <c r="AR559" s="107">
        <f t="shared" si="158"/>
        <v>6</v>
      </c>
      <c r="AS559" s="107">
        <f t="shared" si="159"/>
        <v>7</v>
      </c>
      <c r="AT559" s="107">
        <f t="shared" si="160"/>
        <v>4</v>
      </c>
      <c r="AU559" s="105">
        <f t="shared" si="161"/>
        <v>58</v>
      </c>
      <c r="AV559" s="86">
        <v>8996.5799999999981</v>
      </c>
      <c r="AW559" s="87">
        <f t="shared" si="162"/>
        <v>3756.23</v>
      </c>
      <c r="AX559" s="87">
        <f t="shared" si="163"/>
        <v>-5240.3499999999985</v>
      </c>
    </row>
    <row r="560" spans="1:50" ht="15.75" thickBot="1" x14ac:dyDescent="0.3">
      <c r="A560" s="179" t="s">
        <v>62</v>
      </c>
      <c r="B560" s="180" t="s">
        <v>229</v>
      </c>
      <c r="C560" s="181" t="s">
        <v>276</v>
      </c>
      <c r="D560" s="176" t="str">
        <f t="shared" si="147"/>
        <v>1144325481-United-STAR+PLUS-Travis</v>
      </c>
      <c r="E560" s="169" t="s">
        <v>482</v>
      </c>
      <c r="F560" s="169" t="s">
        <v>233</v>
      </c>
      <c r="G560" s="169" t="s">
        <v>225</v>
      </c>
      <c r="H560" s="85" t="s">
        <v>469</v>
      </c>
      <c r="I560" s="95" t="s">
        <v>510</v>
      </c>
      <c r="J560" s="116" t="s">
        <v>195</v>
      </c>
      <c r="K560" s="117" t="s">
        <v>195</v>
      </c>
      <c r="L560" s="117" t="s">
        <v>195</v>
      </c>
      <c r="M560" s="117" t="s">
        <v>195</v>
      </c>
      <c r="N560" s="117" t="s">
        <v>195</v>
      </c>
      <c r="O560" s="117" t="s">
        <v>195</v>
      </c>
      <c r="P560" s="117" t="s">
        <v>195</v>
      </c>
      <c r="Q560" s="117" t="s">
        <v>195</v>
      </c>
      <c r="R560" s="117" t="s">
        <v>195</v>
      </c>
      <c r="S560" s="117" t="s">
        <v>195</v>
      </c>
      <c r="T560" s="117" t="s">
        <v>195</v>
      </c>
      <c r="U560" s="118" t="s">
        <v>195</v>
      </c>
      <c r="V560" s="106">
        <v>0</v>
      </c>
      <c r="W560" s="106">
        <v>0</v>
      </c>
      <c r="X560" s="106">
        <v>0</v>
      </c>
      <c r="Y560" s="106">
        <v>0</v>
      </c>
      <c r="Z560" s="106">
        <v>0</v>
      </c>
      <c r="AA560" s="106">
        <v>0</v>
      </c>
      <c r="AB560" s="106">
        <v>0</v>
      </c>
      <c r="AC560" s="106">
        <v>0</v>
      </c>
      <c r="AD560" s="106">
        <v>0</v>
      </c>
      <c r="AE560" s="106">
        <v>0</v>
      </c>
      <c r="AF560" s="106">
        <v>0</v>
      </c>
      <c r="AG560" s="182">
        <v>0</v>
      </c>
      <c r="AH560" s="119">
        <f t="shared" si="148"/>
        <v>0</v>
      </c>
      <c r="AI560" s="106">
        <f t="shared" si="149"/>
        <v>0</v>
      </c>
      <c r="AJ560" s="107">
        <f t="shared" si="150"/>
        <v>0</v>
      </c>
      <c r="AK560" s="107">
        <f t="shared" si="151"/>
        <v>0</v>
      </c>
      <c r="AL560" s="107">
        <f t="shared" si="152"/>
        <v>0</v>
      </c>
      <c r="AM560" s="107">
        <f t="shared" si="153"/>
        <v>0</v>
      </c>
      <c r="AN560" s="107">
        <f t="shared" si="154"/>
        <v>0</v>
      </c>
      <c r="AO560" s="107">
        <f t="shared" si="155"/>
        <v>0</v>
      </c>
      <c r="AP560" s="107">
        <f t="shared" si="156"/>
        <v>0</v>
      </c>
      <c r="AQ560" s="107">
        <f t="shared" si="157"/>
        <v>0</v>
      </c>
      <c r="AR560" s="107">
        <f t="shared" si="158"/>
        <v>0</v>
      </c>
      <c r="AS560" s="107">
        <f t="shared" si="159"/>
        <v>0</v>
      </c>
      <c r="AT560" s="107">
        <f t="shared" si="160"/>
        <v>0</v>
      </c>
      <c r="AU560" s="105">
        <f t="shared" si="161"/>
        <v>0</v>
      </c>
      <c r="AV560" s="86">
        <v>3398.8199999999993</v>
      </c>
      <c r="AW560" s="87">
        <f t="shared" si="162"/>
        <v>0</v>
      </c>
      <c r="AX560" s="87">
        <f t="shared" si="163"/>
        <v>-3398.8199999999993</v>
      </c>
    </row>
    <row r="561" spans="1:50" ht="15.75" thickBot="1" x14ac:dyDescent="0.3">
      <c r="A561" s="179" t="s">
        <v>73</v>
      </c>
      <c r="B561" s="180" t="s">
        <v>275</v>
      </c>
      <c r="C561" s="181" t="s">
        <v>276</v>
      </c>
      <c r="D561" s="176" t="str">
        <f t="shared" si="147"/>
        <v>1235234576-United-STAR+PLUS-Travis</v>
      </c>
      <c r="E561" s="169" t="s">
        <v>482</v>
      </c>
      <c r="F561" s="169" t="s">
        <v>233</v>
      </c>
      <c r="G561" s="169" t="s">
        <v>225</v>
      </c>
      <c r="H561" s="85" t="s">
        <v>469</v>
      </c>
      <c r="I561" s="95" t="s">
        <v>510</v>
      </c>
      <c r="J561" s="116" t="s">
        <v>195</v>
      </c>
      <c r="K561" s="117" t="s">
        <v>195</v>
      </c>
      <c r="L561" s="117" t="s">
        <v>195</v>
      </c>
      <c r="M561" s="117" t="s">
        <v>195</v>
      </c>
      <c r="N561" s="117" t="s">
        <v>195</v>
      </c>
      <c r="O561" s="117" t="s">
        <v>195</v>
      </c>
      <c r="P561" s="117" t="s">
        <v>195</v>
      </c>
      <c r="Q561" s="117" t="s">
        <v>195</v>
      </c>
      <c r="R561" s="117" t="s">
        <v>195</v>
      </c>
      <c r="S561" s="117" t="s">
        <v>195</v>
      </c>
      <c r="T561" s="117" t="s">
        <v>195</v>
      </c>
      <c r="U561" s="118" t="s">
        <v>195</v>
      </c>
      <c r="V561" s="106">
        <v>59</v>
      </c>
      <c r="W561" s="106">
        <v>72</v>
      </c>
      <c r="X561" s="106">
        <v>57</v>
      </c>
      <c r="Y561" s="106">
        <v>62</v>
      </c>
      <c r="Z561" s="106">
        <v>60</v>
      </c>
      <c r="AA561" s="106">
        <v>53</v>
      </c>
      <c r="AB561" s="106">
        <v>59</v>
      </c>
      <c r="AC561" s="106">
        <v>62</v>
      </c>
      <c r="AD561" s="106">
        <v>63</v>
      </c>
      <c r="AE561" s="106">
        <v>57</v>
      </c>
      <c r="AF561" s="106">
        <v>57</v>
      </c>
      <c r="AG561" s="182">
        <v>63</v>
      </c>
      <c r="AH561" s="119">
        <f t="shared" si="148"/>
        <v>724</v>
      </c>
      <c r="AI561" s="106">
        <f t="shared" si="149"/>
        <v>59</v>
      </c>
      <c r="AJ561" s="107">
        <f t="shared" si="150"/>
        <v>72</v>
      </c>
      <c r="AK561" s="107">
        <f t="shared" si="151"/>
        <v>57</v>
      </c>
      <c r="AL561" s="107">
        <f t="shared" si="152"/>
        <v>62</v>
      </c>
      <c r="AM561" s="107">
        <f t="shared" si="153"/>
        <v>60</v>
      </c>
      <c r="AN561" s="107">
        <f t="shared" si="154"/>
        <v>53</v>
      </c>
      <c r="AO561" s="107">
        <f t="shared" si="155"/>
        <v>59</v>
      </c>
      <c r="AP561" s="107">
        <f t="shared" si="156"/>
        <v>62</v>
      </c>
      <c r="AQ561" s="107">
        <f t="shared" si="157"/>
        <v>63</v>
      </c>
      <c r="AR561" s="107">
        <f t="shared" si="158"/>
        <v>57</v>
      </c>
      <c r="AS561" s="107">
        <f t="shared" si="159"/>
        <v>57</v>
      </c>
      <c r="AT561" s="107">
        <f t="shared" si="160"/>
        <v>63</v>
      </c>
      <c r="AU561" s="105">
        <f t="shared" si="161"/>
        <v>724</v>
      </c>
      <c r="AV561" s="86">
        <v>42602.400000000009</v>
      </c>
      <c r="AW561" s="87">
        <f t="shared" si="162"/>
        <v>46888.06</v>
      </c>
      <c r="AX561" s="87">
        <f t="shared" si="163"/>
        <v>4285.6599999999889</v>
      </c>
    </row>
    <row r="562" spans="1:50" ht="15.75" thickBot="1" x14ac:dyDescent="0.3">
      <c r="A562" s="179" t="s">
        <v>70</v>
      </c>
      <c r="B562" s="180" t="s">
        <v>351</v>
      </c>
      <c r="C562" s="181" t="s">
        <v>261</v>
      </c>
      <c r="D562" s="176" t="str">
        <f t="shared" si="147"/>
        <v>1205335726-TCHP-STAR Kids-MRSA Northeast</v>
      </c>
      <c r="E562" s="169" t="s">
        <v>481</v>
      </c>
      <c r="F562" s="169" t="s">
        <v>236</v>
      </c>
      <c r="G562" s="169" t="s">
        <v>262</v>
      </c>
      <c r="H562" s="85" t="s">
        <v>469</v>
      </c>
      <c r="I562" s="95" t="s">
        <v>510</v>
      </c>
      <c r="J562" s="116" t="s">
        <v>195</v>
      </c>
      <c r="K562" s="117" t="s">
        <v>195</v>
      </c>
      <c r="L562" s="117" t="s">
        <v>195</v>
      </c>
      <c r="M562" s="117" t="s">
        <v>195</v>
      </c>
      <c r="N562" s="117" t="s">
        <v>195</v>
      </c>
      <c r="O562" s="117" t="s">
        <v>195</v>
      </c>
      <c r="P562" s="117" t="s">
        <v>195</v>
      </c>
      <c r="Q562" s="117" t="s">
        <v>195</v>
      </c>
      <c r="R562" s="117" t="s">
        <v>195</v>
      </c>
      <c r="S562" s="117" t="s">
        <v>195</v>
      </c>
      <c r="T562" s="117" t="s">
        <v>195</v>
      </c>
      <c r="U562" s="118" t="s">
        <v>195</v>
      </c>
      <c r="V562" s="106">
        <v>4</v>
      </c>
      <c r="W562" s="106">
        <v>3</v>
      </c>
      <c r="X562" s="106">
        <v>4</v>
      </c>
      <c r="Y562" s="106">
        <v>1</v>
      </c>
      <c r="Z562" s="106">
        <v>1</v>
      </c>
      <c r="AA562" s="106">
        <v>3</v>
      </c>
      <c r="AB562" s="106">
        <v>1</v>
      </c>
      <c r="AC562" s="106">
        <v>4</v>
      </c>
      <c r="AD562" s="106">
        <v>5</v>
      </c>
      <c r="AE562" s="106">
        <v>2</v>
      </c>
      <c r="AF562" s="106">
        <v>0</v>
      </c>
      <c r="AG562" s="182">
        <v>5</v>
      </c>
      <c r="AH562" s="119">
        <f t="shared" si="148"/>
        <v>33</v>
      </c>
      <c r="AI562" s="106">
        <f t="shared" si="149"/>
        <v>4</v>
      </c>
      <c r="AJ562" s="107">
        <f t="shared" si="150"/>
        <v>3</v>
      </c>
      <c r="AK562" s="107">
        <f t="shared" si="151"/>
        <v>4</v>
      </c>
      <c r="AL562" s="107">
        <f t="shared" si="152"/>
        <v>1</v>
      </c>
      <c r="AM562" s="107">
        <f t="shared" si="153"/>
        <v>1</v>
      </c>
      <c r="AN562" s="107">
        <f t="shared" si="154"/>
        <v>3</v>
      </c>
      <c r="AO562" s="107">
        <f t="shared" si="155"/>
        <v>1</v>
      </c>
      <c r="AP562" s="107">
        <f t="shared" si="156"/>
        <v>4</v>
      </c>
      <c r="AQ562" s="107">
        <f t="shared" si="157"/>
        <v>5</v>
      </c>
      <c r="AR562" s="107">
        <f t="shared" si="158"/>
        <v>2</v>
      </c>
      <c r="AS562" s="107">
        <f t="shared" si="159"/>
        <v>0</v>
      </c>
      <c r="AT562" s="107">
        <f t="shared" si="160"/>
        <v>5</v>
      </c>
      <c r="AU562" s="105">
        <f t="shared" si="161"/>
        <v>33</v>
      </c>
      <c r="AV562" s="86">
        <v>3719.7399999999989</v>
      </c>
      <c r="AW562" s="87">
        <f t="shared" si="162"/>
        <v>2137.16</v>
      </c>
      <c r="AX562" s="87">
        <f t="shared" si="163"/>
        <v>-1582.579999999999</v>
      </c>
    </row>
    <row r="563" spans="1:50" ht="15.75" thickBot="1" x14ac:dyDescent="0.3">
      <c r="A563" s="179" t="s">
        <v>75</v>
      </c>
      <c r="B563" s="180" t="s">
        <v>351</v>
      </c>
      <c r="C563" s="181" t="s">
        <v>261</v>
      </c>
      <c r="D563" s="176" t="str">
        <f t="shared" si="147"/>
        <v>1306345764-TCHP-STAR Kids-MRSA Northeast</v>
      </c>
      <c r="E563" s="169" t="s">
        <v>481</v>
      </c>
      <c r="F563" s="169" t="s">
        <v>236</v>
      </c>
      <c r="G563" s="169" t="s">
        <v>262</v>
      </c>
      <c r="H563" s="85" t="s">
        <v>469</v>
      </c>
      <c r="I563" s="95" t="s">
        <v>510</v>
      </c>
      <c r="J563" s="116" t="s">
        <v>195</v>
      </c>
      <c r="K563" s="117" t="s">
        <v>195</v>
      </c>
      <c r="L563" s="117" t="s">
        <v>195</v>
      </c>
      <c r="M563" s="117" t="s">
        <v>195</v>
      </c>
      <c r="N563" s="117" t="s">
        <v>195</v>
      </c>
      <c r="O563" s="117" t="s">
        <v>195</v>
      </c>
      <c r="P563" s="117" t="s">
        <v>195</v>
      </c>
      <c r="Q563" s="117" t="s">
        <v>195</v>
      </c>
      <c r="R563" s="117" t="s">
        <v>195</v>
      </c>
      <c r="S563" s="117" t="s">
        <v>195</v>
      </c>
      <c r="T563" s="117" t="s">
        <v>195</v>
      </c>
      <c r="U563" s="118" t="s">
        <v>195</v>
      </c>
      <c r="V563" s="106">
        <v>0</v>
      </c>
      <c r="W563" s="106">
        <v>0</v>
      </c>
      <c r="X563" s="106">
        <v>2</v>
      </c>
      <c r="Y563" s="106">
        <v>1</v>
      </c>
      <c r="Z563" s="106">
        <v>0</v>
      </c>
      <c r="AA563" s="106">
        <v>1</v>
      </c>
      <c r="AB563" s="106">
        <v>1</v>
      </c>
      <c r="AC563" s="106">
        <v>1</v>
      </c>
      <c r="AD563" s="106">
        <v>2</v>
      </c>
      <c r="AE563" s="106">
        <v>2</v>
      </c>
      <c r="AF563" s="106">
        <v>1</v>
      </c>
      <c r="AG563" s="182">
        <v>0</v>
      </c>
      <c r="AH563" s="119">
        <f t="shared" si="148"/>
        <v>11</v>
      </c>
      <c r="AI563" s="106">
        <f t="shared" si="149"/>
        <v>0</v>
      </c>
      <c r="AJ563" s="107">
        <f t="shared" si="150"/>
        <v>0</v>
      </c>
      <c r="AK563" s="107">
        <f t="shared" si="151"/>
        <v>2</v>
      </c>
      <c r="AL563" s="107">
        <f t="shared" si="152"/>
        <v>1</v>
      </c>
      <c r="AM563" s="107">
        <f t="shared" si="153"/>
        <v>0</v>
      </c>
      <c r="AN563" s="107">
        <f t="shared" si="154"/>
        <v>1</v>
      </c>
      <c r="AO563" s="107">
        <f t="shared" si="155"/>
        <v>1</v>
      </c>
      <c r="AP563" s="107">
        <f t="shared" si="156"/>
        <v>1</v>
      </c>
      <c r="AQ563" s="107">
        <f t="shared" si="157"/>
        <v>2</v>
      </c>
      <c r="AR563" s="107">
        <f t="shared" si="158"/>
        <v>2</v>
      </c>
      <c r="AS563" s="107">
        <f t="shared" si="159"/>
        <v>1</v>
      </c>
      <c r="AT563" s="107">
        <f t="shared" si="160"/>
        <v>0</v>
      </c>
      <c r="AU563" s="105">
        <f t="shared" si="161"/>
        <v>11</v>
      </c>
      <c r="AV563" s="86">
        <v>1876.079999999999</v>
      </c>
      <c r="AW563" s="87">
        <f t="shared" si="162"/>
        <v>712.39</v>
      </c>
      <c r="AX563" s="87">
        <f t="shared" si="163"/>
        <v>-1163.6899999999991</v>
      </c>
    </row>
    <row r="564" spans="1:50" ht="15.75" thickBot="1" x14ac:dyDescent="0.3">
      <c r="A564" s="179" t="s">
        <v>154</v>
      </c>
      <c r="B564" s="180" t="s">
        <v>260</v>
      </c>
      <c r="C564" s="181" t="s">
        <v>261</v>
      </c>
      <c r="D564" s="176" t="str">
        <f t="shared" si="147"/>
        <v>1770082299-TCHP-STAR Kids-MRSA Northeast</v>
      </c>
      <c r="E564" s="169" t="s">
        <v>481</v>
      </c>
      <c r="F564" s="169" t="s">
        <v>236</v>
      </c>
      <c r="G564" s="169" t="s">
        <v>262</v>
      </c>
      <c r="H564" s="85" t="s">
        <v>469</v>
      </c>
      <c r="I564" s="95" t="s">
        <v>510</v>
      </c>
      <c r="J564" s="116" t="s">
        <v>195</v>
      </c>
      <c r="K564" s="117" t="s">
        <v>195</v>
      </c>
      <c r="L564" s="117" t="s">
        <v>195</v>
      </c>
      <c r="M564" s="117" t="s">
        <v>195</v>
      </c>
      <c r="N564" s="117" t="s">
        <v>195</v>
      </c>
      <c r="O564" s="117" t="s">
        <v>195</v>
      </c>
      <c r="P564" s="117" t="s">
        <v>195</v>
      </c>
      <c r="Q564" s="117" t="s">
        <v>195</v>
      </c>
      <c r="R564" s="117" t="s">
        <v>195</v>
      </c>
      <c r="S564" s="117" t="s">
        <v>195</v>
      </c>
      <c r="T564" s="117" t="s">
        <v>195</v>
      </c>
      <c r="U564" s="118" t="s">
        <v>195</v>
      </c>
      <c r="V564" s="106">
        <v>12</v>
      </c>
      <c r="W564" s="106">
        <v>3</v>
      </c>
      <c r="X564" s="106">
        <v>9</v>
      </c>
      <c r="Y564" s="106">
        <v>6</v>
      </c>
      <c r="Z564" s="106">
        <v>7</v>
      </c>
      <c r="AA564" s="106">
        <v>5</v>
      </c>
      <c r="AB564" s="106">
        <v>10</v>
      </c>
      <c r="AC564" s="106">
        <v>7</v>
      </c>
      <c r="AD564" s="106">
        <v>9</v>
      </c>
      <c r="AE564" s="106">
        <v>7</v>
      </c>
      <c r="AF564" s="106">
        <v>4</v>
      </c>
      <c r="AG564" s="182">
        <v>12</v>
      </c>
      <c r="AH564" s="119">
        <f t="shared" si="148"/>
        <v>91</v>
      </c>
      <c r="AI564" s="106">
        <f t="shared" si="149"/>
        <v>12</v>
      </c>
      <c r="AJ564" s="107">
        <f t="shared" si="150"/>
        <v>3</v>
      </c>
      <c r="AK564" s="107">
        <f t="shared" si="151"/>
        <v>9</v>
      </c>
      <c r="AL564" s="107">
        <f t="shared" si="152"/>
        <v>6</v>
      </c>
      <c r="AM564" s="107">
        <f t="shared" si="153"/>
        <v>7</v>
      </c>
      <c r="AN564" s="107">
        <f t="shared" si="154"/>
        <v>5</v>
      </c>
      <c r="AO564" s="107">
        <f t="shared" si="155"/>
        <v>10</v>
      </c>
      <c r="AP564" s="107">
        <f t="shared" si="156"/>
        <v>7</v>
      </c>
      <c r="AQ564" s="107">
        <f t="shared" si="157"/>
        <v>9</v>
      </c>
      <c r="AR564" s="107">
        <f t="shared" si="158"/>
        <v>7</v>
      </c>
      <c r="AS564" s="107">
        <f t="shared" si="159"/>
        <v>4</v>
      </c>
      <c r="AT564" s="107">
        <f t="shared" si="160"/>
        <v>12</v>
      </c>
      <c r="AU564" s="105">
        <f t="shared" si="161"/>
        <v>91</v>
      </c>
      <c r="AV564" s="86">
        <v>2717.1100000000006</v>
      </c>
      <c r="AW564" s="87">
        <f t="shared" si="162"/>
        <v>5893.39</v>
      </c>
      <c r="AX564" s="87">
        <f t="shared" si="163"/>
        <v>3176.2799999999997</v>
      </c>
    </row>
    <row r="565" spans="1:50" ht="15.75" thickBot="1" x14ac:dyDescent="0.3">
      <c r="A565" s="179" t="s">
        <v>99</v>
      </c>
      <c r="B565" s="180" t="s">
        <v>419</v>
      </c>
      <c r="C565" s="181" t="s">
        <v>428</v>
      </c>
      <c r="D565" s="176" t="str">
        <f t="shared" si="147"/>
        <v>1467495184-Driscoll-STAR-Nueces</v>
      </c>
      <c r="E565" s="169" t="s">
        <v>476</v>
      </c>
      <c r="F565" s="169" t="s">
        <v>201</v>
      </c>
      <c r="G565" s="169" t="s">
        <v>370</v>
      </c>
      <c r="H565" s="85" t="s">
        <v>469</v>
      </c>
      <c r="I565" s="95" t="s">
        <v>510</v>
      </c>
      <c r="J565" s="116" t="s">
        <v>195</v>
      </c>
      <c r="K565" s="117" t="s">
        <v>195</v>
      </c>
      <c r="L565" s="117" t="s">
        <v>195</v>
      </c>
      <c r="M565" s="117" t="s">
        <v>195</v>
      </c>
      <c r="N565" s="117" t="s">
        <v>195</v>
      </c>
      <c r="O565" s="117" t="s">
        <v>195</v>
      </c>
      <c r="P565" s="117" t="s">
        <v>195</v>
      </c>
      <c r="Q565" s="117" t="s">
        <v>195</v>
      </c>
      <c r="R565" s="117" t="s">
        <v>195</v>
      </c>
      <c r="S565" s="117" t="s">
        <v>195</v>
      </c>
      <c r="T565" s="117" t="s">
        <v>195</v>
      </c>
      <c r="U565" s="118" t="s">
        <v>195</v>
      </c>
      <c r="V565" s="106">
        <v>0</v>
      </c>
      <c r="W565" s="106">
        <v>1</v>
      </c>
      <c r="X565" s="106">
        <v>0</v>
      </c>
      <c r="Y565" s="106">
        <v>0</v>
      </c>
      <c r="Z565" s="106">
        <v>0</v>
      </c>
      <c r="AA565" s="106">
        <v>0</v>
      </c>
      <c r="AB565" s="106">
        <v>0</v>
      </c>
      <c r="AC565" s="106">
        <v>0</v>
      </c>
      <c r="AD565" s="106">
        <v>1</v>
      </c>
      <c r="AE565" s="106">
        <v>0</v>
      </c>
      <c r="AF565" s="106">
        <v>0</v>
      </c>
      <c r="AG565" s="182">
        <v>20</v>
      </c>
      <c r="AH565" s="119">
        <f t="shared" si="148"/>
        <v>22</v>
      </c>
      <c r="AI565" s="106">
        <f t="shared" si="149"/>
        <v>0</v>
      </c>
      <c r="AJ565" s="107">
        <f t="shared" si="150"/>
        <v>1</v>
      </c>
      <c r="AK565" s="107">
        <f t="shared" si="151"/>
        <v>0</v>
      </c>
      <c r="AL565" s="107">
        <f t="shared" si="152"/>
        <v>0</v>
      </c>
      <c r="AM565" s="107">
        <f t="shared" si="153"/>
        <v>0</v>
      </c>
      <c r="AN565" s="107">
        <f t="shared" si="154"/>
        <v>0</v>
      </c>
      <c r="AO565" s="107">
        <f t="shared" si="155"/>
        <v>0</v>
      </c>
      <c r="AP565" s="107">
        <f t="shared" si="156"/>
        <v>0</v>
      </c>
      <c r="AQ565" s="107">
        <f t="shared" si="157"/>
        <v>1</v>
      </c>
      <c r="AR565" s="107">
        <f t="shared" si="158"/>
        <v>0</v>
      </c>
      <c r="AS565" s="107">
        <f t="shared" si="159"/>
        <v>0</v>
      </c>
      <c r="AT565" s="107">
        <f t="shared" si="160"/>
        <v>20</v>
      </c>
      <c r="AU565" s="105">
        <f t="shared" si="161"/>
        <v>22</v>
      </c>
      <c r="AV565" s="86">
        <v>12784.090000000004</v>
      </c>
      <c r="AW565" s="87">
        <f t="shared" si="162"/>
        <v>1424.78</v>
      </c>
      <c r="AX565" s="87">
        <f t="shared" si="163"/>
        <v>-11359.310000000003</v>
      </c>
    </row>
    <row r="566" spans="1:50" ht="15.75" thickBot="1" x14ac:dyDescent="0.3">
      <c r="A566" s="179" t="s">
        <v>43</v>
      </c>
      <c r="B566" s="180" t="s">
        <v>425</v>
      </c>
      <c r="C566" s="181" t="s">
        <v>466</v>
      </c>
      <c r="D566" s="176" t="str">
        <f t="shared" si="147"/>
        <v>1043289804-Driscoll-STAR Kids-Hidalgo</v>
      </c>
      <c r="E566" s="169" t="s">
        <v>476</v>
      </c>
      <c r="F566" s="169" t="s">
        <v>236</v>
      </c>
      <c r="G566" s="169" t="s">
        <v>382</v>
      </c>
      <c r="H566" s="85" t="s">
        <v>469</v>
      </c>
      <c r="I566" s="95" t="s">
        <v>510</v>
      </c>
      <c r="J566" s="116" t="s">
        <v>38</v>
      </c>
      <c r="K566" s="117" t="s">
        <v>38</v>
      </c>
      <c r="L566" s="117" t="s">
        <v>38</v>
      </c>
      <c r="M566" s="117" t="s">
        <v>38</v>
      </c>
      <c r="N566" s="117" t="s">
        <v>38</v>
      </c>
      <c r="O566" s="117" t="s">
        <v>38</v>
      </c>
      <c r="P566" s="117" t="s">
        <v>38</v>
      </c>
      <c r="Q566" s="117" t="s">
        <v>38</v>
      </c>
      <c r="R566" s="117" t="s">
        <v>38</v>
      </c>
      <c r="S566" s="117" t="s">
        <v>38</v>
      </c>
      <c r="T566" s="117" t="s">
        <v>38</v>
      </c>
      <c r="U566" s="118" t="s">
        <v>38</v>
      </c>
      <c r="V566" s="106">
        <v>0</v>
      </c>
      <c r="W566" s="106">
        <v>0</v>
      </c>
      <c r="X566" s="106">
        <v>0</v>
      </c>
      <c r="Y566" s="106">
        <v>0</v>
      </c>
      <c r="Z566" s="106">
        <v>0</v>
      </c>
      <c r="AA566" s="106">
        <v>0</v>
      </c>
      <c r="AB566" s="106">
        <v>0</v>
      </c>
      <c r="AC566" s="106">
        <v>0</v>
      </c>
      <c r="AD566" s="106">
        <v>0</v>
      </c>
      <c r="AE566" s="106">
        <v>0</v>
      </c>
      <c r="AF566" s="106">
        <v>0</v>
      </c>
      <c r="AG566" s="182">
        <v>0</v>
      </c>
      <c r="AH566" s="119">
        <f t="shared" si="148"/>
        <v>0</v>
      </c>
      <c r="AI566" s="106">
        <f t="shared" si="149"/>
        <v>0</v>
      </c>
      <c r="AJ566" s="107">
        <f t="shared" si="150"/>
        <v>0</v>
      </c>
      <c r="AK566" s="107">
        <f t="shared" si="151"/>
        <v>0</v>
      </c>
      <c r="AL566" s="107">
        <f t="shared" si="152"/>
        <v>0</v>
      </c>
      <c r="AM566" s="107">
        <f t="shared" si="153"/>
        <v>0</v>
      </c>
      <c r="AN566" s="107">
        <f t="shared" si="154"/>
        <v>0</v>
      </c>
      <c r="AO566" s="107">
        <f t="shared" si="155"/>
        <v>0</v>
      </c>
      <c r="AP566" s="107">
        <f t="shared" si="156"/>
        <v>0</v>
      </c>
      <c r="AQ566" s="107">
        <f t="shared" si="157"/>
        <v>0</v>
      </c>
      <c r="AR566" s="107">
        <f t="shared" si="158"/>
        <v>0</v>
      </c>
      <c r="AS566" s="107">
        <f t="shared" si="159"/>
        <v>0</v>
      </c>
      <c r="AT566" s="107">
        <f t="shared" si="160"/>
        <v>0</v>
      </c>
      <c r="AU566" s="105">
        <f t="shared" si="161"/>
        <v>0</v>
      </c>
      <c r="AV566" s="86">
        <v>301.18999999999994</v>
      </c>
      <c r="AW566" s="87">
        <f t="shared" si="162"/>
        <v>0</v>
      </c>
      <c r="AX566" s="87">
        <f t="shared" si="163"/>
        <v>-301.18999999999994</v>
      </c>
    </row>
    <row r="567" spans="1:50" ht="15.75" thickBot="1" x14ac:dyDescent="0.3">
      <c r="A567" s="179" t="s">
        <v>40</v>
      </c>
      <c r="B567" s="180" t="s">
        <v>380</v>
      </c>
      <c r="C567" s="181" t="s">
        <v>466</v>
      </c>
      <c r="D567" s="176" t="str">
        <f t="shared" si="147"/>
        <v>1023173507-Driscoll-STAR Kids-Hidalgo</v>
      </c>
      <c r="E567" s="169" t="s">
        <v>476</v>
      </c>
      <c r="F567" s="169" t="s">
        <v>236</v>
      </c>
      <c r="G567" s="169" t="s">
        <v>382</v>
      </c>
      <c r="H567" s="85" t="s">
        <v>469</v>
      </c>
      <c r="I567" s="95" t="s">
        <v>510</v>
      </c>
      <c r="J567" s="116" t="s">
        <v>195</v>
      </c>
      <c r="K567" s="117" t="s">
        <v>195</v>
      </c>
      <c r="L567" s="117" t="s">
        <v>195</v>
      </c>
      <c r="M567" s="117" t="s">
        <v>195</v>
      </c>
      <c r="N567" s="117" t="s">
        <v>195</v>
      </c>
      <c r="O567" s="117" t="s">
        <v>195</v>
      </c>
      <c r="P567" s="117" t="s">
        <v>195</v>
      </c>
      <c r="Q567" s="117" t="s">
        <v>195</v>
      </c>
      <c r="R567" s="117" t="s">
        <v>195</v>
      </c>
      <c r="S567" s="117" t="s">
        <v>195</v>
      </c>
      <c r="T567" s="117" t="s">
        <v>195</v>
      </c>
      <c r="U567" s="118" t="s">
        <v>195</v>
      </c>
      <c r="V567" s="106">
        <v>2</v>
      </c>
      <c r="W567" s="106">
        <v>0</v>
      </c>
      <c r="X567" s="106">
        <v>0</v>
      </c>
      <c r="Y567" s="106">
        <v>0</v>
      </c>
      <c r="Z567" s="106">
        <v>0</v>
      </c>
      <c r="AA567" s="106">
        <v>3</v>
      </c>
      <c r="AB567" s="106">
        <v>0</v>
      </c>
      <c r="AC567" s="106">
        <v>0</v>
      </c>
      <c r="AD567" s="106">
        <v>0</v>
      </c>
      <c r="AE567" s="106">
        <v>0</v>
      </c>
      <c r="AF567" s="106">
        <v>1</v>
      </c>
      <c r="AG567" s="182">
        <v>0</v>
      </c>
      <c r="AH567" s="119">
        <f t="shared" si="148"/>
        <v>6</v>
      </c>
      <c r="AI567" s="106">
        <f t="shared" si="149"/>
        <v>2</v>
      </c>
      <c r="AJ567" s="107">
        <f t="shared" si="150"/>
        <v>0</v>
      </c>
      <c r="AK567" s="107">
        <f t="shared" si="151"/>
        <v>0</v>
      </c>
      <c r="AL567" s="107">
        <f t="shared" si="152"/>
        <v>0</v>
      </c>
      <c r="AM567" s="107">
        <f t="shared" si="153"/>
        <v>0</v>
      </c>
      <c r="AN567" s="107">
        <f t="shared" si="154"/>
        <v>3</v>
      </c>
      <c r="AO567" s="107">
        <f t="shared" si="155"/>
        <v>0</v>
      </c>
      <c r="AP567" s="107">
        <f t="shared" si="156"/>
        <v>0</v>
      </c>
      <c r="AQ567" s="107">
        <f t="shared" si="157"/>
        <v>0</v>
      </c>
      <c r="AR567" s="107">
        <f t="shared" si="158"/>
        <v>0</v>
      </c>
      <c r="AS567" s="107">
        <f t="shared" si="159"/>
        <v>1</v>
      </c>
      <c r="AT567" s="107">
        <f t="shared" si="160"/>
        <v>0</v>
      </c>
      <c r="AU567" s="105">
        <f t="shared" si="161"/>
        <v>6</v>
      </c>
      <c r="AV567" s="86">
        <v>1221.56</v>
      </c>
      <c r="AW567" s="87">
        <f t="shared" si="162"/>
        <v>388.58</v>
      </c>
      <c r="AX567" s="87">
        <f t="shared" si="163"/>
        <v>-832.98</v>
      </c>
    </row>
    <row r="568" spans="1:50" ht="15.75" thickBot="1" x14ac:dyDescent="0.3">
      <c r="A568" s="179" t="s">
        <v>86</v>
      </c>
      <c r="B568" s="180" t="s">
        <v>380</v>
      </c>
      <c r="C568" s="181" t="s">
        <v>466</v>
      </c>
      <c r="D568" s="176" t="str">
        <f t="shared" si="147"/>
        <v>1366507477-Driscoll-STAR Kids-Hidalgo</v>
      </c>
      <c r="E568" s="169" t="s">
        <v>476</v>
      </c>
      <c r="F568" s="169" t="s">
        <v>236</v>
      </c>
      <c r="G568" s="169" t="s">
        <v>382</v>
      </c>
      <c r="H568" s="85" t="s">
        <v>469</v>
      </c>
      <c r="I568" s="95" t="s">
        <v>510</v>
      </c>
      <c r="J568" s="116" t="s">
        <v>195</v>
      </c>
      <c r="K568" s="117" t="s">
        <v>195</v>
      </c>
      <c r="L568" s="117" t="s">
        <v>195</v>
      </c>
      <c r="M568" s="117" t="s">
        <v>195</v>
      </c>
      <c r="N568" s="117" t="s">
        <v>195</v>
      </c>
      <c r="O568" s="117" t="s">
        <v>195</v>
      </c>
      <c r="P568" s="117" t="s">
        <v>195</v>
      </c>
      <c r="Q568" s="117" t="s">
        <v>195</v>
      </c>
      <c r="R568" s="117" t="s">
        <v>195</v>
      </c>
      <c r="S568" s="117" t="s">
        <v>195</v>
      </c>
      <c r="T568" s="117" t="s">
        <v>195</v>
      </c>
      <c r="U568" s="118" t="s">
        <v>195</v>
      </c>
      <c r="V568" s="106">
        <v>0</v>
      </c>
      <c r="W568" s="106">
        <v>1</v>
      </c>
      <c r="X568" s="106">
        <v>0</v>
      </c>
      <c r="Y568" s="106">
        <v>0</v>
      </c>
      <c r="Z568" s="106">
        <v>0</v>
      </c>
      <c r="AA568" s="106">
        <v>0</v>
      </c>
      <c r="AB568" s="106">
        <v>0</v>
      </c>
      <c r="AC568" s="106">
        <v>0</v>
      </c>
      <c r="AD568" s="106">
        <v>0</v>
      </c>
      <c r="AE568" s="106">
        <v>0</v>
      </c>
      <c r="AF568" s="106">
        <v>0</v>
      </c>
      <c r="AG568" s="182">
        <v>0</v>
      </c>
      <c r="AH568" s="119">
        <f t="shared" si="148"/>
        <v>1</v>
      </c>
      <c r="AI568" s="106">
        <f t="shared" si="149"/>
        <v>0</v>
      </c>
      <c r="AJ568" s="107">
        <f t="shared" si="150"/>
        <v>1</v>
      </c>
      <c r="AK568" s="107">
        <f t="shared" si="151"/>
        <v>0</v>
      </c>
      <c r="AL568" s="107">
        <f t="shared" si="152"/>
        <v>0</v>
      </c>
      <c r="AM568" s="107">
        <f t="shared" si="153"/>
        <v>0</v>
      </c>
      <c r="AN568" s="107">
        <f t="shared" si="154"/>
        <v>0</v>
      </c>
      <c r="AO568" s="107">
        <f t="shared" si="155"/>
        <v>0</v>
      </c>
      <c r="AP568" s="107">
        <f t="shared" si="156"/>
        <v>0</v>
      </c>
      <c r="AQ568" s="107">
        <f t="shared" si="157"/>
        <v>0</v>
      </c>
      <c r="AR568" s="107">
        <f t="shared" si="158"/>
        <v>0</v>
      </c>
      <c r="AS568" s="107">
        <f t="shared" si="159"/>
        <v>0</v>
      </c>
      <c r="AT568" s="107">
        <f t="shared" si="160"/>
        <v>0</v>
      </c>
      <c r="AU568" s="105">
        <f t="shared" si="161"/>
        <v>1</v>
      </c>
      <c r="AV568" s="86">
        <v>738.88000000000011</v>
      </c>
      <c r="AW568" s="87">
        <f t="shared" si="162"/>
        <v>64.760000000000005</v>
      </c>
      <c r="AX568" s="87">
        <f t="shared" si="163"/>
        <v>-674.12000000000012</v>
      </c>
    </row>
    <row r="569" spans="1:50" ht="15.75" thickBot="1" x14ac:dyDescent="0.3">
      <c r="A569" s="179" t="s">
        <v>394</v>
      </c>
      <c r="B569" s="180" t="s">
        <v>395</v>
      </c>
      <c r="C569" s="181" t="s">
        <v>421</v>
      </c>
      <c r="D569" s="176" t="str">
        <f t="shared" si="147"/>
        <v>1144262957-Driscoll-STAR Kids-Nueces</v>
      </c>
      <c r="E569" s="169" t="s">
        <v>476</v>
      </c>
      <c r="F569" s="169" t="s">
        <v>236</v>
      </c>
      <c r="G569" s="169" t="s">
        <v>370</v>
      </c>
      <c r="H569" s="85" t="s">
        <v>468</v>
      </c>
      <c r="I569" s="95" t="s">
        <v>510</v>
      </c>
      <c r="J569" s="116" t="s">
        <v>195</v>
      </c>
      <c r="K569" s="117" t="s">
        <v>195</v>
      </c>
      <c r="L569" s="117" t="s">
        <v>195</v>
      </c>
      <c r="M569" s="117" t="s">
        <v>195</v>
      </c>
      <c r="N569" s="117" t="s">
        <v>195</v>
      </c>
      <c r="O569" s="117" t="s">
        <v>195</v>
      </c>
      <c r="P569" s="117" t="s">
        <v>195</v>
      </c>
      <c r="Q569" s="117" t="s">
        <v>195</v>
      </c>
      <c r="R569" s="117" t="s">
        <v>195</v>
      </c>
      <c r="S569" s="117" t="s">
        <v>195</v>
      </c>
      <c r="T569" s="117" t="s">
        <v>195</v>
      </c>
      <c r="U569" s="118" t="s">
        <v>195</v>
      </c>
      <c r="V569" s="106">
        <v>21</v>
      </c>
      <c r="W569" s="106">
        <v>24</v>
      </c>
      <c r="X569" s="106">
        <v>23</v>
      </c>
      <c r="Y569" s="106">
        <v>23</v>
      </c>
      <c r="Z569" s="106">
        <v>27</v>
      </c>
      <c r="AA569" s="106">
        <v>15</v>
      </c>
      <c r="AB569" s="106">
        <v>15</v>
      </c>
      <c r="AC569" s="106">
        <v>26</v>
      </c>
      <c r="AD569" s="106">
        <v>29</v>
      </c>
      <c r="AE569" s="106">
        <v>18</v>
      </c>
      <c r="AF569" s="106">
        <v>18</v>
      </c>
      <c r="AG569" s="182">
        <v>25</v>
      </c>
      <c r="AH569" s="119">
        <f t="shared" si="148"/>
        <v>264</v>
      </c>
      <c r="AI569" s="106">
        <f t="shared" si="149"/>
        <v>21</v>
      </c>
      <c r="AJ569" s="107">
        <f t="shared" si="150"/>
        <v>24</v>
      </c>
      <c r="AK569" s="107">
        <f t="shared" si="151"/>
        <v>23</v>
      </c>
      <c r="AL569" s="107">
        <f t="shared" si="152"/>
        <v>23</v>
      </c>
      <c r="AM569" s="107">
        <f t="shared" si="153"/>
        <v>27</v>
      </c>
      <c r="AN569" s="107">
        <f t="shared" si="154"/>
        <v>15</v>
      </c>
      <c r="AO569" s="107">
        <f t="shared" si="155"/>
        <v>15</v>
      </c>
      <c r="AP569" s="107">
        <f t="shared" si="156"/>
        <v>26</v>
      </c>
      <c r="AQ569" s="107">
        <f t="shared" si="157"/>
        <v>29</v>
      </c>
      <c r="AR569" s="107">
        <f t="shared" si="158"/>
        <v>18</v>
      </c>
      <c r="AS569" s="107">
        <f t="shared" si="159"/>
        <v>18</v>
      </c>
      <c r="AT569" s="107">
        <f t="shared" si="160"/>
        <v>25</v>
      </c>
      <c r="AU569" s="105">
        <f t="shared" si="161"/>
        <v>264</v>
      </c>
      <c r="AV569" s="86">
        <v>15217.89</v>
      </c>
      <c r="AW569" s="87">
        <f t="shared" si="162"/>
        <v>28731.84</v>
      </c>
      <c r="AX569" s="87">
        <f t="shared" si="163"/>
        <v>13513.95</v>
      </c>
    </row>
    <row r="570" spans="1:50" ht="15.75" thickBot="1" x14ac:dyDescent="0.3">
      <c r="A570" s="179" t="s">
        <v>104</v>
      </c>
      <c r="B570" s="180" t="s">
        <v>368</v>
      </c>
      <c r="C570" s="181" t="s">
        <v>421</v>
      </c>
      <c r="D570" s="176" t="str">
        <f t="shared" ref="D570:D633" si="164">_xlfn.CONCAT(A570&amp;"-"&amp;E570&amp;"-"&amp;F570&amp;"-"&amp;G570)</f>
        <v>1497153589-Driscoll-STAR Kids-Nueces</v>
      </c>
      <c r="E570" s="169" t="s">
        <v>476</v>
      </c>
      <c r="F570" s="169" t="s">
        <v>236</v>
      </c>
      <c r="G570" s="169" t="s">
        <v>370</v>
      </c>
      <c r="H570" s="85" t="s">
        <v>469</v>
      </c>
      <c r="I570" s="95" t="s">
        <v>510</v>
      </c>
      <c r="J570" s="116" t="s">
        <v>195</v>
      </c>
      <c r="K570" s="117" t="s">
        <v>195</v>
      </c>
      <c r="L570" s="117" t="s">
        <v>195</v>
      </c>
      <c r="M570" s="117" t="s">
        <v>195</v>
      </c>
      <c r="N570" s="117" t="s">
        <v>195</v>
      </c>
      <c r="O570" s="117" t="s">
        <v>195</v>
      </c>
      <c r="P570" s="117" t="s">
        <v>195</v>
      </c>
      <c r="Q570" s="117" t="s">
        <v>195</v>
      </c>
      <c r="R570" s="117" t="s">
        <v>195</v>
      </c>
      <c r="S570" s="117" t="s">
        <v>195</v>
      </c>
      <c r="T570" s="117" t="s">
        <v>195</v>
      </c>
      <c r="U570" s="118" t="s">
        <v>195</v>
      </c>
      <c r="V570" s="106">
        <v>1</v>
      </c>
      <c r="W570" s="106">
        <v>8</v>
      </c>
      <c r="X570" s="106">
        <v>6</v>
      </c>
      <c r="Y570" s="106">
        <v>5</v>
      </c>
      <c r="Z570" s="106">
        <v>3</v>
      </c>
      <c r="AA570" s="106">
        <v>4</v>
      </c>
      <c r="AB570" s="106">
        <v>5</v>
      </c>
      <c r="AC570" s="106">
        <v>9</v>
      </c>
      <c r="AD570" s="106">
        <v>9</v>
      </c>
      <c r="AE570" s="106">
        <v>9</v>
      </c>
      <c r="AF570" s="106">
        <v>4</v>
      </c>
      <c r="AG570" s="182">
        <v>10</v>
      </c>
      <c r="AH570" s="119">
        <f t="shared" si="148"/>
        <v>73</v>
      </c>
      <c r="AI570" s="106">
        <f t="shared" si="149"/>
        <v>1</v>
      </c>
      <c r="AJ570" s="107">
        <f t="shared" si="150"/>
        <v>8</v>
      </c>
      <c r="AK570" s="107">
        <f t="shared" si="151"/>
        <v>6</v>
      </c>
      <c r="AL570" s="107">
        <f t="shared" si="152"/>
        <v>5</v>
      </c>
      <c r="AM570" s="107">
        <f t="shared" si="153"/>
        <v>3</v>
      </c>
      <c r="AN570" s="107">
        <f t="shared" si="154"/>
        <v>4</v>
      </c>
      <c r="AO570" s="107">
        <f t="shared" si="155"/>
        <v>5</v>
      </c>
      <c r="AP570" s="107">
        <f t="shared" si="156"/>
        <v>9</v>
      </c>
      <c r="AQ570" s="107">
        <f t="shared" si="157"/>
        <v>9</v>
      </c>
      <c r="AR570" s="107">
        <f t="shared" si="158"/>
        <v>9</v>
      </c>
      <c r="AS570" s="107">
        <f t="shared" si="159"/>
        <v>4</v>
      </c>
      <c r="AT570" s="107">
        <f t="shared" si="160"/>
        <v>10</v>
      </c>
      <c r="AU570" s="105">
        <f t="shared" si="161"/>
        <v>73</v>
      </c>
      <c r="AV570" s="86">
        <v>6844.9599999999982</v>
      </c>
      <c r="AW570" s="87">
        <f t="shared" si="162"/>
        <v>4727.66</v>
      </c>
      <c r="AX570" s="87">
        <f t="shared" si="163"/>
        <v>-2117.2999999999984</v>
      </c>
    </row>
    <row r="571" spans="1:50" ht="15.75" thickBot="1" x14ac:dyDescent="0.3">
      <c r="A571" s="179" t="s">
        <v>162</v>
      </c>
      <c r="B571" s="180" t="s">
        <v>397</v>
      </c>
      <c r="C571" s="181" t="s">
        <v>421</v>
      </c>
      <c r="D571" s="176" t="str">
        <f t="shared" si="164"/>
        <v>1831567122-Driscoll-STAR Kids-Nueces</v>
      </c>
      <c r="E571" s="169" t="s">
        <v>476</v>
      </c>
      <c r="F571" s="169" t="s">
        <v>236</v>
      </c>
      <c r="G571" s="169" t="s">
        <v>370</v>
      </c>
      <c r="H571" s="85" t="s">
        <v>469</v>
      </c>
      <c r="I571" s="95" t="s">
        <v>510</v>
      </c>
      <c r="J571" s="116" t="s">
        <v>195</v>
      </c>
      <c r="K571" s="117" t="s">
        <v>195</v>
      </c>
      <c r="L571" s="117" t="s">
        <v>195</v>
      </c>
      <c r="M571" s="117" t="s">
        <v>195</v>
      </c>
      <c r="N571" s="117" t="s">
        <v>195</v>
      </c>
      <c r="O571" s="117" t="s">
        <v>195</v>
      </c>
      <c r="P571" s="117" t="s">
        <v>195</v>
      </c>
      <c r="Q571" s="117" t="s">
        <v>195</v>
      </c>
      <c r="R571" s="117" t="s">
        <v>195</v>
      </c>
      <c r="S571" s="117" t="s">
        <v>195</v>
      </c>
      <c r="T571" s="117" t="s">
        <v>195</v>
      </c>
      <c r="U571" s="118" t="s">
        <v>195</v>
      </c>
      <c r="V571" s="106">
        <v>0</v>
      </c>
      <c r="W571" s="106">
        <v>0</v>
      </c>
      <c r="X571" s="106">
        <v>0</v>
      </c>
      <c r="Y571" s="106">
        <v>0</v>
      </c>
      <c r="Z571" s="106">
        <v>0</v>
      </c>
      <c r="AA571" s="106">
        <v>0</v>
      </c>
      <c r="AB571" s="106">
        <v>0</v>
      </c>
      <c r="AC571" s="106">
        <v>1</v>
      </c>
      <c r="AD571" s="106">
        <v>0</v>
      </c>
      <c r="AE571" s="106">
        <v>0</v>
      </c>
      <c r="AF571" s="106">
        <v>1</v>
      </c>
      <c r="AG571" s="182">
        <v>0</v>
      </c>
      <c r="AH571" s="119">
        <f t="shared" ref="AH571:AH634" si="165">SUM(V571:AG571)</f>
        <v>2</v>
      </c>
      <c r="AI571" s="106">
        <f t="shared" ref="AI571:AI634" si="166">IF(AND(J571="Y",$I571="0"),V571,0)</f>
        <v>0</v>
      </c>
      <c r="AJ571" s="107">
        <f t="shared" ref="AJ571:AJ634" si="167">IF(AND(K571="Y",$I571="0"),W571,0)</f>
        <v>0</v>
      </c>
      <c r="AK571" s="107">
        <f t="shared" ref="AK571:AK634" si="168">IF(AND(L571="Y",$I571="0"),X571,0)</f>
        <v>0</v>
      </c>
      <c r="AL571" s="107">
        <f t="shared" ref="AL571:AL634" si="169">IF(AND(M571="Y",$I571="0"),Y571,0)</f>
        <v>0</v>
      </c>
      <c r="AM571" s="107">
        <f t="shared" ref="AM571:AM634" si="170">IF(AND(N571="Y",$I571="0"),Z571,0)</f>
        <v>0</v>
      </c>
      <c r="AN571" s="107">
        <f t="shared" ref="AN571:AN634" si="171">IF(AND(O571="Y",$I571="0"),AA571,0)</f>
        <v>0</v>
      </c>
      <c r="AO571" s="107">
        <f t="shared" ref="AO571:AO634" si="172">IF(AND(P571="Y",$I571="0"),AB571,0)</f>
        <v>0</v>
      </c>
      <c r="AP571" s="107">
        <f t="shared" ref="AP571:AP634" si="173">IF(AND(Q571="Y",$I571="0"),AC571,0)</f>
        <v>1</v>
      </c>
      <c r="AQ571" s="107">
        <f t="shared" ref="AQ571:AQ634" si="174">IF(AND(R571="Y",$I571="0"),AD571,0)</f>
        <v>0</v>
      </c>
      <c r="AR571" s="107">
        <f t="shared" ref="AR571:AR634" si="175">IF(AND(S571="Y",$I571="0"),AE571,0)</f>
        <v>0</v>
      </c>
      <c r="AS571" s="107">
        <f t="shared" ref="AS571:AS634" si="176">IF(AND(T571="Y",$I571="0"),AF571,0)</f>
        <v>1</v>
      </c>
      <c r="AT571" s="107">
        <f t="shared" ref="AT571:AT634" si="177">IF(AND(U571="Y",$I571="0"),AG571,0)</f>
        <v>0</v>
      </c>
      <c r="AU571" s="105">
        <f t="shared" ref="AU571:AU634" si="178">SUM(AI571:AT571)</f>
        <v>2</v>
      </c>
      <c r="AV571" s="86">
        <v>1312.8700000000003</v>
      </c>
      <c r="AW571" s="87">
        <f t="shared" ref="AW571:AW634" si="179">ROUND(IF($H571=$A$2,Final_Comp1_FS,Final_Comp1_HB)*AU571,2)</f>
        <v>129.53</v>
      </c>
      <c r="AX571" s="87">
        <f t="shared" ref="AX571:AX634" si="180">AW571-AV571</f>
        <v>-1183.3400000000004</v>
      </c>
    </row>
    <row r="572" spans="1:50" ht="15.75" thickBot="1" x14ac:dyDescent="0.3">
      <c r="A572" s="179" t="s">
        <v>103</v>
      </c>
      <c r="B572" s="180" t="s">
        <v>374</v>
      </c>
      <c r="C572" s="181" t="s">
        <v>421</v>
      </c>
      <c r="D572" s="176" t="str">
        <f t="shared" si="164"/>
        <v>1487088118-Driscoll-STAR Kids-Nueces</v>
      </c>
      <c r="E572" s="169" t="s">
        <v>476</v>
      </c>
      <c r="F572" s="169" t="s">
        <v>236</v>
      </c>
      <c r="G572" s="169" t="s">
        <v>370</v>
      </c>
      <c r="H572" s="85" t="s">
        <v>469</v>
      </c>
      <c r="I572" s="95" t="s">
        <v>510</v>
      </c>
      <c r="J572" s="116" t="s">
        <v>195</v>
      </c>
      <c r="K572" s="117" t="s">
        <v>195</v>
      </c>
      <c r="L572" s="117" t="s">
        <v>195</v>
      </c>
      <c r="M572" s="117" t="s">
        <v>195</v>
      </c>
      <c r="N572" s="117" t="s">
        <v>195</v>
      </c>
      <c r="O572" s="117" t="s">
        <v>195</v>
      </c>
      <c r="P572" s="117" t="s">
        <v>195</v>
      </c>
      <c r="Q572" s="117" t="s">
        <v>195</v>
      </c>
      <c r="R572" s="117" t="s">
        <v>195</v>
      </c>
      <c r="S572" s="117" t="s">
        <v>195</v>
      </c>
      <c r="T572" s="117" t="s">
        <v>195</v>
      </c>
      <c r="U572" s="118" t="s">
        <v>195</v>
      </c>
      <c r="V572" s="106">
        <v>7</v>
      </c>
      <c r="W572" s="106">
        <v>0</v>
      </c>
      <c r="X572" s="106">
        <v>3</v>
      </c>
      <c r="Y572" s="106">
        <v>3</v>
      </c>
      <c r="Z572" s="106">
        <v>1</v>
      </c>
      <c r="AA572" s="106">
        <v>1</v>
      </c>
      <c r="AB572" s="106">
        <v>1</v>
      </c>
      <c r="AC572" s="106">
        <v>0</v>
      </c>
      <c r="AD572" s="106">
        <v>2</v>
      </c>
      <c r="AE572" s="106">
        <v>0</v>
      </c>
      <c r="AF572" s="106">
        <v>1</v>
      </c>
      <c r="AG572" s="182">
        <v>0</v>
      </c>
      <c r="AH572" s="119">
        <f t="shared" si="165"/>
        <v>19</v>
      </c>
      <c r="AI572" s="106">
        <f t="shared" si="166"/>
        <v>7</v>
      </c>
      <c r="AJ572" s="107">
        <f t="shared" si="167"/>
        <v>0</v>
      </c>
      <c r="AK572" s="107">
        <f t="shared" si="168"/>
        <v>3</v>
      </c>
      <c r="AL572" s="107">
        <f t="shared" si="169"/>
        <v>3</v>
      </c>
      <c r="AM572" s="107">
        <f t="shared" si="170"/>
        <v>1</v>
      </c>
      <c r="AN572" s="107">
        <f t="shared" si="171"/>
        <v>1</v>
      </c>
      <c r="AO572" s="107">
        <f t="shared" si="172"/>
        <v>1</v>
      </c>
      <c r="AP572" s="107">
        <f t="shared" si="173"/>
        <v>0</v>
      </c>
      <c r="AQ572" s="107">
        <f t="shared" si="174"/>
        <v>2</v>
      </c>
      <c r="AR572" s="107">
        <f t="shared" si="175"/>
        <v>0</v>
      </c>
      <c r="AS572" s="107">
        <f t="shared" si="176"/>
        <v>1</v>
      </c>
      <c r="AT572" s="107">
        <f t="shared" si="177"/>
        <v>0</v>
      </c>
      <c r="AU572" s="105">
        <f t="shared" si="178"/>
        <v>19</v>
      </c>
      <c r="AV572" s="86">
        <v>2748.2099999999982</v>
      </c>
      <c r="AW572" s="87">
        <f t="shared" si="179"/>
        <v>1230.49</v>
      </c>
      <c r="AX572" s="87">
        <f t="shared" si="180"/>
        <v>-1517.7199999999982</v>
      </c>
    </row>
    <row r="573" spans="1:50" ht="15.75" thickBot="1" x14ac:dyDescent="0.3">
      <c r="A573" s="179" t="s">
        <v>71</v>
      </c>
      <c r="B573" s="180" t="s">
        <v>398</v>
      </c>
      <c r="C573" s="181" t="s">
        <v>421</v>
      </c>
      <c r="D573" s="176" t="str">
        <f t="shared" si="164"/>
        <v>1215983598-Driscoll-STAR Kids-Nueces</v>
      </c>
      <c r="E573" s="169" t="s">
        <v>476</v>
      </c>
      <c r="F573" s="169" t="s">
        <v>236</v>
      </c>
      <c r="G573" s="169" t="s">
        <v>370</v>
      </c>
      <c r="H573" s="85" t="s">
        <v>469</v>
      </c>
      <c r="I573" s="95" t="s">
        <v>510</v>
      </c>
      <c r="J573" s="116" t="s">
        <v>195</v>
      </c>
      <c r="K573" s="117" t="s">
        <v>195</v>
      </c>
      <c r="L573" s="117" t="s">
        <v>195</v>
      </c>
      <c r="M573" s="117" t="s">
        <v>195</v>
      </c>
      <c r="N573" s="117" t="s">
        <v>195</v>
      </c>
      <c r="O573" s="117" t="s">
        <v>195</v>
      </c>
      <c r="P573" s="117" t="s">
        <v>195</v>
      </c>
      <c r="Q573" s="117" t="s">
        <v>195</v>
      </c>
      <c r="R573" s="117" t="s">
        <v>195</v>
      </c>
      <c r="S573" s="117" t="s">
        <v>195</v>
      </c>
      <c r="T573" s="117" t="s">
        <v>195</v>
      </c>
      <c r="U573" s="118" t="s">
        <v>195</v>
      </c>
      <c r="V573" s="106">
        <v>0</v>
      </c>
      <c r="W573" s="106">
        <v>0</v>
      </c>
      <c r="X573" s="106">
        <v>0</v>
      </c>
      <c r="Y573" s="106">
        <v>0</v>
      </c>
      <c r="Z573" s="106">
        <v>0</v>
      </c>
      <c r="AA573" s="106">
        <v>0</v>
      </c>
      <c r="AB573" s="106">
        <v>0</v>
      </c>
      <c r="AC573" s="106">
        <v>0</v>
      </c>
      <c r="AD573" s="106">
        <v>0</v>
      </c>
      <c r="AE573" s="106">
        <v>0</v>
      </c>
      <c r="AF573" s="106">
        <v>0</v>
      </c>
      <c r="AG573" s="182">
        <v>1</v>
      </c>
      <c r="AH573" s="119">
        <f t="shared" si="165"/>
        <v>1</v>
      </c>
      <c r="AI573" s="106">
        <f t="shared" si="166"/>
        <v>0</v>
      </c>
      <c r="AJ573" s="107">
        <f t="shared" si="167"/>
        <v>0</v>
      </c>
      <c r="AK573" s="107">
        <f t="shared" si="168"/>
        <v>0</v>
      </c>
      <c r="AL573" s="107">
        <f t="shared" si="169"/>
        <v>0</v>
      </c>
      <c r="AM573" s="107">
        <f t="shared" si="170"/>
        <v>0</v>
      </c>
      <c r="AN573" s="107">
        <f t="shared" si="171"/>
        <v>0</v>
      </c>
      <c r="AO573" s="107">
        <f t="shared" si="172"/>
        <v>0</v>
      </c>
      <c r="AP573" s="107">
        <f t="shared" si="173"/>
        <v>0</v>
      </c>
      <c r="AQ573" s="107">
        <f t="shared" si="174"/>
        <v>0</v>
      </c>
      <c r="AR573" s="107">
        <f t="shared" si="175"/>
        <v>0</v>
      </c>
      <c r="AS573" s="107">
        <f t="shared" si="176"/>
        <v>0</v>
      </c>
      <c r="AT573" s="107">
        <f t="shared" si="177"/>
        <v>1</v>
      </c>
      <c r="AU573" s="105">
        <f t="shared" si="178"/>
        <v>1</v>
      </c>
      <c r="AV573" s="86">
        <v>1175.3900000000008</v>
      </c>
      <c r="AW573" s="87">
        <f t="shared" si="179"/>
        <v>64.760000000000005</v>
      </c>
      <c r="AX573" s="87">
        <f t="shared" si="180"/>
        <v>-1110.6300000000008</v>
      </c>
    </row>
    <row r="574" spans="1:50" ht="15.75" thickBot="1" x14ac:dyDescent="0.3">
      <c r="A574" s="179" t="s">
        <v>99</v>
      </c>
      <c r="B574" s="180" t="s">
        <v>419</v>
      </c>
      <c r="C574" s="181" t="s">
        <v>421</v>
      </c>
      <c r="D574" s="176" t="str">
        <f t="shared" si="164"/>
        <v>1467495184-Driscoll-STAR Kids-Nueces</v>
      </c>
      <c r="E574" s="169" t="s">
        <v>476</v>
      </c>
      <c r="F574" s="169" t="s">
        <v>236</v>
      </c>
      <c r="G574" s="169" t="s">
        <v>370</v>
      </c>
      <c r="H574" s="85" t="s">
        <v>469</v>
      </c>
      <c r="I574" s="95" t="s">
        <v>510</v>
      </c>
      <c r="J574" s="116" t="s">
        <v>195</v>
      </c>
      <c r="K574" s="117" t="s">
        <v>195</v>
      </c>
      <c r="L574" s="117" t="s">
        <v>195</v>
      </c>
      <c r="M574" s="117" t="s">
        <v>195</v>
      </c>
      <c r="N574" s="117" t="s">
        <v>195</v>
      </c>
      <c r="O574" s="117" t="s">
        <v>195</v>
      </c>
      <c r="P574" s="117" t="s">
        <v>195</v>
      </c>
      <c r="Q574" s="117" t="s">
        <v>195</v>
      </c>
      <c r="R574" s="117" t="s">
        <v>195</v>
      </c>
      <c r="S574" s="117" t="s">
        <v>195</v>
      </c>
      <c r="T574" s="117" t="s">
        <v>195</v>
      </c>
      <c r="U574" s="118" t="s">
        <v>195</v>
      </c>
      <c r="V574" s="106">
        <v>0</v>
      </c>
      <c r="W574" s="106">
        <v>0</v>
      </c>
      <c r="X574" s="106">
        <v>0</v>
      </c>
      <c r="Y574" s="106">
        <v>0</v>
      </c>
      <c r="Z574" s="106">
        <v>0</v>
      </c>
      <c r="AA574" s="106">
        <v>0</v>
      </c>
      <c r="AB574" s="106">
        <v>0</v>
      </c>
      <c r="AC574" s="106">
        <v>0</v>
      </c>
      <c r="AD574" s="106">
        <v>0</v>
      </c>
      <c r="AE574" s="106">
        <v>0</v>
      </c>
      <c r="AF574" s="106">
        <v>0</v>
      </c>
      <c r="AG574" s="182">
        <v>0</v>
      </c>
      <c r="AH574" s="119">
        <f t="shared" si="165"/>
        <v>0</v>
      </c>
      <c r="AI574" s="106">
        <f t="shared" si="166"/>
        <v>0</v>
      </c>
      <c r="AJ574" s="107">
        <f t="shared" si="167"/>
        <v>0</v>
      </c>
      <c r="AK574" s="107">
        <f t="shared" si="168"/>
        <v>0</v>
      </c>
      <c r="AL574" s="107">
        <f t="shared" si="169"/>
        <v>0</v>
      </c>
      <c r="AM574" s="107">
        <f t="shared" si="170"/>
        <v>0</v>
      </c>
      <c r="AN574" s="107">
        <f t="shared" si="171"/>
        <v>0</v>
      </c>
      <c r="AO574" s="107">
        <f t="shared" si="172"/>
        <v>0</v>
      </c>
      <c r="AP574" s="107">
        <f t="shared" si="173"/>
        <v>0</v>
      </c>
      <c r="AQ574" s="107">
        <f t="shared" si="174"/>
        <v>0</v>
      </c>
      <c r="AR574" s="107">
        <f t="shared" si="175"/>
        <v>0</v>
      </c>
      <c r="AS574" s="107">
        <f t="shared" si="176"/>
        <v>0</v>
      </c>
      <c r="AT574" s="107">
        <f t="shared" si="177"/>
        <v>0</v>
      </c>
      <c r="AU574" s="105">
        <f t="shared" si="178"/>
        <v>0</v>
      </c>
      <c r="AV574" s="86">
        <v>448.8</v>
      </c>
      <c r="AW574" s="87">
        <f t="shared" si="179"/>
        <v>0</v>
      </c>
      <c r="AX574" s="87">
        <f t="shared" si="180"/>
        <v>-448.8</v>
      </c>
    </row>
    <row r="575" spans="1:50" ht="15.75" thickBot="1" x14ac:dyDescent="0.3">
      <c r="A575" s="179" t="s">
        <v>156</v>
      </c>
      <c r="B575" s="180" t="s">
        <v>282</v>
      </c>
      <c r="C575" s="181" t="s">
        <v>392</v>
      </c>
      <c r="D575" s="176" t="str">
        <f t="shared" si="164"/>
        <v>1811135080-El Paso-STAR-El Paso</v>
      </c>
      <c r="E575" s="169" t="s">
        <v>284</v>
      </c>
      <c r="F575" s="169" t="s">
        <v>201</v>
      </c>
      <c r="G575" s="169" t="s">
        <v>284</v>
      </c>
      <c r="H575" s="85" t="s">
        <v>469</v>
      </c>
      <c r="I575" s="95" t="s">
        <v>510</v>
      </c>
      <c r="J575" s="116" t="s">
        <v>195</v>
      </c>
      <c r="K575" s="117" t="s">
        <v>195</v>
      </c>
      <c r="L575" s="117" t="s">
        <v>195</v>
      </c>
      <c r="M575" s="117" t="s">
        <v>195</v>
      </c>
      <c r="N575" s="117" t="s">
        <v>195</v>
      </c>
      <c r="O575" s="117" t="s">
        <v>195</v>
      </c>
      <c r="P575" s="117" t="s">
        <v>195</v>
      </c>
      <c r="Q575" s="117" t="s">
        <v>195</v>
      </c>
      <c r="R575" s="117" t="s">
        <v>195</v>
      </c>
      <c r="S575" s="117" t="s">
        <v>195</v>
      </c>
      <c r="T575" s="117" t="s">
        <v>195</v>
      </c>
      <c r="U575" s="118" t="s">
        <v>195</v>
      </c>
      <c r="V575" s="106">
        <v>0</v>
      </c>
      <c r="W575" s="106">
        <v>0</v>
      </c>
      <c r="X575" s="106">
        <v>0</v>
      </c>
      <c r="Y575" s="106">
        <v>0</v>
      </c>
      <c r="Z575" s="106">
        <v>0</v>
      </c>
      <c r="AA575" s="106">
        <v>0</v>
      </c>
      <c r="AB575" s="106">
        <v>0</v>
      </c>
      <c r="AC575" s="106">
        <v>0</v>
      </c>
      <c r="AD575" s="106">
        <v>0</v>
      </c>
      <c r="AE575" s="106">
        <v>0</v>
      </c>
      <c r="AF575" s="106">
        <v>0</v>
      </c>
      <c r="AG575" s="182">
        <v>0</v>
      </c>
      <c r="AH575" s="119">
        <f t="shared" si="165"/>
        <v>0</v>
      </c>
      <c r="AI575" s="106">
        <f t="shared" si="166"/>
        <v>0</v>
      </c>
      <c r="AJ575" s="107">
        <f t="shared" si="167"/>
        <v>0</v>
      </c>
      <c r="AK575" s="107">
        <f t="shared" si="168"/>
        <v>0</v>
      </c>
      <c r="AL575" s="107">
        <f t="shared" si="169"/>
        <v>0</v>
      </c>
      <c r="AM575" s="107">
        <f t="shared" si="170"/>
        <v>0</v>
      </c>
      <c r="AN575" s="107">
        <f t="shared" si="171"/>
        <v>0</v>
      </c>
      <c r="AO575" s="107">
        <f t="shared" si="172"/>
        <v>0</v>
      </c>
      <c r="AP575" s="107">
        <f t="shared" si="173"/>
        <v>0</v>
      </c>
      <c r="AQ575" s="107">
        <f t="shared" si="174"/>
        <v>0</v>
      </c>
      <c r="AR575" s="107">
        <f t="shared" si="175"/>
        <v>0</v>
      </c>
      <c r="AS575" s="107">
        <f t="shared" si="176"/>
        <v>0</v>
      </c>
      <c r="AT575" s="107">
        <f t="shared" si="177"/>
        <v>0</v>
      </c>
      <c r="AU575" s="105">
        <f t="shared" si="178"/>
        <v>0</v>
      </c>
      <c r="AV575" s="86">
        <v>11393.78</v>
      </c>
      <c r="AW575" s="87">
        <f t="shared" si="179"/>
        <v>0</v>
      </c>
      <c r="AX575" s="87">
        <f t="shared" si="180"/>
        <v>-11393.78</v>
      </c>
    </row>
    <row r="576" spans="1:50" ht="15.75" thickBot="1" x14ac:dyDescent="0.3">
      <c r="A576" s="179" t="s">
        <v>187</v>
      </c>
      <c r="B576" s="180" t="s">
        <v>289</v>
      </c>
      <c r="C576" s="181" t="s">
        <v>439</v>
      </c>
      <c r="D576" s="176" t="str">
        <f t="shared" si="164"/>
        <v>1972830008-Molina-STAR-Harris</v>
      </c>
      <c r="E576" s="169" t="s">
        <v>477</v>
      </c>
      <c r="F576" s="169" t="s">
        <v>201</v>
      </c>
      <c r="G576" s="169" t="s">
        <v>321</v>
      </c>
      <c r="H576" s="85" t="s">
        <v>469</v>
      </c>
      <c r="I576" s="95" t="s">
        <v>510</v>
      </c>
      <c r="J576" s="116" t="s">
        <v>195</v>
      </c>
      <c r="K576" s="117" t="s">
        <v>195</v>
      </c>
      <c r="L576" s="117" t="s">
        <v>195</v>
      </c>
      <c r="M576" s="117" t="s">
        <v>195</v>
      </c>
      <c r="N576" s="117" t="s">
        <v>195</v>
      </c>
      <c r="O576" s="117" t="s">
        <v>195</v>
      </c>
      <c r="P576" s="117" t="s">
        <v>195</v>
      </c>
      <c r="Q576" s="117" t="s">
        <v>195</v>
      </c>
      <c r="R576" s="117" t="s">
        <v>195</v>
      </c>
      <c r="S576" s="117" t="s">
        <v>195</v>
      </c>
      <c r="T576" s="117" t="s">
        <v>195</v>
      </c>
      <c r="U576" s="118" t="s">
        <v>195</v>
      </c>
      <c r="V576" s="106">
        <v>0</v>
      </c>
      <c r="W576" s="106">
        <v>0</v>
      </c>
      <c r="X576" s="106">
        <v>0</v>
      </c>
      <c r="Y576" s="106">
        <v>0</v>
      </c>
      <c r="Z576" s="106">
        <v>0</v>
      </c>
      <c r="AA576" s="106">
        <v>0</v>
      </c>
      <c r="AB576" s="106">
        <v>0</v>
      </c>
      <c r="AC576" s="106">
        <v>0</v>
      </c>
      <c r="AD576" s="106">
        <v>0</v>
      </c>
      <c r="AE576" s="106">
        <v>0</v>
      </c>
      <c r="AF576" s="106">
        <v>0</v>
      </c>
      <c r="AG576" s="182">
        <v>0</v>
      </c>
      <c r="AH576" s="119">
        <f t="shared" si="165"/>
        <v>0</v>
      </c>
      <c r="AI576" s="106">
        <f t="shared" si="166"/>
        <v>0</v>
      </c>
      <c r="AJ576" s="107">
        <f t="shared" si="167"/>
        <v>0</v>
      </c>
      <c r="AK576" s="107">
        <f t="shared" si="168"/>
        <v>0</v>
      </c>
      <c r="AL576" s="107">
        <f t="shared" si="169"/>
        <v>0</v>
      </c>
      <c r="AM576" s="107">
        <f t="shared" si="170"/>
        <v>0</v>
      </c>
      <c r="AN576" s="107">
        <f t="shared" si="171"/>
        <v>0</v>
      </c>
      <c r="AO576" s="107">
        <f t="shared" si="172"/>
        <v>0</v>
      </c>
      <c r="AP576" s="107">
        <f t="shared" si="173"/>
        <v>0</v>
      </c>
      <c r="AQ576" s="107">
        <f t="shared" si="174"/>
        <v>0</v>
      </c>
      <c r="AR576" s="107">
        <f t="shared" si="175"/>
        <v>0</v>
      </c>
      <c r="AS576" s="107">
        <f t="shared" si="176"/>
        <v>0</v>
      </c>
      <c r="AT576" s="107">
        <f t="shared" si="177"/>
        <v>0</v>
      </c>
      <c r="AU576" s="105">
        <f t="shared" si="178"/>
        <v>0</v>
      </c>
      <c r="AV576" s="86">
        <v>0</v>
      </c>
      <c r="AW576" s="87">
        <f t="shared" si="179"/>
        <v>0</v>
      </c>
      <c r="AX576" s="87">
        <f t="shared" si="180"/>
        <v>0</v>
      </c>
    </row>
    <row r="577" spans="1:50" ht="15.75" thickBot="1" x14ac:dyDescent="0.3">
      <c r="A577" s="179" t="s">
        <v>43</v>
      </c>
      <c r="B577" s="180" t="s">
        <v>425</v>
      </c>
      <c r="C577" s="181" t="s">
        <v>381</v>
      </c>
      <c r="D577" s="176" t="str">
        <f t="shared" si="164"/>
        <v>1043289804-Molina-STAR-Hidalgo</v>
      </c>
      <c r="E577" s="169" t="s">
        <v>477</v>
      </c>
      <c r="F577" s="169" t="s">
        <v>201</v>
      </c>
      <c r="G577" s="169" t="s">
        <v>382</v>
      </c>
      <c r="H577" s="85" t="s">
        <v>469</v>
      </c>
      <c r="I577" s="95" t="s">
        <v>510</v>
      </c>
      <c r="J577" s="116" t="s">
        <v>38</v>
      </c>
      <c r="K577" s="117" t="s">
        <v>38</v>
      </c>
      <c r="L577" s="117" t="s">
        <v>38</v>
      </c>
      <c r="M577" s="117" t="s">
        <v>38</v>
      </c>
      <c r="N577" s="117" t="s">
        <v>38</v>
      </c>
      <c r="O577" s="117" t="s">
        <v>38</v>
      </c>
      <c r="P577" s="117" t="s">
        <v>38</v>
      </c>
      <c r="Q577" s="117" t="s">
        <v>38</v>
      </c>
      <c r="R577" s="117" t="s">
        <v>38</v>
      </c>
      <c r="S577" s="117" t="s">
        <v>38</v>
      </c>
      <c r="T577" s="117" t="s">
        <v>38</v>
      </c>
      <c r="U577" s="118" t="s">
        <v>38</v>
      </c>
      <c r="V577" s="106">
        <v>0</v>
      </c>
      <c r="W577" s="106">
        <v>0</v>
      </c>
      <c r="X577" s="106">
        <v>0</v>
      </c>
      <c r="Y577" s="106">
        <v>0</v>
      </c>
      <c r="Z577" s="106">
        <v>0</v>
      </c>
      <c r="AA577" s="106">
        <v>0</v>
      </c>
      <c r="AB577" s="106">
        <v>0</v>
      </c>
      <c r="AC577" s="106">
        <v>0</v>
      </c>
      <c r="AD577" s="106">
        <v>0</v>
      </c>
      <c r="AE577" s="106">
        <v>0</v>
      </c>
      <c r="AF577" s="106">
        <v>0</v>
      </c>
      <c r="AG577" s="182">
        <v>0</v>
      </c>
      <c r="AH577" s="119">
        <f t="shared" si="165"/>
        <v>0</v>
      </c>
      <c r="AI577" s="106">
        <f t="shared" si="166"/>
        <v>0</v>
      </c>
      <c r="AJ577" s="107">
        <f t="shared" si="167"/>
        <v>0</v>
      </c>
      <c r="AK577" s="107">
        <f t="shared" si="168"/>
        <v>0</v>
      </c>
      <c r="AL577" s="107">
        <f t="shared" si="169"/>
        <v>0</v>
      </c>
      <c r="AM577" s="107">
        <f t="shared" si="170"/>
        <v>0</v>
      </c>
      <c r="AN577" s="107">
        <f t="shared" si="171"/>
        <v>0</v>
      </c>
      <c r="AO577" s="107">
        <f t="shared" si="172"/>
        <v>0</v>
      </c>
      <c r="AP577" s="107">
        <f t="shared" si="173"/>
        <v>0</v>
      </c>
      <c r="AQ577" s="107">
        <f t="shared" si="174"/>
        <v>0</v>
      </c>
      <c r="AR577" s="107">
        <f t="shared" si="175"/>
        <v>0</v>
      </c>
      <c r="AS577" s="107">
        <f t="shared" si="176"/>
        <v>0</v>
      </c>
      <c r="AT577" s="107">
        <f t="shared" si="177"/>
        <v>0</v>
      </c>
      <c r="AU577" s="105">
        <f t="shared" si="178"/>
        <v>0</v>
      </c>
      <c r="AV577" s="86">
        <v>0</v>
      </c>
      <c r="AW577" s="87">
        <f t="shared" si="179"/>
        <v>0</v>
      </c>
      <c r="AX577" s="87">
        <f t="shared" si="180"/>
        <v>0</v>
      </c>
    </row>
    <row r="578" spans="1:50" ht="15.75" thickBot="1" x14ac:dyDescent="0.3">
      <c r="A578" s="179" t="s">
        <v>40</v>
      </c>
      <c r="B578" s="180" t="s">
        <v>380</v>
      </c>
      <c r="C578" s="181" t="s">
        <v>381</v>
      </c>
      <c r="D578" s="176" t="str">
        <f t="shared" si="164"/>
        <v>1023173507-Molina-STAR-Hidalgo</v>
      </c>
      <c r="E578" s="169" t="s">
        <v>477</v>
      </c>
      <c r="F578" s="169" t="s">
        <v>201</v>
      </c>
      <c r="G578" s="169" t="s">
        <v>382</v>
      </c>
      <c r="H578" s="85" t="s">
        <v>469</v>
      </c>
      <c r="I578" s="95" t="s">
        <v>510</v>
      </c>
      <c r="J578" s="116" t="s">
        <v>195</v>
      </c>
      <c r="K578" s="117" t="s">
        <v>195</v>
      </c>
      <c r="L578" s="117" t="s">
        <v>195</v>
      </c>
      <c r="M578" s="117" t="s">
        <v>195</v>
      </c>
      <c r="N578" s="117" t="s">
        <v>195</v>
      </c>
      <c r="O578" s="117" t="s">
        <v>195</v>
      </c>
      <c r="P578" s="117" t="s">
        <v>195</v>
      </c>
      <c r="Q578" s="117" t="s">
        <v>195</v>
      </c>
      <c r="R578" s="117" t="s">
        <v>195</v>
      </c>
      <c r="S578" s="117" t="s">
        <v>195</v>
      </c>
      <c r="T578" s="117" t="s">
        <v>195</v>
      </c>
      <c r="U578" s="118" t="s">
        <v>195</v>
      </c>
      <c r="V578" s="106">
        <v>26</v>
      </c>
      <c r="W578" s="106">
        <v>37</v>
      </c>
      <c r="X578" s="106">
        <v>10</v>
      </c>
      <c r="Y578" s="106">
        <v>17</v>
      </c>
      <c r="Z578" s="106">
        <v>18</v>
      </c>
      <c r="AA578" s="106">
        <v>14</v>
      </c>
      <c r="AB578" s="106">
        <v>13</v>
      </c>
      <c r="AC578" s="106">
        <v>17</v>
      </c>
      <c r="AD578" s="106">
        <v>16</v>
      </c>
      <c r="AE578" s="106">
        <v>7</v>
      </c>
      <c r="AF578" s="106">
        <v>9</v>
      </c>
      <c r="AG578" s="182">
        <v>17</v>
      </c>
      <c r="AH578" s="119">
        <f t="shared" si="165"/>
        <v>201</v>
      </c>
      <c r="AI578" s="106">
        <f t="shared" si="166"/>
        <v>26</v>
      </c>
      <c r="AJ578" s="107">
        <f t="shared" si="167"/>
        <v>37</v>
      </c>
      <c r="AK578" s="107">
        <f t="shared" si="168"/>
        <v>10</v>
      </c>
      <c r="AL578" s="107">
        <f t="shared" si="169"/>
        <v>17</v>
      </c>
      <c r="AM578" s="107">
        <f t="shared" si="170"/>
        <v>18</v>
      </c>
      <c r="AN578" s="107">
        <f t="shared" si="171"/>
        <v>14</v>
      </c>
      <c r="AO578" s="107">
        <f t="shared" si="172"/>
        <v>13</v>
      </c>
      <c r="AP578" s="107">
        <f t="shared" si="173"/>
        <v>17</v>
      </c>
      <c r="AQ578" s="107">
        <f t="shared" si="174"/>
        <v>16</v>
      </c>
      <c r="AR578" s="107">
        <f t="shared" si="175"/>
        <v>7</v>
      </c>
      <c r="AS578" s="107">
        <f t="shared" si="176"/>
        <v>9</v>
      </c>
      <c r="AT578" s="107">
        <f t="shared" si="177"/>
        <v>17</v>
      </c>
      <c r="AU578" s="105">
        <f t="shared" si="178"/>
        <v>201</v>
      </c>
      <c r="AV578" s="86">
        <v>16305.790000000006</v>
      </c>
      <c r="AW578" s="87">
        <f t="shared" si="179"/>
        <v>13017.27</v>
      </c>
      <c r="AX578" s="87">
        <f t="shared" si="180"/>
        <v>-3288.5200000000059</v>
      </c>
    </row>
    <row r="579" spans="1:50" ht="15.75" thickBot="1" x14ac:dyDescent="0.3">
      <c r="A579" s="179" t="s">
        <v>86</v>
      </c>
      <c r="B579" s="180" t="s">
        <v>380</v>
      </c>
      <c r="C579" s="181" t="s">
        <v>381</v>
      </c>
      <c r="D579" s="176" t="str">
        <f t="shared" si="164"/>
        <v>1366507477-Molina-STAR-Hidalgo</v>
      </c>
      <c r="E579" s="169" t="s">
        <v>477</v>
      </c>
      <c r="F579" s="169" t="s">
        <v>201</v>
      </c>
      <c r="G579" s="169" t="s">
        <v>382</v>
      </c>
      <c r="H579" s="85" t="s">
        <v>469</v>
      </c>
      <c r="I579" s="95" t="s">
        <v>510</v>
      </c>
      <c r="J579" s="116" t="s">
        <v>195</v>
      </c>
      <c r="K579" s="117" t="s">
        <v>195</v>
      </c>
      <c r="L579" s="117" t="s">
        <v>195</v>
      </c>
      <c r="M579" s="117" t="s">
        <v>195</v>
      </c>
      <c r="N579" s="117" t="s">
        <v>195</v>
      </c>
      <c r="O579" s="117" t="s">
        <v>195</v>
      </c>
      <c r="P579" s="117" t="s">
        <v>195</v>
      </c>
      <c r="Q579" s="117" t="s">
        <v>195</v>
      </c>
      <c r="R579" s="117" t="s">
        <v>195</v>
      </c>
      <c r="S579" s="117" t="s">
        <v>195</v>
      </c>
      <c r="T579" s="117" t="s">
        <v>195</v>
      </c>
      <c r="U579" s="118" t="s">
        <v>195</v>
      </c>
      <c r="V579" s="106">
        <v>11</v>
      </c>
      <c r="W579" s="106">
        <v>22</v>
      </c>
      <c r="X579" s="106">
        <v>3</v>
      </c>
      <c r="Y579" s="106">
        <v>7</v>
      </c>
      <c r="Z579" s="106">
        <v>11</v>
      </c>
      <c r="AA579" s="106">
        <v>9</v>
      </c>
      <c r="AB579" s="106">
        <v>7</v>
      </c>
      <c r="AC579" s="106">
        <v>8</v>
      </c>
      <c r="AD579" s="106">
        <v>15</v>
      </c>
      <c r="AE579" s="106">
        <v>6</v>
      </c>
      <c r="AF579" s="106">
        <v>4</v>
      </c>
      <c r="AG579" s="182">
        <v>7</v>
      </c>
      <c r="AH579" s="119">
        <f t="shared" si="165"/>
        <v>110</v>
      </c>
      <c r="AI579" s="106">
        <f t="shared" si="166"/>
        <v>11</v>
      </c>
      <c r="AJ579" s="107">
        <f t="shared" si="167"/>
        <v>22</v>
      </c>
      <c r="AK579" s="107">
        <f t="shared" si="168"/>
        <v>3</v>
      </c>
      <c r="AL579" s="107">
        <f t="shared" si="169"/>
        <v>7</v>
      </c>
      <c r="AM579" s="107">
        <f t="shared" si="170"/>
        <v>11</v>
      </c>
      <c r="AN579" s="107">
        <f t="shared" si="171"/>
        <v>9</v>
      </c>
      <c r="AO579" s="107">
        <f t="shared" si="172"/>
        <v>7</v>
      </c>
      <c r="AP579" s="107">
        <f t="shared" si="173"/>
        <v>8</v>
      </c>
      <c r="AQ579" s="107">
        <f t="shared" si="174"/>
        <v>15</v>
      </c>
      <c r="AR579" s="107">
        <f t="shared" si="175"/>
        <v>6</v>
      </c>
      <c r="AS579" s="107">
        <f t="shared" si="176"/>
        <v>4</v>
      </c>
      <c r="AT579" s="107">
        <f t="shared" si="177"/>
        <v>7</v>
      </c>
      <c r="AU579" s="105">
        <f t="shared" si="178"/>
        <v>110</v>
      </c>
      <c r="AV579" s="86">
        <v>9868.5200000000059</v>
      </c>
      <c r="AW579" s="87">
        <f t="shared" si="179"/>
        <v>7123.88</v>
      </c>
      <c r="AX579" s="87">
        <f t="shared" si="180"/>
        <v>-2744.6400000000058</v>
      </c>
    </row>
    <row r="580" spans="1:50" ht="15.75" thickBot="1" x14ac:dyDescent="0.3">
      <c r="A580" s="179" t="s">
        <v>46</v>
      </c>
      <c r="B580" s="180" t="s">
        <v>252</v>
      </c>
      <c r="C580" s="181" t="s">
        <v>383</v>
      </c>
      <c r="D580" s="176" t="str">
        <f t="shared" si="164"/>
        <v>1063485548-Molina-STAR-Jefferson</v>
      </c>
      <c r="E580" s="169" t="s">
        <v>477</v>
      </c>
      <c r="F580" s="169" t="s">
        <v>201</v>
      </c>
      <c r="G580" s="169" t="s">
        <v>249</v>
      </c>
      <c r="H580" s="85" t="s">
        <v>469</v>
      </c>
      <c r="I580" s="95" t="s">
        <v>510</v>
      </c>
      <c r="J580" s="116" t="s">
        <v>195</v>
      </c>
      <c r="K580" s="117" t="s">
        <v>195</v>
      </c>
      <c r="L580" s="117" t="s">
        <v>195</v>
      </c>
      <c r="M580" s="117" t="s">
        <v>195</v>
      </c>
      <c r="N580" s="117" t="s">
        <v>195</v>
      </c>
      <c r="O580" s="117" t="s">
        <v>195</v>
      </c>
      <c r="P580" s="117" t="s">
        <v>195</v>
      </c>
      <c r="Q580" s="117" t="s">
        <v>195</v>
      </c>
      <c r="R580" s="117" t="s">
        <v>195</v>
      </c>
      <c r="S580" s="117" t="s">
        <v>195</v>
      </c>
      <c r="T580" s="117" t="s">
        <v>195</v>
      </c>
      <c r="U580" s="118" t="s">
        <v>195</v>
      </c>
      <c r="V580" s="106">
        <v>2</v>
      </c>
      <c r="W580" s="106">
        <v>5</v>
      </c>
      <c r="X580" s="106">
        <v>6</v>
      </c>
      <c r="Y580" s="106">
        <v>4</v>
      </c>
      <c r="Z580" s="106">
        <v>2</v>
      </c>
      <c r="AA580" s="106">
        <v>1</v>
      </c>
      <c r="AB580" s="106">
        <v>2</v>
      </c>
      <c r="AC580" s="106">
        <v>5</v>
      </c>
      <c r="AD580" s="106">
        <v>1</v>
      </c>
      <c r="AE580" s="106">
        <v>0</v>
      </c>
      <c r="AF580" s="106">
        <v>0</v>
      </c>
      <c r="AG580" s="182">
        <v>0</v>
      </c>
      <c r="AH580" s="119">
        <f t="shared" si="165"/>
        <v>28</v>
      </c>
      <c r="AI580" s="106">
        <f t="shared" si="166"/>
        <v>2</v>
      </c>
      <c r="AJ580" s="107">
        <f t="shared" si="167"/>
        <v>5</v>
      </c>
      <c r="AK580" s="107">
        <f t="shared" si="168"/>
        <v>6</v>
      </c>
      <c r="AL580" s="107">
        <f t="shared" si="169"/>
        <v>4</v>
      </c>
      <c r="AM580" s="107">
        <f t="shared" si="170"/>
        <v>2</v>
      </c>
      <c r="AN580" s="107">
        <f t="shared" si="171"/>
        <v>1</v>
      </c>
      <c r="AO580" s="107">
        <f t="shared" si="172"/>
        <v>2</v>
      </c>
      <c r="AP580" s="107">
        <f t="shared" si="173"/>
        <v>5</v>
      </c>
      <c r="AQ580" s="107">
        <f t="shared" si="174"/>
        <v>1</v>
      </c>
      <c r="AR580" s="107">
        <f t="shared" si="175"/>
        <v>0</v>
      </c>
      <c r="AS580" s="107">
        <f t="shared" si="176"/>
        <v>0</v>
      </c>
      <c r="AT580" s="107">
        <f t="shared" si="177"/>
        <v>0</v>
      </c>
      <c r="AU580" s="105">
        <f t="shared" si="178"/>
        <v>28</v>
      </c>
      <c r="AV580" s="86">
        <v>1081.5800000000002</v>
      </c>
      <c r="AW580" s="87">
        <f t="shared" si="179"/>
        <v>1813.35</v>
      </c>
      <c r="AX580" s="87">
        <f t="shared" si="180"/>
        <v>731.76999999999975</v>
      </c>
    </row>
    <row r="581" spans="1:50" ht="15.75" thickBot="1" x14ac:dyDescent="0.3">
      <c r="A581" s="179" t="s">
        <v>115</v>
      </c>
      <c r="B581" s="180" t="s">
        <v>309</v>
      </c>
      <c r="C581" s="181" t="s">
        <v>383</v>
      </c>
      <c r="D581" s="176" t="str">
        <f t="shared" si="164"/>
        <v>1528030285-Molina-STAR-Jefferson</v>
      </c>
      <c r="E581" s="169" t="s">
        <v>477</v>
      </c>
      <c r="F581" s="169" t="s">
        <v>201</v>
      </c>
      <c r="G581" s="169" t="s">
        <v>249</v>
      </c>
      <c r="H581" s="85" t="s">
        <v>469</v>
      </c>
      <c r="I581" s="95" t="s">
        <v>510</v>
      </c>
      <c r="J581" s="116" t="s">
        <v>195</v>
      </c>
      <c r="K581" s="117" t="s">
        <v>195</v>
      </c>
      <c r="L581" s="117" t="s">
        <v>195</v>
      </c>
      <c r="M581" s="117" t="s">
        <v>195</v>
      </c>
      <c r="N581" s="117" t="s">
        <v>195</v>
      </c>
      <c r="O581" s="117" t="s">
        <v>195</v>
      </c>
      <c r="P581" s="117" t="s">
        <v>195</v>
      </c>
      <c r="Q581" s="117" t="s">
        <v>195</v>
      </c>
      <c r="R581" s="117" t="s">
        <v>195</v>
      </c>
      <c r="S581" s="117" t="s">
        <v>195</v>
      </c>
      <c r="T581" s="117" t="s">
        <v>195</v>
      </c>
      <c r="U581" s="118" t="s">
        <v>195</v>
      </c>
      <c r="V581" s="106">
        <v>4</v>
      </c>
      <c r="W581" s="106">
        <v>3</v>
      </c>
      <c r="X581" s="106">
        <v>6</v>
      </c>
      <c r="Y581" s="106">
        <v>4</v>
      </c>
      <c r="Z581" s="106">
        <v>8</v>
      </c>
      <c r="AA581" s="106">
        <v>4</v>
      </c>
      <c r="AB581" s="106">
        <v>5</v>
      </c>
      <c r="AC581" s="106">
        <v>1</v>
      </c>
      <c r="AD581" s="106">
        <v>5</v>
      </c>
      <c r="AE581" s="106">
        <v>0</v>
      </c>
      <c r="AF581" s="106">
        <v>0</v>
      </c>
      <c r="AG581" s="182">
        <v>1</v>
      </c>
      <c r="AH581" s="119">
        <f t="shared" si="165"/>
        <v>41</v>
      </c>
      <c r="AI581" s="106">
        <f t="shared" si="166"/>
        <v>4</v>
      </c>
      <c r="AJ581" s="107">
        <f t="shared" si="167"/>
        <v>3</v>
      </c>
      <c r="AK581" s="107">
        <f t="shared" si="168"/>
        <v>6</v>
      </c>
      <c r="AL581" s="107">
        <f t="shared" si="169"/>
        <v>4</v>
      </c>
      <c r="AM581" s="107">
        <f t="shared" si="170"/>
        <v>8</v>
      </c>
      <c r="AN581" s="107">
        <f t="shared" si="171"/>
        <v>4</v>
      </c>
      <c r="AO581" s="107">
        <f t="shared" si="172"/>
        <v>5</v>
      </c>
      <c r="AP581" s="107">
        <f t="shared" si="173"/>
        <v>1</v>
      </c>
      <c r="AQ581" s="107">
        <f t="shared" si="174"/>
        <v>5</v>
      </c>
      <c r="AR581" s="107">
        <f t="shared" si="175"/>
        <v>0</v>
      </c>
      <c r="AS581" s="107">
        <f t="shared" si="176"/>
        <v>0</v>
      </c>
      <c r="AT581" s="107">
        <f t="shared" si="177"/>
        <v>1</v>
      </c>
      <c r="AU581" s="105">
        <f t="shared" si="178"/>
        <v>41</v>
      </c>
      <c r="AV581" s="86">
        <v>5413.2499999999964</v>
      </c>
      <c r="AW581" s="87">
        <f t="shared" si="179"/>
        <v>2655.26</v>
      </c>
      <c r="AX581" s="87">
        <f t="shared" si="180"/>
        <v>-2757.9899999999961</v>
      </c>
    </row>
    <row r="582" spans="1:50" ht="15.75" thickBot="1" x14ac:dyDescent="0.3">
      <c r="A582" s="179" t="s">
        <v>138</v>
      </c>
      <c r="B582" s="180" t="s">
        <v>247</v>
      </c>
      <c r="C582" s="181" t="s">
        <v>383</v>
      </c>
      <c r="D582" s="176" t="str">
        <f t="shared" si="164"/>
        <v>1679926992-Molina-STAR-Jefferson</v>
      </c>
      <c r="E582" s="169" t="s">
        <v>477</v>
      </c>
      <c r="F582" s="169" t="s">
        <v>201</v>
      </c>
      <c r="G582" s="169" t="s">
        <v>249</v>
      </c>
      <c r="H582" s="85" t="s">
        <v>469</v>
      </c>
      <c r="I582" s="95" t="s">
        <v>510</v>
      </c>
      <c r="J582" s="116" t="s">
        <v>38</v>
      </c>
      <c r="K582" s="117" t="s">
        <v>38</v>
      </c>
      <c r="L582" s="117" t="s">
        <v>38</v>
      </c>
      <c r="M582" s="117" t="s">
        <v>38</v>
      </c>
      <c r="N582" s="117" t="s">
        <v>38</v>
      </c>
      <c r="O582" s="117" t="s">
        <v>38</v>
      </c>
      <c r="P582" s="117" t="s">
        <v>38</v>
      </c>
      <c r="Q582" s="117" t="s">
        <v>38</v>
      </c>
      <c r="R582" s="117" t="s">
        <v>38</v>
      </c>
      <c r="S582" s="117" t="s">
        <v>38</v>
      </c>
      <c r="T582" s="117" t="s">
        <v>38</v>
      </c>
      <c r="U582" s="118" t="s">
        <v>38</v>
      </c>
      <c r="V582" s="106">
        <v>2</v>
      </c>
      <c r="W582" s="106">
        <v>2</v>
      </c>
      <c r="X582" s="106">
        <v>1</v>
      </c>
      <c r="Y582" s="106">
        <v>1</v>
      </c>
      <c r="Z582" s="106">
        <v>0</v>
      </c>
      <c r="AA582" s="106">
        <v>0</v>
      </c>
      <c r="AB582" s="106">
        <v>0</v>
      </c>
      <c r="AC582" s="106">
        <v>0</v>
      </c>
      <c r="AD582" s="106">
        <v>0</v>
      </c>
      <c r="AE582" s="106">
        <v>0</v>
      </c>
      <c r="AF582" s="106">
        <v>0</v>
      </c>
      <c r="AG582" s="182">
        <v>0</v>
      </c>
      <c r="AH582" s="119">
        <f t="shared" si="165"/>
        <v>6</v>
      </c>
      <c r="AI582" s="106">
        <f t="shared" si="166"/>
        <v>0</v>
      </c>
      <c r="AJ582" s="107">
        <f t="shared" si="167"/>
        <v>0</v>
      </c>
      <c r="AK582" s="107">
        <f t="shared" si="168"/>
        <v>0</v>
      </c>
      <c r="AL582" s="107">
        <f t="shared" si="169"/>
        <v>0</v>
      </c>
      <c r="AM582" s="107">
        <f t="shared" si="170"/>
        <v>0</v>
      </c>
      <c r="AN582" s="107">
        <f t="shared" si="171"/>
        <v>0</v>
      </c>
      <c r="AO582" s="107">
        <f t="shared" si="172"/>
        <v>0</v>
      </c>
      <c r="AP582" s="107">
        <f t="shared" si="173"/>
        <v>0</v>
      </c>
      <c r="AQ582" s="107">
        <f t="shared" si="174"/>
        <v>0</v>
      </c>
      <c r="AR582" s="107">
        <f t="shared" si="175"/>
        <v>0</v>
      </c>
      <c r="AS582" s="107">
        <f t="shared" si="176"/>
        <v>0</v>
      </c>
      <c r="AT582" s="107">
        <f t="shared" si="177"/>
        <v>0</v>
      </c>
      <c r="AU582" s="105">
        <f t="shared" si="178"/>
        <v>0</v>
      </c>
      <c r="AV582" s="86">
        <v>0</v>
      </c>
      <c r="AW582" s="87">
        <f t="shared" si="179"/>
        <v>0</v>
      </c>
      <c r="AX582" s="87">
        <f t="shared" si="180"/>
        <v>0</v>
      </c>
    </row>
    <row r="583" spans="1:50" ht="15.75" thickBot="1" x14ac:dyDescent="0.3">
      <c r="A583" s="179" t="s">
        <v>74</v>
      </c>
      <c r="B583" s="180" t="s">
        <v>250</v>
      </c>
      <c r="C583" s="181" t="s">
        <v>383</v>
      </c>
      <c r="D583" s="176" t="str">
        <f t="shared" si="164"/>
        <v>1285631945-Molina-STAR-Jefferson</v>
      </c>
      <c r="E583" s="169" t="s">
        <v>477</v>
      </c>
      <c r="F583" s="169" t="s">
        <v>201</v>
      </c>
      <c r="G583" s="169" t="s">
        <v>249</v>
      </c>
      <c r="H583" s="85" t="s">
        <v>469</v>
      </c>
      <c r="I583" s="95" t="s">
        <v>510</v>
      </c>
      <c r="J583" s="116" t="s">
        <v>195</v>
      </c>
      <c r="K583" s="117" t="s">
        <v>195</v>
      </c>
      <c r="L583" s="117" t="s">
        <v>195</v>
      </c>
      <c r="M583" s="117" t="s">
        <v>195</v>
      </c>
      <c r="N583" s="117" t="s">
        <v>195</v>
      </c>
      <c r="O583" s="117" t="s">
        <v>195</v>
      </c>
      <c r="P583" s="117" t="s">
        <v>195</v>
      </c>
      <c r="Q583" s="117" t="s">
        <v>195</v>
      </c>
      <c r="R583" s="117" t="s">
        <v>195</v>
      </c>
      <c r="S583" s="117" t="s">
        <v>195</v>
      </c>
      <c r="T583" s="117" t="s">
        <v>195</v>
      </c>
      <c r="U583" s="118" t="s">
        <v>195</v>
      </c>
      <c r="V583" s="106">
        <v>7</v>
      </c>
      <c r="W583" s="106">
        <v>13</v>
      </c>
      <c r="X583" s="106">
        <v>9</v>
      </c>
      <c r="Y583" s="106">
        <v>11</v>
      </c>
      <c r="Z583" s="106">
        <v>7</v>
      </c>
      <c r="AA583" s="106">
        <v>9</v>
      </c>
      <c r="AB583" s="106">
        <v>8</v>
      </c>
      <c r="AC583" s="106">
        <v>5</v>
      </c>
      <c r="AD583" s="106">
        <v>10</v>
      </c>
      <c r="AE583" s="106">
        <v>11</v>
      </c>
      <c r="AF583" s="106">
        <v>3</v>
      </c>
      <c r="AG583" s="182">
        <v>10</v>
      </c>
      <c r="AH583" s="119">
        <f t="shared" si="165"/>
        <v>103</v>
      </c>
      <c r="AI583" s="106">
        <f t="shared" si="166"/>
        <v>7</v>
      </c>
      <c r="AJ583" s="107">
        <f t="shared" si="167"/>
        <v>13</v>
      </c>
      <c r="AK583" s="107">
        <f t="shared" si="168"/>
        <v>9</v>
      </c>
      <c r="AL583" s="107">
        <f t="shared" si="169"/>
        <v>11</v>
      </c>
      <c r="AM583" s="107">
        <f t="shared" si="170"/>
        <v>7</v>
      </c>
      <c r="AN583" s="107">
        <f t="shared" si="171"/>
        <v>9</v>
      </c>
      <c r="AO583" s="107">
        <f t="shared" si="172"/>
        <v>8</v>
      </c>
      <c r="AP583" s="107">
        <f t="shared" si="173"/>
        <v>5</v>
      </c>
      <c r="AQ583" s="107">
        <f t="shared" si="174"/>
        <v>10</v>
      </c>
      <c r="AR583" s="107">
        <f t="shared" si="175"/>
        <v>11</v>
      </c>
      <c r="AS583" s="107">
        <f t="shared" si="176"/>
        <v>3</v>
      </c>
      <c r="AT583" s="107">
        <f t="shared" si="177"/>
        <v>10</v>
      </c>
      <c r="AU583" s="105">
        <f t="shared" si="178"/>
        <v>103</v>
      </c>
      <c r="AV583" s="86">
        <v>1602.0400000000004</v>
      </c>
      <c r="AW583" s="87">
        <f t="shared" si="179"/>
        <v>6670.54</v>
      </c>
      <c r="AX583" s="87">
        <f t="shared" si="180"/>
        <v>5068.5</v>
      </c>
    </row>
    <row r="584" spans="1:50" ht="15.75" thickBot="1" x14ac:dyDescent="0.3">
      <c r="A584" s="179" t="s">
        <v>194</v>
      </c>
      <c r="B584" s="180" t="s">
        <v>251</v>
      </c>
      <c r="C584" s="181" t="s">
        <v>383</v>
      </c>
      <c r="D584" s="176" t="str">
        <f t="shared" si="164"/>
        <v>1306484050-Molina-STAR-Jefferson</v>
      </c>
      <c r="E584" s="169" t="s">
        <v>477</v>
      </c>
      <c r="F584" s="169" t="s">
        <v>201</v>
      </c>
      <c r="G584" s="169" t="s">
        <v>249</v>
      </c>
      <c r="H584" s="85" t="s">
        <v>469</v>
      </c>
      <c r="I584" s="95" t="s">
        <v>510</v>
      </c>
      <c r="J584" s="116" t="s">
        <v>38</v>
      </c>
      <c r="K584" s="117" t="s">
        <v>38</v>
      </c>
      <c r="L584" s="117" t="s">
        <v>38</v>
      </c>
      <c r="M584" s="117" t="s">
        <v>38</v>
      </c>
      <c r="N584" s="117" t="s">
        <v>38</v>
      </c>
      <c r="O584" s="117" t="s">
        <v>38</v>
      </c>
      <c r="P584" s="117" t="s">
        <v>38</v>
      </c>
      <c r="Q584" s="117" t="s">
        <v>38</v>
      </c>
      <c r="R584" s="117" t="s">
        <v>38</v>
      </c>
      <c r="S584" s="117" t="s">
        <v>38</v>
      </c>
      <c r="T584" s="117" t="s">
        <v>38</v>
      </c>
      <c r="U584" s="118" t="s">
        <v>38</v>
      </c>
      <c r="V584" s="106">
        <v>9</v>
      </c>
      <c r="W584" s="106">
        <v>9</v>
      </c>
      <c r="X584" s="106">
        <v>14</v>
      </c>
      <c r="Y584" s="106">
        <v>10</v>
      </c>
      <c r="Z584" s="106">
        <v>14</v>
      </c>
      <c r="AA584" s="106">
        <v>11</v>
      </c>
      <c r="AB584" s="106">
        <v>10</v>
      </c>
      <c r="AC584" s="106">
        <v>10</v>
      </c>
      <c r="AD584" s="106">
        <v>12</v>
      </c>
      <c r="AE584" s="106">
        <v>11</v>
      </c>
      <c r="AF584" s="106">
        <v>8</v>
      </c>
      <c r="AG584" s="182">
        <v>6</v>
      </c>
      <c r="AH584" s="119">
        <f t="shared" si="165"/>
        <v>124</v>
      </c>
      <c r="AI584" s="106">
        <f t="shared" si="166"/>
        <v>0</v>
      </c>
      <c r="AJ584" s="107">
        <f t="shared" si="167"/>
        <v>0</v>
      </c>
      <c r="AK584" s="107">
        <f t="shared" si="168"/>
        <v>0</v>
      </c>
      <c r="AL584" s="107">
        <f t="shared" si="169"/>
        <v>0</v>
      </c>
      <c r="AM584" s="107">
        <f t="shared" si="170"/>
        <v>0</v>
      </c>
      <c r="AN584" s="107">
        <f t="shared" si="171"/>
        <v>0</v>
      </c>
      <c r="AO584" s="107">
        <f t="shared" si="172"/>
        <v>0</v>
      </c>
      <c r="AP584" s="107">
        <f t="shared" si="173"/>
        <v>0</v>
      </c>
      <c r="AQ584" s="107">
        <f t="shared" si="174"/>
        <v>0</v>
      </c>
      <c r="AR584" s="107">
        <f t="shared" si="175"/>
        <v>0</v>
      </c>
      <c r="AS584" s="107">
        <f t="shared" si="176"/>
        <v>0</v>
      </c>
      <c r="AT584" s="107">
        <f t="shared" si="177"/>
        <v>0</v>
      </c>
      <c r="AU584" s="105">
        <f t="shared" si="178"/>
        <v>0</v>
      </c>
      <c r="AV584" s="86">
        <v>0</v>
      </c>
      <c r="AW584" s="87">
        <f t="shared" si="179"/>
        <v>0</v>
      </c>
      <c r="AX584" s="87">
        <f t="shared" si="180"/>
        <v>0</v>
      </c>
    </row>
    <row r="585" spans="1:50" ht="15.75" thickBot="1" x14ac:dyDescent="0.3">
      <c r="A585" s="179" t="s">
        <v>59</v>
      </c>
      <c r="B585" s="180" t="s">
        <v>270</v>
      </c>
      <c r="C585" s="181" t="s">
        <v>323</v>
      </c>
      <c r="D585" s="176" t="str">
        <f t="shared" si="164"/>
        <v>1134113855-Molina-STAR+PLUS-Bexar</v>
      </c>
      <c r="E585" s="169" t="s">
        <v>477</v>
      </c>
      <c r="F585" s="169" t="s">
        <v>233</v>
      </c>
      <c r="G585" s="169" t="s">
        <v>272</v>
      </c>
      <c r="H585" s="85" t="s">
        <v>469</v>
      </c>
      <c r="I585" s="95" t="s">
        <v>510</v>
      </c>
      <c r="J585" s="116" t="s">
        <v>195</v>
      </c>
      <c r="K585" s="117" t="s">
        <v>195</v>
      </c>
      <c r="L585" s="117" t="s">
        <v>195</v>
      </c>
      <c r="M585" s="117" t="s">
        <v>195</v>
      </c>
      <c r="N585" s="117" t="s">
        <v>195</v>
      </c>
      <c r="O585" s="117" t="s">
        <v>195</v>
      </c>
      <c r="P585" s="117" t="s">
        <v>195</v>
      </c>
      <c r="Q585" s="117" t="s">
        <v>195</v>
      </c>
      <c r="R585" s="117" t="s">
        <v>195</v>
      </c>
      <c r="S585" s="117" t="s">
        <v>195</v>
      </c>
      <c r="T585" s="117" t="s">
        <v>195</v>
      </c>
      <c r="U585" s="118" t="s">
        <v>195</v>
      </c>
      <c r="V585" s="106">
        <v>1</v>
      </c>
      <c r="W585" s="106">
        <v>0</v>
      </c>
      <c r="X585" s="106">
        <v>1</v>
      </c>
      <c r="Y585" s="106">
        <v>1</v>
      </c>
      <c r="Z585" s="106">
        <v>3</v>
      </c>
      <c r="AA585" s="106">
        <v>1</v>
      </c>
      <c r="AB585" s="106">
        <v>6</v>
      </c>
      <c r="AC585" s="106">
        <v>7</v>
      </c>
      <c r="AD585" s="106">
        <v>4</v>
      </c>
      <c r="AE585" s="106">
        <v>3</v>
      </c>
      <c r="AF585" s="106">
        <v>2</v>
      </c>
      <c r="AG585" s="182">
        <v>9</v>
      </c>
      <c r="AH585" s="119">
        <f t="shared" si="165"/>
        <v>38</v>
      </c>
      <c r="AI585" s="106">
        <f t="shared" si="166"/>
        <v>1</v>
      </c>
      <c r="AJ585" s="107">
        <f t="shared" si="167"/>
        <v>0</v>
      </c>
      <c r="AK585" s="107">
        <f t="shared" si="168"/>
        <v>1</v>
      </c>
      <c r="AL585" s="107">
        <f t="shared" si="169"/>
        <v>1</v>
      </c>
      <c r="AM585" s="107">
        <f t="shared" si="170"/>
        <v>3</v>
      </c>
      <c r="AN585" s="107">
        <f t="shared" si="171"/>
        <v>1</v>
      </c>
      <c r="AO585" s="107">
        <f t="shared" si="172"/>
        <v>6</v>
      </c>
      <c r="AP585" s="107">
        <f t="shared" si="173"/>
        <v>7</v>
      </c>
      <c r="AQ585" s="107">
        <f t="shared" si="174"/>
        <v>4</v>
      </c>
      <c r="AR585" s="107">
        <f t="shared" si="175"/>
        <v>3</v>
      </c>
      <c r="AS585" s="107">
        <f t="shared" si="176"/>
        <v>2</v>
      </c>
      <c r="AT585" s="107">
        <f t="shared" si="177"/>
        <v>9</v>
      </c>
      <c r="AU585" s="105">
        <f t="shared" si="178"/>
        <v>38</v>
      </c>
      <c r="AV585" s="86">
        <v>3674.5000000000009</v>
      </c>
      <c r="AW585" s="87">
        <f t="shared" si="179"/>
        <v>2460.98</v>
      </c>
      <c r="AX585" s="87">
        <f t="shared" si="180"/>
        <v>-1213.5200000000009</v>
      </c>
    </row>
    <row r="586" spans="1:50" ht="15.75" thickBot="1" x14ac:dyDescent="0.3">
      <c r="A586" s="179" t="s">
        <v>88</v>
      </c>
      <c r="B586" s="180" t="s">
        <v>273</v>
      </c>
      <c r="C586" s="181" t="s">
        <v>323</v>
      </c>
      <c r="D586" s="176" t="str">
        <f t="shared" si="164"/>
        <v>1386751394-Molina-STAR+PLUS-Bexar</v>
      </c>
      <c r="E586" s="169" t="s">
        <v>477</v>
      </c>
      <c r="F586" s="169" t="s">
        <v>233</v>
      </c>
      <c r="G586" s="169" t="s">
        <v>272</v>
      </c>
      <c r="H586" s="85" t="s">
        <v>469</v>
      </c>
      <c r="I586" s="95" t="s">
        <v>510</v>
      </c>
      <c r="J586" s="116" t="s">
        <v>38</v>
      </c>
      <c r="K586" s="117" t="s">
        <v>38</v>
      </c>
      <c r="L586" s="117" t="s">
        <v>38</v>
      </c>
      <c r="M586" s="117" t="s">
        <v>38</v>
      </c>
      <c r="N586" s="117" t="s">
        <v>38</v>
      </c>
      <c r="O586" s="117" t="s">
        <v>38</v>
      </c>
      <c r="P586" s="117" t="s">
        <v>38</v>
      </c>
      <c r="Q586" s="117" t="s">
        <v>38</v>
      </c>
      <c r="R586" s="117" t="s">
        <v>38</v>
      </c>
      <c r="S586" s="117" t="s">
        <v>38</v>
      </c>
      <c r="T586" s="117" t="s">
        <v>38</v>
      </c>
      <c r="U586" s="118" t="s">
        <v>38</v>
      </c>
      <c r="V586" s="106">
        <v>1</v>
      </c>
      <c r="W586" s="106">
        <v>2</v>
      </c>
      <c r="X586" s="106">
        <v>2</v>
      </c>
      <c r="Y586" s="106">
        <v>2</v>
      </c>
      <c r="Z586" s="106">
        <v>0</v>
      </c>
      <c r="AA586" s="106">
        <v>0</v>
      </c>
      <c r="AB586" s="106">
        <v>0</v>
      </c>
      <c r="AC586" s="106">
        <v>2</v>
      </c>
      <c r="AD586" s="106">
        <v>0</v>
      </c>
      <c r="AE586" s="106">
        <v>0</v>
      </c>
      <c r="AF586" s="106">
        <v>2</v>
      </c>
      <c r="AG586" s="182">
        <v>0</v>
      </c>
      <c r="AH586" s="119">
        <f t="shared" si="165"/>
        <v>11</v>
      </c>
      <c r="AI586" s="106">
        <f t="shared" si="166"/>
        <v>0</v>
      </c>
      <c r="AJ586" s="107">
        <f t="shared" si="167"/>
        <v>0</v>
      </c>
      <c r="AK586" s="107">
        <f t="shared" si="168"/>
        <v>0</v>
      </c>
      <c r="AL586" s="107">
        <f t="shared" si="169"/>
        <v>0</v>
      </c>
      <c r="AM586" s="107">
        <f t="shared" si="170"/>
        <v>0</v>
      </c>
      <c r="AN586" s="107">
        <f t="shared" si="171"/>
        <v>0</v>
      </c>
      <c r="AO586" s="107">
        <f t="shared" si="172"/>
        <v>0</v>
      </c>
      <c r="AP586" s="107">
        <f t="shared" si="173"/>
        <v>0</v>
      </c>
      <c r="AQ586" s="107">
        <f t="shared" si="174"/>
        <v>0</v>
      </c>
      <c r="AR586" s="107">
        <f t="shared" si="175"/>
        <v>0</v>
      </c>
      <c r="AS586" s="107">
        <f t="shared" si="176"/>
        <v>0</v>
      </c>
      <c r="AT586" s="107">
        <f t="shared" si="177"/>
        <v>0</v>
      </c>
      <c r="AU586" s="105">
        <f t="shared" si="178"/>
        <v>0</v>
      </c>
      <c r="AV586" s="86">
        <v>0</v>
      </c>
      <c r="AW586" s="87">
        <f t="shared" si="179"/>
        <v>0</v>
      </c>
      <c r="AX586" s="87">
        <f t="shared" si="180"/>
        <v>0</v>
      </c>
    </row>
    <row r="587" spans="1:50" ht="15.75" thickBot="1" x14ac:dyDescent="0.3">
      <c r="A587" s="179" t="s">
        <v>185</v>
      </c>
      <c r="B587" s="180" t="s">
        <v>274</v>
      </c>
      <c r="C587" s="181" t="s">
        <v>323</v>
      </c>
      <c r="D587" s="176" t="str">
        <f t="shared" si="164"/>
        <v>1952453946-Molina-STAR+PLUS-Bexar</v>
      </c>
      <c r="E587" s="169" t="s">
        <v>477</v>
      </c>
      <c r="F587" s="169" t="s">
        <v>233</v>
      </c>
      <c r="G587" s="169" t="s">
        <v>272</v>
      </c>
      <c r="H587" s="85" t="s">
        <v>469</v>
      </c>
      <c r="I587" s="95" t="s">
        <v>510</v>
      </c>
      <c r="J587" s="116" t="s">
        <v>38</v>
      </c>
      <c r="K587" s="117" t="s">
        <v>38</v>
      </c>
      <c r="L587" s="117" t="s">
        <v>38</v>
      </c>
      <c r="M587" s="117" t="s">
        <v>38</v>
      </c>
      <c r="N587" s="117" t="s">
        <v>38</v>
      </c>
      <c r="O587" s="117" t="s">
        <v>38</v>
      </c>
      <c r="P587" s="117" t="s">
        <v>38</v>
      </c>
      <c r="Q587" s="117" t="s">
        <v>38</v>
      </c>
      <c r="R587" s="117" t="s">
        <v>38</v>
      </c>
      <c r="S587" s="117" t="s">
        <v>38</v>
      </c>
      <c r="T587" s="117" t="s">
        <v>38</v>
      </c>
      <c r="U587" s="118" t="s">
        <v>38</v>
      </c>
      <c r="V587" s="106">
        <v>0</v>
      </c>
      <c r="W587" s="106">
        <v>0</v>
      </c>
      <c r="X587" s="106">
        <v>2</v>
      </c>
      <c r="Y587" s="106">
        <v>1</v>
      </c>
      <c r="Z587" s="106">
        <v>0</v>
      </c>
      <c r="AA587" s="106">
        <v>1</v>
      </c>
      <c r="AB587" s="106">
        <v>0</v>
      </c>
      <c r="AC587" s="106">
        <v>2</v>
      </c>
      <c r="AD587" s="106">
        <v>6</v>
      </c>
      <c r="AE587" s="106">
        <v>2</v>
      </c>
      <c r="AF587" s="106">
        <v>4</v>
      </c>
      <c r="AG587" s="182">
        <v>2</v>
      </c>
      <c r="AH587" s="119">
        <f t="shared" si="165"/>
        <v>20</v>
      </c>
      <c r="AI587" s="106">
        <f t="shared" si="166"/>
        <v>0</v>
      </c>
      <c r="AJ587" s="107">
        <f t="shared" si="167"/>
        <v>0</v>
      </c>
      <c r="AK587" s="107">
        <f t="shared" si="168"/>
        <v>0</v>
      </c>
      <c r="AL587" s="107">
        <f t="shared" si="169"/>
        <v>0</v>
      </c>
      <c r="AM587" s="107">
        <f t="shared" si="170"/>
        <v>0</v>
      </c>
      <c r="AN587" s="107">
        <f t="shared" si="171"/>
        <v>0</v>
      </c>
      <c r="AO587" s="107">
        <f t="shared" si="172"/>
        <v>0</v>
      </c>
      <c r="AP587" s="107">
        <f t="shared" si="173"/>
        <v>0</v>
      </c>
      <c r="AQ587" s="107">
        <f t="shared" si="174"/>
        <v>0</v>
      </c>
      <c r="AR587" s="107">
        <f t="shared" si="175"/>
        <v>0</v>
      </c>
      <c r="AS587" s="107">
        <f t="shared" si="176"/>
        <v>0</v>
      </c>
      <c r="AT587" s="107">
        <f t="shared" si="177"/>
        <v>0</v>
      </c>
      <c r="AU587" s="105">
        <f t="shared" si="178"/>
        <v>0</v>
      </c>
      <c r="AV587" s="86">
        <v>0</v>
      </c>
      <c r="AW587" s="87">
        <f t="shared" si="179"/>
        <v>0</v>
      </c>
      <c r="AX587" s="87">
        <f t="shared" si="180"/>
        <v>0</v>
      </c>
    </row>
    <row r="588" spans="1:50" ht="15.75" thickBot="1" x14ac:dyDescent="0.3">
      <c r="A588" s="179" t="s">
        <v>45</v>
      </c>
      <c r="B588" s="180" t="s">
        <v>384</v>
      </c>
      <c r="C588" s="181" t="s">
        <v>391</v>
      </c>
      <c r="D588" s="176" t="str">
        <f t="shared" si="164"/>
        <v>1063436525-Superior-STAR-Lubbock</v>
      </c>
      <c r="E588" s="169" t="s">
        <v>480</v>
      </c>
      <c r="F588" s="169" t="s">
        <v>201</v>
      </c>
      <c r="G588" s="169" t="s">
        <v>279</v>
      </c>
      <c r="H588" s="85" t="s">
        <v>469</v>
      </c>
      <c r="I588" s="95" t="s">
        <v>510</v>
      </c>
      <c r="J588" s="116" t="s">
        <v>195</v>
      </c>
      <c r="K588" s="117" t="s">
        <v>195</v>
      </c>
      <c r="L588" s="117" t="s">
        <v>195</v>
      </c>
      <c r="M588" s="117" t="s">
        <v>195</v>
      </c>
      <c r="N588" s="117" t="s">
        <v>195</v>
      </c>
      <c r="O588" s="117" t="s">
        <v>195</v>
      </c>
      <c r="P588" s="117" t="s">
        <v>195</v>
      </c>
      <c r="Q588" s="117" t="s">
        <v>195</v>
      </c>
      <c r="R588" s="117" t="s">
        <v>195</v>
      </c>
      <c r="S588" s="117" t="s">
        <v>195</v>
      </c>
      <c r="T588" s="117" t="s">
        <v>195</v>
      </c>
      <c r="U588" s="118" t="s">
        <v>195</v>
      </c>
      <c r="V588" s="106">
        <v>3</v>
      </c>
      <c r="W588" s="106">
        <v>5</v>
      </c>
      <c r="X588" s="106">
        <v>5</v>
      </c>
      <c r="Y588" s="106">
        <v>2</v>
      </c>
      <c r="Z588" s="106">
        <v>6</v>
      </c>
      <c r="AA588" s="106">
        <v>8</v>
      </c>
      <c r="AB588" s="106">
        <v>9</v>
      </c>
      <c r="AC588" s="106">
        <v>13</v>
      </c>
      <c r="AD588" s="106">
        <v>2</v>
      </c>
      <c r="AE588" s="106">
        <v>3</v>
      </c>
      <c r="AF588" s="106">
        <v>6</v>
      </c>
      <c r="AG588" s="182">
        <v>2</v>
      </c>
      <c r="AH588" s="119">
        <f t="shared" si="165"/>
        <v>64</v>
      </c>
      <c r="AI588" s="106">
        <f t="shared" si="166"/>
        <v>3</v>
      </c>
      <c r="AJ588" s="107">
        <f t="shared" si="167"/>
        <v>5</v>
      </c>
      <c r="AK588" s="107">
        <f t="shared" si="168"/>
        <v>5</v>
      </c>
      <c r="AL588" s="107">
        <f t="shared" si="169"/>
        <v>2</v>
      </c>
      <c r="AM588" s="107">
        <f t="shared" si="170"/>
        <v>6</v>
      </c>
      <c r="AN588" s="107">
        <f t="shared" si="171"/>
        <v>8</v>
      </c>
      <c r="AO588" s="107">
        <f t="shared" si="172"/>
        <v>9</v>
      </c>
      <c r="AP588" s="107">
        <f t="shared" si="173"/>
        <v>13</v>
      </c>
      <c r="AQ588" s="107">
        <f t="shared" si="174"/>
        <v>2</v>
      </c>
      <c r="AR588" s="107">
        <f t="shared" si="175"/>
        <v>3</v>
      </c>
      <c r="AS588" s="107">
        <f t="shared" si="176"/>
        <v>6</v>
      </c>
      <c r="AT588" s="107">
        <f t="shared" si="177"/>
        <v>2</v>
      </c>
      <c r="AU588" s="105">
        <f t="shared" si="178"/>
        <v>64</v>
      </c>
      <c r="AV588" s="86">
        <v>138393.08000000007</v>
      </c>
      <c r="AW588" s="87">
        <f t="shared" si="179"/>
        <v>4144.8</v>
      </c>
      <c r="AX588" s="87">
        <f t="shared" si="180"/>
        <v>-134248.28000000009</v>
      </c>
    </row>
    <row r="589" spans="1:50" ht="15.75" thickBot="1" x14ac:dyDescent="0.3">
      <c r="A589" s="179" t="s">
        <v>48</v>
      </c>
      <c r="B589" s="180" t="s">
        <v>257</v>
      </c>
      <c r="C589" s="181" t="s">
        <v>209</v>
      </c>
      <c r="D589" s="176" t="str">
        <f t="shared" si="164"/>
        <v>1073579942-Superior-STAR-MRSA West</v>
      </c>
      <c r="E589" s="169" t="s">
        <v>480</v>
      </c>
      <c r="F589" s="169" t="s">
        <v>201</v>
      </c>
      <c r="G589" s="169" t="s">
        <v>202</v>
      </c>
      <c r="H589" s="85" t="s">
        <v>469</v>
      </c>
      <c r="I589" s="95" t="s">
        <v>510</v>
      </c>
      <c r="J589" s="116" t="s">
        <v>195</v>
      </c>
      <c r="K589" s="117" t="s">
        <v>195</v>
      </c>
      <c r="L589" s="117" t="s">
        <v>195</v>
      </c>
      <c r="M589" s="117" t="s">
        <v>195</v>
      </c>
      <c r="N589" s="117" t="s">
        <v>195</v>
      </c>
      <c r="O589" s="117" t="s">
        <v>195</v>
      </c>
      <c r="P589" s="117" t="s">
        <v>195</v>
      </c>
      <c r="Q589" s="117" t="s">
        <v>195</v>
      </c>
      <c r="R589" s="117" t="s">
        <v>195</v>
      </c>
      <c r="S589" s="117" t="s">
        <v>195</v>
      </c>
      <c r="T589" s="117" t="s">
        <v>195</v>
      </c>
      <c r="U589" s="118" t="s">
        <v>195</v>
      </c>
      <c r="V589" s="106">
        <v>39</v>
      </c>
      <c r="W589" s="106">
        <v>41</v>
      </c>
      <c r="X589" s="106">
        <v>38</v>
      </c>
      <c r="Y589" s="106">
        <v>47</v>
      </c>
      <c r="Z589" s="106">
        <v>59</v>
      </c>
      <c r="AA589" s="106">
        <v>45</v>
      </c>
      <c r="AB589" s="106">
        <v>68</v>
      </c>
      <c r="AC589" s="106">
        <v>58</v>
      </c>
      <c r="AD589" s="106">
        <v>40</v>
      </c>
      <c r="AE589" s="106">
        <v>28</v>
      </c>
      <c r="AF589" s="106">
        <v>37</v>
      </c>
      <c r="AG589" s="182">
        <v>47</v>
      </c>
      <c r="AH589" s="119">
        <f t="shared" si="165"/>
        <v>547</v>
      </c>
      <c r="AI589" s="106">
        <f t="shared" si="166"/>
        <v>39</v>
      </c>
      <c r="AJ589" s="107">
        <f t="shared" si="167"/>
        <v>41</v>
      </c>
      <c r="AK589" s="107">
        <f t="shared" si="168"/>
        <v>38</v>
      </c>
      <c r="AL589" s="107">
        <f t="shared" si="169"/>
        <v>47</v>
      </c>
      <c r="AM589" s="107">
        <f t="shared" si="170"/>
        <v>59</v>
      </c>
      <c r="AN589" s="107">
        <f t="shared" si="171"/>
        <v>45</v>
      </c>
      <c r="AO589" s="107">
        <f t="shared" si="172"/>
        <v>68</v>
      </c>
      <c r="AP589" s="107">
        <f t="shared" si="173"/>
        <v>58</v>
      </c>
      <c r="AQ589" s="107">
        <f t="shared" si="174"/>
        <v>40</v>
      </c>
      <c r="AR589" s="107">
        <f t="shared" si="175"/>
        <v>28</v>
      </c>
      <c r="AS589" s="107">
        <f t="shared" si="176"/>
        <v>37</v>
      </c>
      <c r="AT589" s="107">
        <f t="shared" si="177"/>
        <v>47</v>
      </c>
      <c r="AU589" s="105">
        <f t="shared" si="178"/>
        <v>547</v>
      </c>
      <c r="AV589" s="86">
        <v>33608.260000000024</v>
      </c>
      <c r="AW589" s="87">
        <f t="shared" si="179"/>
        <v>35425.089999999997</v>
      </c>
      <c r="AX589" s="87">
        <f t="shared" si="180"/>
        <v>1816.8299999999726</v>
      </c>
    </row>
    <row r="590" spans="1:50" ht="15.75" thickBot="1" x14ac:dyDescent="0.3">
      <c r="A590" s="179" t="s">
        <v>49</v>
      </c>
      <c r="B590" s="180" t="s">
        <v>286</v>
      </c>
      <c r="C590" s="181" t="s">
        <v>209</v>
      </c>
      <c r="D590" s="176" t="str">
        <f t="shared" si="164"/>
        <v>1073654935-Superior-STAR-MRSA West</v>
      </c>
      <c r="E590" s="169" t="s">
        <v>480</v>
      </c>
      <c r="F590" s="169" t="s">
        <v>201</v>
      </c>
      <c r="G590" s="169" t="s">
        <v>202</v>
      </c>
      <c r="H590" s="85" t="s">
        <v>469</v>
      </c>
      <c r="I590" s="95" t="s">
        <v>510</v>
      </c>
      <c r="J590" s="116" t="s">
        <v>195</v>
      </c>
      <c r="K590" s="117" t="s">
        <v>195</v>
      </c>
      <c r="L590" s="117" t="s">
        <v>195</v>
      </c>
      <c r="M590" s="117" t="s">
        <v>195</v>
      </c>
      <c r="N590" s="117" t="s">
        <v>195</v>
      </c>
      <c r="O590" s="117" t="s">
        <v>195</v>
      </c>
      <c r="P590" s="117" t="s">
        <v>195</v>
      </c>
      <c r="Q590" s="117" t="s">
        <v>195</v>
      </c>
      <c r="R590" s="117" t="s">
        <v>195</v>
      </c>
      <c r="S590" s="117" t="s">
        <v>195</v>
      </c>
      <c r="T590" s="117" t="s">
        <v>195</v>
      </c>
      <c r="U590" s="118" t="s">
        <v>195</v>
      </c>
      <c r="V590" s="106">
        <v>308</v>
      </c>
      <c r="W590" s="106">
        <v>364</v>
      </c>
      <c r="X590" s="106">
        <v>355</v>
      </c>
      <c r="Y590" s="106">
        <v>279</v>
      </c>
      <c r="Z590" s="106">
        <v>323</v>
      </c>
      <c r="AA590" s="106">
        <v>351</v>
      </c>
      <c r="AB590" s="106">
        <v>313</v>
      </c>
      <c r="AC590" s="106">
        <v>265</v>
      </c>
      <c r="AD590" s="106">
        <v>284</v>
      </c>
      <c r="AE590" s="106">
        <v>183</v>
      </c>
      <c r="AF590" s="106">
        <v>182</v>
      </c>
      <c r="AG590" s="182">
        <v>281</v>
      </c>
      <c r="AH590" s="119">
        <f t="shared" si="165"/>
        <v>3488</v>
      </c>
      <c r="AI590" s="106">
        <f t="shared" si="166"/>
        <v>308</v>
      </c>
      <c r="AJ590" s="107">
        <f t="shared" si="167"/>
        <v>364</v>
      </c>
      <c r="AK590" s="107">
        <f t="shared" si="168"/>
        <v>355</v>
      </c>
      <c r="AL590" s="107">
        <f t="shared" si="169"/>
        <v>279</v>
      </c>
      <c r="AM590" s="107">
        <f t="shared" si="170"/>
        <v>323</v>
      </c>
      <c r="AN590" s="107">
        <f t="shared" si="171"/>
        <v>351</v>
      </c>
      <c r="AO590" s="107">
        <f t="shared" si="172"/>
        <v>313</v>
      </c>
      <c r="AP590" s="107">
        <f t="shared" si="173"/>
        <v>265</v>
      </c>
      <c r="AQ590" s="107">
        <f t="shared" si="174"/>
        <v>284</v>
      </c>
      <c r="AR590" s="107">
        <f t="shared" si="175"/>
        <v>183</v>
      </c>
      <c r="AS590" s="107">
        <f t="shared" si="176"/>
        <v>182</v>
      </c>
      <c r="AT590" s="107">
        <f t="shared" si="177"/>
        <v>281</v>
      </c>
      <c r="AU590" s="105">
        <f t="shared" si="178"/>
        <v>3488</v>
      </c>
      <c r="AV590" s="86">
        <v>192157.30999999997</v>
      </c>
      <c r="AW590" s="87">
        <f t="shared" si="179"/>
        <v>225891.65</v>
      </c>
      <c r="AX590" s="87">
        <f t="shared" si="180"/>
        <v>33734.340000000026</v>
      </c>
    </row>
    <row r="591" spans="1:50" ht="15.75" thickBot="1" x14ac:dyDescent="0.3">
      <c r="A591" s="179" t="s">
        <v>50</v>
      </c>
      <c r="B591" s="180" t="s">
        <v>256</v>
      </c>
      <c r="C591" s="181" t="s">
        <v>209</v>
      </c>
      <c r="D591" s="176" t="str">
        <f t="shared" si="164"/>
        <v>1073763439-Superior-STAR-MRSA West</v>
      </c>
      <c r="E591" s="169" t="s">
        <v>480</v>
      </c>
      <c r="F591" s="169" t="s">
        <v>201</v>
      </c>
      <c r="G591" s="169" t="s">
        <v>202</v>
      </c>
      <c r="H591" s="85" t="s">
        <v>469</v>
      </c>
      <c r="I591" s="95" t="s">
        <v>510</v>
      </c>
      <c r="J591" s="116" t="s">
        <v>195</v>
      </c>
      <c r="K591" s="117" t="s">
        <v>195</v>
      </c>
      <c r="L591" s="117" t="s">
        <v>195</v>
      </c>
      <c r="M591" s="117" t="s">
        <v>195</v>
      </c>
      <c r="N591" s="117" t="s">
        <v>195</v>
      </c>
      <c r="O591" s="117" t="s">
        <v>195</v>
      </c>
      <c r="P591" s="117" t="s">
        <v>195</v>
      </c>
      <c r="Q591" s="117" t="s">
        <v>195</v>
      </c>
      <c r="R591" s="117" t="s">
        <v>195</v>
      </c>
      <c r="S591" s="117" t="s">
        <v>195</v>
      </c>
      <c r="T591" s="117" t="s">
        <v>195</v>
      </c>
      <c r="U591" s="118" t="s">
        <v>195</v>
      </c>
      <c r="V591" s="106">
        <v>89</v>
      </c>
      <c r="W591" s="106">
        <v>85</v>
      </c>
      <c r="X591" s="106">
        <v>41</v>
      </c>
      <c r="Y591" s="106">
        <v>71</v>
      </c>
      <c r="Z591" s="106">
        <v>52</v>
      </c>
      <c r="AA591" s="106">
        <v>51</v>
      </c>
      <c r="AB591" s="106">
        <v>68</v>
      </c>
      <c r="AC591" s="106">
        <v>54</v>
      </c>
      <c r="AD591" s="106">
        <v>54</v>
      </c>
      <c r="AE591" s="106">
        <v>35</v>
      </c>
      <c r="AF591" s="106">
        <v>24</v>
      </c>
      <c r="AG591" s="182">
        <v>57</v>
      </c>
      <c r="AH591" s="119">
        <f t="shared" si="165"/>
        <v>681</v>
      </c>
      <c r="AI591" s="106">
        <f t="shared" si="166"/>
        <v>89</v>
      </c>
      <c r="AJ591" s="107">
        <f t="shared" si="167"/>
        <v>85</v>
      </c>
      <c r="AK591" s="107">
        <f t="shared" si="168"/>
        <v>41</v>
      </c>
      <c r="AL591" s="107">
        <f t="shared" si="169"/>
        <v>71</v>
      </c>
      <c r="AM591" s="107">
        <f t="shared" si="170"/>
        <v>52</v>
      </c>
      <c r="AN591" s="107">
        <f t="shared" si="171"/>
        <v>51</v>
      </c>
      <c r="AO591" s="107">
        <f t="shared" si="172"/>
        <v>68</v>
      </c>
      <c r="AP591" s="107">
        <f t="shared" si="173"/>
        <v>54</v>
      </c>
      <c r="AQ591" s="107">
        <f t="shared" si="174"/>
        <v>54</v>
      </c>
      <c r="AR591" s="107">
        <f t="shared" si="175"/>
        <v>35</v>
      </c>
      <c r="AS591" s="107">
        <f t="shared" si="176"/>
        <v>24</v>
      </c>
      <c r="AT591" s="107">
        <f t="shared" si="177"/>
        <v>57</v>
      </c>
      <c r="AU591" s="105">
        <f t="shared" si="178"/>
        <v>681</v>
      </c>
      <c r="AV591" s="86">
        <v>19985.98</v>
      </c>
      <c r="AW591" s="87">
        <f t="shared" si="179"/>
        <v>44103.27</v>
      </c>
      <c r="AX591" s="87">
        <f t="shared" si="180"/>
        <v>24117.289999999997</v>
      </c>
    </row>
    <row r="592" spans="1:50" ht="15.75" thickBot="1" x14ac:dyDescent="0.3">
      <c r="A592" s="179" t="s">
        <v>51</v>
      </c>
      <c r="B592" s="180" t="s">
        <v>290</v>
      </c>
      <c r="C592" s="181" t="s">
        <v>391</v>
      </c>
      <c r="D592" s="176" t="str">
        <f t="shared" si="164"/>
        <v>1083602940-Superior-STAR-Lubbock</v>
      </c>
      <c r="E592" s="169" t="s">
        <v>480</v>
      </c>
      <c r="F592" s="169" t="s">
        <v>201</v>
      </c>
      <c r="G592" s="169" t="s">
        <v>279</v>
      </c>
      <c r="H592" s="85" t="s">
        <v>469</v>
      </c>
      <c r="I592" s="95" t="s">
        <v>510</v>
      </c>
      <c r="J592" s="116" t="s">
        <v>195</v>
      </c>
      <c r="K592" s="117" t="s">
        <v>195</v>
      </c>
      <c r="L592" s="117" t="s">
        <v>195</v>
      </c>
      <c r="M592" s="117" t="s">
        <v>195</v>
      </c>
      <c r="N592" s="117" t="s">
        <v>195</v>
      </c>
      <c r="O592" s="117" t="s">
        <v>195</v>
      </c>
      <c r="P592" s="117" t="s">
        <v>195</v>
      </c>
      <c r="Q592" s="117" t="s">
        <v>195</v>
      </c>
      <c r="R592" s="117" t="s">
        <v>195</v>
      </c>
      <c r="S592" s="117" t="s">
        <v>195</v>
      </c>
      <c r="T592" s="117" t="s">
        <v>195</v>
      </c>
      <c r="U592" s="118" t="s">
        <v>195</v>
      </c>
      <c r="V592" s="106">
        <v>22</v>
      </c>
      <c r="W592" s="106">
        <v>38</v>
      </c>
      <c r="X592" s="106">
        <v>31</v>
      </c>
      <c r="Y592" s="106">
        <v>34</v>
      </c>
      <c r="Z592" s="106">
        <v>23</v>
      </c>
      <c r="AA592" s="106">
        <v>46</v>
      </c>
      <c r="AB592" s="106">
        <v>21</v>
      </c>
      <c r="AC592" s="106">
        <v>28</v>
      </c>
      <c r="AD592" s="106">
        <v>18</v>
      </c>
      <c r="AE592" s="106">
        <v>11</v>
      </c>
      <c r="AF592" s="106">
        <v>28</v>
      </c>
      <c r="AG592" s="182">
        <v>27</v>
      </c>
      <c r="AH592" s="119">
        <f t="shared" si="165"/>
        <v>327</v>
      </c>
      <c r="AI592" s="106">
        <f t="shared" si="166"/>
        <v>22</v>
      </c>
      <c r="AJ592" s="107">
        <f t="shared" si="167"/>
        <v>38</v>
      </c>
      <c r="AK592" s="107">
        <f t="shared" si="168"/>
        <v>31</v>
      </c>
      <c r="AL592" s="107">
        <f t="shared" si="169"/>
        <v>34</v>
      </c>
      <c r="AM592" s="107">
        <f t="shared" si="170"/>
        <v>23</v>
      </c>
      <c r="AN592" s="107">
        <f t="shared" si="171"/>
        <v>46</v>
      </c>
      <c r="AO592" s="107">
        <f t="shared" si="172"/>
        <v>21</v>
      </c>
      <c r="AP592" s="107">
        <f t="shared" si="173"/>
        <v>28</v>
      </c>
      <c r="AQ592" s="107">
        <f t="shared" si="174"/>
        <v>18</v>
      </c>
      <c r="AR592" s="107">
        <f t="shared" si="175"/>
        <v>11</v>
      </c>
      <c r="AS592" s="107">
        <f t="shared" si="176"/>
        <v>28</v>
      </c>
      <c r="AT592" s="107">
        <f t="shared" si="177"/>
        <v>27</v>
      </c>
      <c r="AU592" s="105">
        <f t="shared" si="178"/>
        <v>327</v>
      </c>
      <c r="AV592" s="86">
        <v>86432.300000000017</v>
      </c>
      <c r="AW592" s="87">
        <f t="shared" si="179"/>
        <v>21177.34</v>
      </c>
      <c r="AX592" s="87">
        <f t="shared" si="180"/>
        <v>-65254.960000000021</v>
      </c>
    </row>
    <row r="593" spans="1:50" ht="15.75" thickBot="1" x14ac:dyDescent="0.3">
      <c r="A593" s="179" t="s">
        <v>189</v>
      </c>
      <c r="B593" s="180" t="s">
        <v>216</v>
      </c>
      <c r="C593" s="181" t="s">
        <v>209</v>
      </c>
      <c r="D593" s="176" t="str">
        <f t="shared" si="164"/>
        <v>1083696496-Superior-STAR-MRSA West</v>
      </c>
      <c r="E593" s="169" t="s">
        <v>480</v>
      </c>
      <c r="F593" s="169" t="s">
        <v>201</v>
      </c>
      <c r="G593" s="169" t="s">
        <v>202</v>
      </c>
      <c r="H593" s="85" t="s">
        <v>469</v>
      </c>
      <c r="I593" s="95" t="s">
        <v>510</v>
      </c>
      <c r="J593" s="116" t="s">
        <v>195</v>
      </c>
      <c r="K593" s="117" t="s">
        <v>195</v>
      </c>
      <c r="L593" s="117" t="s">
        <v>195</v>
      </c>
      <c r="M593" s="117" t="s">
        <v>195</v>
      </c>
      <c r="N593" s="117" t="s">
        <v>195</v>
      </c>
      <c r="O593" s="117" t="s">
        <v>195</v>
      </c>
      <c r="P593" s="117" t="s">
        <v>195</v>
      </c>
      <c r="Q593" s="117" t="s">
        <v>195</v>
      </c>
      <c r="R593" s="117" t="s">
        <v>195</v>
      </c>
      <c r="S593" s="117" t="s">
        <v>195</v>
      </c>
      <c r="T593" s="117" t="s">
        <v>195</v>
      </c>
      <c r="U593" s="118" t="s">
        <v>195</v>
      </c>
      <c r="V593" s="106">
        <v>6</v>
      </c>
      <c r="W593" s="106">
        <v>2</v>
      </c>
      <c r="X593" s="106">
        <v>7</v>
      </c>
      <c r="Y593" s="106">
        <v>2</v>
      </c>
      <c r="Z593" s="106">
        <v>0</v>
      </c>
      <c r="AA593" s="106">
        <v>0</v>
      </c>
      <c r="AB593" s="106">
        <v>0</v>
      </c>
      <c r="AC593" s="106">
        <v>0</v>
      </c>
      <c r="AD593" s="106">
        <v>0</v>
      </c>
      <c r="AE593" s="106">
        <v>0</v>
      </c>
      <c r="AF593" s="106">
        <v>0</v>
      </c>
      <c r="AG593" s="182">
        <v>0</v>
      </c>
      <c r="AH593" s="119">
        <f t="shared" si="165"/>
        <v>17</v>
      </c>
      <c r="AI593" s="106">
        <f t="shared" si="166"/>
        <v>6</v>
      </c>
      <c r="AJ593" s="107">
        <f t="shared" si="167"/>
        <v>2</v>
      </c>
      <c r="AK593" s="107">
        <f t="shared" si="168"/>
        <v>7</v>
      </c>
      <c r="AL593" s="107">
        <f t="shared" si="169"/>
        <v>2</v>
      </c>
      <c r="AM593" s="107">
        <f t="shared" si="170"/>
        <v>0</v>
      </c>
      <c r="AN593" s="107">
        <f t="shared" si="171"/>
        <v>0</v>
      </c>
      <c r="AO593" s="107">
        <f t="shared" si="172"/>
        <v>0</v>
      </c>
      <c r="AP593" s="107">
        <f t="shared" si="173"/>
        <v>0</v>
      </c>
      <c r="AQ593" s="107">
        <f t="shared" si="174"/>
        <v>0</v>
      </c>
      <c r="AR593" s="107">
        <f t="shared" si="175"/>
        <v>0</v>
      </c>
      <c r="AS593" s="107">
        <f t="shared" si="176"/>
        <v>0</v>
      </c>
      <c r="AT593" s="107">
        <f t="shared" si="177"/>
        <v>0</v>
      </c>
      <c r="AU593" s="105">
        <f t="shared" si="178"/>
        <v>17</v>
      </c>
      <c r="AV593" s="86">
        <v>8158.7800000000061</v>
      </c>
      <c r="AW593" s="87">
        <f t="shared" si="179"/>
        <v>1100.96</v>
      </c>
      <c r="AX593" s="87">
        <f t="shared" si="180"/>
        <v>-7057.8200000000061</v>
      </c>
    </row>
    <row r="594" spans="1:50" ht="15.75" thickBot="1" x14ac:dyDescent="0.3">
      <c r="A594" s="179" t="s">
        <v>52</v>
      </c>
      <c r="B594" s="180" t="s">
        <v>414</v>
      </c>
      <c r="C594" s="181" t="s">
        <v>211</v>
      </c>
      <c r="D594" s="176" t="str">
        <f t="shared" si="164"/>
        <v>1093263501-Superior-STAR-MRSA Central</v>
      </c>
      <c r="E594" s="169" t="s">
        <v>480</v>
      </c>
      <c r="F594" s="169" t="s">
        <v>201</v>
      </c>
      <c r="G594" s="169" t="s">
        <v>212</v>
      </c>
      <c r="H594" s="85" t="s">
        <v>469</v>
      </c>
      <c r="I594" s="95" t="s">
        <v>510</v>
      </c>
      <c r="J594" s="116" t="s">
        <v>195</v>
      </c>
      <c r="K594" s="117" t="s">
        <v>195</v>
      </c>
      <c r="L594" s="117" t="s">
        <v>195</v>
      </c>
      <c r="M594" s="117" t="s">
        <v>195</v>
      </c>
      <c r="N594" s="117" t="s">
        <v>195</v>
      </c>
      <c r="O594" s="117" t="s">
        <v>195</v>
      </c>
      <c r="P594" s="117" t="s">
        <v>195</v>
      </c>
      <c r="Q594" s="117" t="s">
        <v>195</v>
      </c>
      <c r="R594" s="117" t="s">
        <v>195</v>
      </c>
      <c r="S594" s="117" t="s">
        <v>195</v>
      </c>
      <c r="T594" s="117" t="s">
        <v>195</v>
      </c>
      <c r="U594" s="118" t="s">
        <v>195</v>
      </c>
      <c r="V594" s="106">
        <v>198</v>
      </c>
      <c r="W594" s="106">
        <v>138</v>
      </c>
      <c r="X594" s="106">
        <v>144</v>
      </c>
      <c r="Y594" s="106">
        <v>139</v>
      </c>
      <c r="Z594" s="106">
        <v>131</v>
      </c>
      <c r="AA594" s="106">
        <v>103</v>
      </c>
      <c r="AB594" s="106">
        <v>129</v>
      </c>
      <c r="AC594" s="106">
        <v>130</v>
      </c>
      <c r="AD594" s="106">
        <v>164</v>
      </c>
      <c r="AE594" s="106">
        <v>115</v>
      </c>
      <c r="AF594" s="106">
        <v>69</v>
      </c>
      <c r="AG594" s="182">
        <v>97</v>
      </c>
      <c r="AH594" s="119">
        <f t="shared" si="165"/>
        <v>1557</v>
      </c>
      <c r="AI594" s="106">
        <f t="shared" si="166"/>
        <v>198</v>
      </c>
      <c r="AJ594" s="107">
        <f t="shared" si="167"/>
        <v>138</v>
      </c>
      <c r="AK594" s="107">
        <f t="shared" si="168"/>
        <v>144</v>
      </c>
      <c r="AL594" s="107">
        <f t="shared" si="169"/>
        <v>139</v>
      </c>
      <c r="AM594" s="107">
        <f t="shared" si="170"/>
        <v>131</v>
      </c>
      <c r="AN594" s="107">
        <f t="shared" si="171"/>
        <v>103</v>
      </c>
      <c r="AO594" s="107">
        <f t="shared" si="172"/>
        <v>129</v>
      </c>
      <c r="AP594" s="107">
        <f t="shared" si="173"/>
        <v>130</v>
      </c>
      <c r="AQ594" s="107">
        <f t="shared" si="174"/>
        <v>164</v>
      </c>
      <c r="AR594" s="107">
        <f t="shared" si="175"/>
        <v>115</v>
      </c>
      <c r="AS594" s="107">
        <f t="shared" si="176"/>
        <v>69</v>
      </c>
      <c r="AT594" s="107">
        <f t="shared" si="177"/>
        <v>97</v>
      </c>
      <c r="AU594" s="105">
        <f t="shared" si="178"/>
        <v>1557</v>
      </c>
      <c r="AV594" s="86">
        <v>88212.14</v>
      </c>
      <c r="AW594" s="87">
        <f t="shared" si="179"/>
        <v>100835.23</v>
      </c>
      <c r="AX594" s="87">
        <f t="shared" si="180"/>
        <v>12623.089999999997</v>
      </c>
    </row>
    <row r="595" spans="1:50" ht="15.75" thickBot="1" x14ac:dyDescent="0.3">
      <c r="A595" s="179" t="s">
        <v>53</v>
      </c>
      <c r="B595" s="180" t="s">
        <v>214</v>
      </c>
      <c r="C595" s="181" t="s">
        <v>209</v>
      </c>
      <c r="D595" s="176" t="str">
        <f t="shared" si="164"/>
        <v>1104238047-Superior-STAR-MRSA West</v>
      </c>
      <c r="E595" s="169" t="s">
        <v>480</v>
      </c>
      <c r="F595" s="169" t="s">
        <v>201</v>
      </c>
      <c r="G595" s="169" t="s">
        <v>202</v>
      </c>
      <c r="H595" s="85" t="s">
        <v>468</v>
      </c>
      <c r="I595" s="95" t="s">
        <v>510</v>
      </c>
      <c r="J595" s="116" t="s">
        <v>195</v>
      </c>
      <c r="K595" s="117" t="s">
        <v>195</v>
      </c>
      <c r="L595" s="117" t="s">
        <v>195</v>
      </c>
      <c r="M595" s="117" t="s">
        <v>195</v>
      </c>
      <c r="N595" s="117" t="s">
        <v>195</v>
      </c>
      <c r="O595" s="117" t="s">
        <v>195</v>
      </c>
      <c r="P595" s="117" t="s">
        <v>195</v>
      </c>
      <c r="Q595" s="117" t="s">
        <v>195</v>
      </c>
      <c r="R595" s="117" t="s">
        <v>195</v>
      </c>
      <c r="S595" s="117" t="s">
        <v>195</v>
      </c>
      <c r="T595" s="117" t="s">
        <v>195</v>
      </c>
      <c r="U595" s="118" t="s">
        <v>195</v>
      </c>
      <c r="V595" s="106">
        <v>18</v>
      </c>
      <c r="W595" s="106">
        <v>23</v>
      </c>
      <c r="X595" s="106">
        <v>26</v>
      </c>
      <c r="Y595" s="106">
        <v>24</v>
      </c>
      <c r="Z595" s="106">
        <v>17</v>
      </c>
      <c r="AA595" s="106">
        <v>15</v>
      </c>
      <c r="AB595" s="106">
        <v>15</v>
      </c>
      <c r="AC595" s="106">
        <v>15</v>
      </c>
      <c r="AD595" s="106">
        <v>4</v>
      </c>
      <c r="AE595" s="106">
        <v>10</v>
      </c>
      <c r="AF595" s="106">
        <v>12</v>
      </c>
      <c r="AG595" s="182">
        <v>19</v>
      </c>
      <c r="AH595" s="119">
        <f t="shared" si="165"/>
        <v>198</v>
      </c>
      <c r="AI595" s="106">
        <f t="shared" si="166"/>
        <v>18</v>
      </c>
      <c r="AJ595" s="107">
        <f t="shared" si="167"/>
        <v>23</v>
      </c>
      <c r="AK595" s="107">
        <f t="shared" si="168"/>
        <v>26</v>
      </c>
      <c r="AL595" s="107">
        <f t="shared" si="169"/>
        <v>24</v>
      </c>
      <c r="AM595" s="107">
        <f t="shared" si="170"/>
        <v>17</v>
      </c>
      <c r="AN595" s="107">
        <f t="shared" si="171"/>
        <v>15</v>
      </c>
      <c r="AO595" s="107">
        <f t="shared" si="172"/>
        <v>15</v>
      </c>
      <c r="AP595" s="107">
        <f t="shared" si="173"/>
        <v>15</v>
      </c>
      <c r="AQ595" s="107">
        <f t="shared" si="174"/>
        <v>4</v>
      </c>
      <c r="AR595" s="107">
        <f t="shared" si="175"/>
        <v>10</v>
      </c>
      <c r="AS595" s="107">
        <f t="shared" si="176"/>
        <v>12</v>
      </c>
      <c r="AT595" s="107">
        <f t="shared" si="177"/>
        <v>19</v>
      </c>
      <c r="AU595" s="105">
        <f t="shared" si="178"/>
        <v>198</v>
      </c>
      <c r="AV595" s="86">
        <v>35372.929999999993</v>
      </c>
      <c r="AW595" s="87">
        <f t="shared" si="179"/>
        <v>21548.880000000001</v>
      </c>
      <c r="AX595" s="87">
        <f t="shared" si="180"/>
        <v>-13824.049999999992</v>
      </c>
    </row>
    <row r="596" spans="1:50" ht="15.75" thickBot="1" x14ac:dyDescent="0.3">
      <c r="A596" s="179" t="s">
        <v>54</v>
      </c>
      <c r="B596" s="180" t="s">
        <v>217</v>
      </c>
      <c r="C596" s="181" t="s">
        <v>209</v>
      </c>
      <c r="D596" s="176" t="str">
        <f t="shared" si="164"/>
        <v>1104808112-Superior-STAR-MRSA West</v>
      </c>
      <c r="E596" s="169" t="s">
        <v>480</v>
      </c>
      <c r="F596" s="169" t="s">
        <v>201</v>
      </c>
      <c r="G596" s="169" t="s">
        <v>202</v>
      </c>
      <c r="H596" s="85" t="s">
        <v>469</v>
      </c>
      <c r="I596" s="95" t="s">
        <v>510</v>
      </c>
      <c r="J596" s="116" t="s">
        <v>195</v>
      </c>
      <c r="K596" s="117" t="s">
        <v>195</v>
      </c>
      <c r="L596" s="117" t="s">
        <v>195</v>
      </c>
      <c r="M596" s="117" t="s">
        <v>195</v>
      </c>
      <c r="N596" s="117" t="s">
        <v>195</v>
      </c>
      <c r="O596" s="117" t="s">
        <v>195</v>
      </c>
      <c r="P596" s="117" t="s">
        <v>195</v>
      </c>
      <c r="Q596" s="117" t="s">
        <v>195</v>
      </c>
      <c r="R596" s="117" t="s">
        <v>195</v>
      </c>
      <c r="S596" s="117" t="s">
        <v>195</v>
      </c>
      <c r="T596" s="117" t="s">
        <v>195</v>
      </c>
      <c r="U596" s="118" t="s">
        <v>195</v>
      </c>
      <c r="V596" s="106">
        <v>29</v>
      </c>
      <c r="W596" s="106">
        <v>17</v>
      </c>
      <c r="X596" s="106">
        <v>34</v>
      </c>
      <c r="Y596" s="106">
        <v>24</v>
      </c>
      <c r="Z596" s="106">
        <v>34</v>
      </c>
      <c r="AA596" s="106">
        <v>28</v>
      </c>
      <c r="AB596" s="106">
        <v>39</v>
      </c>
      <c r="AC596" s="106">
        <v>26</v>
      </c>
      <c r="AD596" s="106">
        <v>13</v>
      </c>
      <c r="AE596" s="106">
        <v>14</v>
      </c>
      <c r="AF596" s="106">
        <v>7</v>
      </c>
      <c r="AG596" s="182">
        <v>20</v>
      </c>
      <c r="AH596" s="119">
        <f t="shared" si="165"/>
        <v>285</v>
      </c>
      <c r="AI596" s="106">
        <f t="shared" si="166"/>
        <v>29</v>
      </c>
      <c r="AJ596" s="107">
        <f t="shared" si="167"/>
        <v>17</v>
      </c>
      <c r="AK596" s="107">
        <f t="shared" si="168"/>
        <v>34</v>
      </c>
      <c r="AL596" s="107">
        <f t="shared" si="169"/>
        <v>24</v>
      </c>
      <c r="AM596" s="107">
        <f t="shared" si="170"/>
        <v>34</v>
      </c>
      <c r="AN596" s="107">
        <f t="shared" si="171"/>
        <v>28</v>
      </c>
      <c r="AO596" s="107">
        <f t="shared" si="172"/>
        <v>39</v>
      </c>
      <c r="AP596" s="107">
        <f t="shared" si="173"/>
        <v>26</v>
      </c>
      <c r="AQ596" s="107">
        <f t="shared" si="174"/>
        <v>13</v>
      </c>
      <c r="AR596" s="107">
        <f t="shared" si="175"/>
        <v>14</v>
      </c>
      <c r="AS596" s="107">
        <f t="shared" si="176"/>
        <v>7</v>
      </c>
      <c r="AT596" s="107">
        <f t="shared" si="177"/>
        <v>20</v>
      </c>
      <c r="AU596" s="105">
        <f t="shared" si="178"/>
        <v>285</v>
      </c>
      <c r="AV596" s="86">
        <v>22315.95</v>
      </c>
      <c r="AW596" s="87">
        <f t="shared" si="179"/>
        <v>18457.32</v>
      </c>
      <c r="AX596" s="87">
        <f t="shared" si="180"/>
        <v>-3858.630000000001</v>
      </c>
    </row>
    <row r="597" spans="1:50" ht="15.75" thickBot="1" x14ac:dyDescent="0.3">
      <c r="A597" s="179" t="s">
        <v>190</v>
      </c>
      <c r="B597" s="180" t="s">
        <v>453</v>
      </c>
      <c r="C597" s="181" t="s">
        <v>209</v>
      </c>
      <c r="D597" s="176" t="str">
        <f t="shared" si="164"/>
        <v>1114047875-Superior-STAR-MRSA West</v>
      </c>
      <c r="E597" s="169" t="s">
        <v>480</v>
      </c>
      <c r="F597" s="169" t="s">
        <v>201</v>
      </c>
      <c r="G597" s="169" t="s">
        <v>202</v>
      </c>
      <c r="H597" s="85" t="s">
        <v>469</v>
      </c>
      <c r="I597" s="95" t="s">
        <v>510</v>
      </c>
      <c r="J597" s="116" t="s">
        <v>195</v>
      </c>
      <c r="K597" s="117" t="s">
        <v>195</v>
      </c>
      <c r="L597" s="117" t="s">
        <v>195</v>
      </c>
      <c r="M597" s="117" t="s">
        <v>195</v>
      </c>
      <c r="N597" s="117" t="s">
        <v>195</v>
      </c>
      <c r="O597" s="117" t="s">
        <v>195</v>
      </c>
      <c r="P597" s="117" t="s">
        <v>195</v>
      </c>
      <c r="Q597" s="117" t="s">
        <v>195</v>
      </c>
      <c r="R597" s="117" t="s">
        <v>195</v>
      </c>
      <c r="S597" s="117" t="s">
        <v>195</v>
      </c>
      <c r="T597" s="117" t="s">
        <v>195</v>
      </c>
      <c r="U597" s="118" t="s">
        <v>195</v>
      </c>
      <c r="V597" s="106">
        <v>1</v>
      </c>
      <c r="W597" s="106">
        <v>4</v>
      </c>
      <c r="X597" s="106">
        <v>9</v>
      </c>
      <c r="Y597" s="106">
        <v>7</v>
      </c>
      <c r="Z597" s="106">
        <v>6</v>
      </c>
      <c r="AA597" s="106">
        <v>7</v>
      </c>
      <c r="AB597" s="106">
        <v>6</v>
      </c>
      <c r="AC597" s="106">
        <v>7</v>
      </c>
      <c r="AD597" s="106">
        <v>5</v>
      </c>
      <c r="AE597" s="106">
        <v>4</v>
      </c>
      <c r="AF597" s="106">
        <v>2</v>
      </c>
      <c r="AG597" s="182">
        <v>3</v>
      </c>
      <c r="AH597" s="119">
        <f t="shared" si="165"/>
        <v>61</v>
      </c>
      <c r="AI597" s="106">
        <f t="shared" si="166"/>
        <v>1</v>
      </c>
      <c r="AJ597" s="107">
        <f t="shared" si="167"/>
        <v>4</v>
      </c>
      <c r="AK597" s="107">
        <f t="shared" si="168"/>
        <v>9</v>
      </c>
      <c r="AL597" s="107">
        <f t="shared" si="169"/>
        <v>7</v>
      </c>
      <c r="AM597" s="107">
        <f t="shared" si="170"/>
        <v>6</v>
      </c>
      <c r="AN597" s="107">
        <f t="shared" si="171"/>
        <v>7</v>
      </c>
      <c r="AO597" s="107">
        <f t="shared" si="172"/>
        <v>6</v>
      </c>
      <c r="AP597" s="107">
        <f t="shared" si="173"/>
        <v>7</v>
      </c>
      <c r="AQ597" s="107">
        <f t="shared" si="174"/>
        <v>5</v>
      </c>
      <c r="AR597" s="107">
        <f t="shared" si="175"/>
        <v>4</v>
      </c>
      <c r="AS597" s="107">
        <f t="shared" si="176"/>
        <v>2</v>
      </c>
      <c r="AT597" s="107">
        <f t="shared" si="177"/>
        <v>3</v>
      </c>
      <c r="AU597" s="105">
        <f t="shared" si="178"/>
        <v>61</v>
      </c>
      <c r="AV597" s="86">
        <v>10488.7</v>
      </c>
      <c r="AW597" s="87">
        <f t="shared" si="179"/>
        <v>3950.51</v>
      </c>
      <c r="AX597" s="87">
        <f t="shared" si="180"/>
        <v>-6538.1900000000005</v>
      </c>
    </row>
    <row r="598" spans="1:50" ht="15.75" thickBot="1" x14ac:dyDescent="0.3">
      <c r="A598" s="179" t="s">
        <v>55</v>
      </c>
      <c r="B598" s="180" t="s">
        <v>288</v>
      </c>
      <c r="C598" s="181" t="s">
        <v>211</v>
      </c>
      <c r="D598" s="176" t="str">
        <f t="shared" si="164"/>
        <v>1114221199-Superior-STAR-MRSA Central</v>
      </c>
      <c r="E598" s="169" t="s">
        <v>480</v>
      </c>
      <c r="F598" s="169" t="s">
        <v>201</v>
      </c>
      <c r="G598" s="169" t="s">
        <v>212</v>
      </c>
      <c r="H598" s="85" t="s">
        <v>469</v>
      </c>
      <c r="I598" s="95" t="s">
        <v>510</v>
      </c>
      <c r="J598" s="116" t="s">
        <v>195</v>
      </c>
      <c r="K598" s="117" t="s">
        <v>195</v>
      </c>
      <c r="L598" s="117" t="s">
        <v>195</v>
      </c>
      <c r="M598" s="117" t="s">
        <v>195</v>
      </c>
      <c r="N598" s="117" t="s">
        <v>195</v>
      </c>
      <c r="O598" s="117" t="s">
        <v>195</v>
      </c>
      <c r="P598" s="117" t="s">
        <v>195</v>
      </c>
      <c r="Q598" s="117" t="s">
        <v>195</v>
      </c>
      <c r="R598" s="117" t="s">
        <v>195</v>
      </c>
      <c r="S598" s="117" t="s">
        <v>195</v>
      </c>
      <c r="T598" s="117" t="s">
        <v>195</v>
      </c>
      <c r="U598" s="118" t="s">
        <v>195</v>
      </c>
      <c r="V598" s="106">
        <v>73</v>
      </c>
      <c r="W598" s="106">
        <v>87</v>
      </c>
      <c r="X598" s="106">
        <v>107</v>
      </c>
      <c r="Y598" s="106">
        <v>106</v>
      </c>
      <c r="Z598" s="106">
        <v>85</v>
      </c>
      <c r="AA598" s="106">
        <v>101</v>
      </c>
      <c r="AB598" s="106">
        <v>90</v>
      </c>
      <c r="AC598" s="106">
        <v>109</v>
      </c>
      <c r="AD598" s="106">
        <v>91</v>
      </c>
      <c r="AE598" s="106">
        <v>66</v>
      </c>
      <c r="AF598" s="106">
        <v>66</v>
      </c>
      <c r="AG598" s="182">
        <v>86</v>
      </c>
      <c r="AH598" s="119">
        <f t="shared" si="165"/>
        <v>1067</v>
      </c>
      <c r="AI598" s="106">
        <f t="shared" si="166"/>
        <v>73</v>
      </c>
      <c r="AJ598" s="107">
        <f t="shared" si="167"/>
        <v>87</v>
      </c>
      <c r="AK598" s="107">
        <f t="shared" si="168"/>
        <v>107</v>
      </c>
      <c r="AL598" s="107">
        <f t="shared" si="169"/>
        <v>106</v>
      </c>
      <c r="AM598" s="107">
        <f t="shared" si="170"/>
        <v>85</v>
      </c>
      <c r="AN598" s="107">
        <f t="shared" si="171"/>
        <v>101</v>
      </c>
      <c r="AO598" s="107">
        <f t="shared" si="172"/>
        <v>90</v>
      </c>
      <c r="AP598" s="107">
        <f t="shared" si="173"/>
        <v>109</v>
      </c>
      <c r="AQ598" s="107">
        <f t="shared" si="174"/>
        <v>91</v>
      </c>
      <c r="AR598" s="107">
        <f t="shared" si="175"/>
        <v>66</v>
      </c>
      <c r="AS598" s="107">
        <f t="shared" si="176"/>
        <v>66</v>
      </c>
      <c r="AT598" s="107">
        <f t="shared" si="177"/>
        <v>86</v>
      </c>
      <c r="AU598" s="105">
        <f t="shared" si="178"/>
        <v>1067</v>
      </c>
      <c r="AV598" s="86">
        <v>76721.780000000013</v>
      </c>
      <c r="AW598" s="87">
        <f t="shared" si="179"/>
        <v>69101.600000000006</v>
      </c>
      <c r="AX598" s="87">
        <f t="shared" si="180"/>
        <v>-7620.1800000000076</v>
      </c>
    </row>
    <row r="599" spans="1:50" ht="15.75" thickBot="1" x14ac:dyDescent="0.3">
      <c r="A599" s="179" t="s">
        <v>126</v>
      </c>
      <c r="B599" s="180" t="s">
        <v>409</v>
      </c>
      <c r="C599" s="181" t="s">
        <v>211</v>
      </c>
      <c r="D599" s="176" t="str">
        <f t="shared" si="164"/>
        <v>1629215041-Superior-STAR-MRSA Central</v>
      </c>
      <c r="E599" s="169" t="s">
        <v>480</v>
      </c>
      <c r="F599" s="169" t="s">
        <v>201</v>
      </c>
      <c r="G599" s="169" t="s">
        <v>212</v>
      </c>
      <c r="H599" s="85" t="s">
        <v>469</v>
      </c>
      <c r="I599" s="95" t="s">
        <v>510</v>
      </c>
      <c r="J599" s="116" t="s">
        <v>195</v>
      </c>
      <c r="K599" s="117" t="s">
        <v>195</v>
      </c>
      <c r="L599" s="117" t="s">
        <v>195</v>
      </c>
      <c r="M599" s="117" t="s">
        <v>195</v>
      </c>
      <c r="N599" s="117" t="s">
        <v>195</v>
      </c>
      <c r="O599" s="117" t="s">
        <v>195</v>
      </c>
      <c r="P599" s="117" t="s">
        <v>195</v>
      </c>
      <c r="Q599" s="117" t="s">
        <v>195</v>
      </c>
      <c r="R599" s="117" t="s">
        <v>195</v>
      </c>
      <c r="S599" s="117" t="s">
        <v>195</v>
      </c>
      <c r="T599" s="117" t="s">
        <v>195</v>
      </c>
      <c r="U599" s="118" t="s">
        <v>195</v>
      </c>
      <c r="V599" s="106">
        <v>45</v>
      </c>
      <c r="W599" s="106">
        <v>27</v>
      </c>
      <c r="X599" s="106">
        <v>36</v>
      </c>
      <c r="Y599" s="106">
        <v>35</v>
      </c>
      <c r="Z599" s="106">
        <v>35</v>
      </c>
      <c r="AA599" s="106">
        <v>42</v>
      </c>
      <c r="AB599" s="106">
        <v>36</v>
      </c>
      <c r="AC599" s="106">
        <v>38</v>
      </c>
      <c r="AD599" s="106">
        <v>48</v>
      </c>
      <c r="AE599" s="106">
        <v>36</v>
      </c>
      <c r="AF599" s="106">
        <v>18</v>
      </c>
      <c r="AG599" s="182">
        <v>25</v>
      </c>
      <c r="AH599" s="119">
        <f t="shared" si="165"/>
        <v>421</v>
      </c>
      <c r="AI599" s="106">
        <f t="shared" si="166"/>
        <v>45</v>
      </c>
      <c r="AJ599" s="107">
        <f t="shared" si="167"/>
        <v>27</v>
      </c>
      <c r="AK599" s="107">
        <f t="shared" si="168"/>
        <v>36</v>
      </c>
      <c r="AL599" s="107">
        <f t="shared" si="169"/>
        <v>35</v>
      </c>
      <c r="AM599" s="107">
        <f t="shared" si="170"/>
        <v>35</v>
      </c>
      <c r="AN599" s="107">
        <f t="shared" si="171"/>
        <v>42</v>
      </c>
      <c r="AO599" s="107">
        <f t="shared" si="172"/>
        <v>36</v>
      </c>
      <c r="AP599" s="107">
        <f t="shared" si="173"/>
        <v>38</v>
      </c>
      <c r="AQ599" s="107">
        <f t="shared" si="174"/>
        <v>48</v>
      </c>
      <c r="AR599" s="107">
        <f t="shared" si="175"/>
        <v>36</v>
      </c>
      <c r="AS599" s="107">
        <f t="shared" si="176"/>
        <v>18</v>
      </c>
      <c r="AT599" s="107">
        <f t="shared" si="177"/>
        <v>25</v>
      </c>
      <c r="AU599" s="105">
        <f t="shared" si="178"/>
        <v>421</v>
      </c>
      <c r="AV599" s="86">
        <v>25997.56</v>
      </c>
      <c r="AW599" s="87">
        <f t="shared" si="179"/>
        <v>27265.02</v>
      </c>
      <c r="AX599" s="87">
        <f t="shared" si="180"/>
        <v>1267.4599999999991</v>
      </c>
    </row>
    <row r="600" spans="1:50" ht="15.75" thickBot="1" x14ac:dyDescent="0.3">
      <c r="A600" s="179" t="s">
        <v>127</v>
      </c>
      <c r="B600" s="180" t="s">
        <v>404</v>
      </c>
      <c r="C600" s="181" t="s">
        <v>211</v>
      </c>
      <c r="D600" s="176" t="str">
        <f t="shared" si="164"/>
        <v>1639511207-Superior-STAR-MRSA Central</v>
      </c>
      <c r="E600" s="169" t="s">
        <v>480</v>
      </c>
      <c r="F600" s="169" t="s">
        <v>201</v>
      </c>
      <c r="G600" s="169" t="s">
        <v>212</v>
      </c>
      <c r="H600" s="85" t="s">
        <v>469</v>
      </c>
      <c r="I600" s="95" t="s">
        <v>510</v>
      </c>
      <c r="J600" s="116" t="s">
        <v>195</v>
      </c>
      <c r="K600" s="117" t="s">
        <v>195</v>
      </c>
      <c r="L600" s="117" t="s">
        <v>195</v>
      </c>
      <c r="M600" s="117" t="s">
        <v>195</v>
      </c>
      <c r="N600" s="117" t="s">
        <v>195</v>
      </c>
      <c r="O600" s="117" t="s">
        <v>195</v>
      </c>
      <c r="P600" s="117" t="s">
        <v>195</v>
      </c>
      <c r="Q600" s="117" t="s">
        <v>195</v>
      </c>
      <c r="R600" s="117" t="s">
        <v>195</v>
      </c>
      <c r="S600" s="117" t="s">
        <v>195</v>
      </c>
      <c r="T600" s="117" t="s">
        <v>195</v>
      </c>
      <c r="U600" s="118" t="s">
        <v>195</v>
      </c>
      <c r="V600" s="106">
        <v>16</v>
      </c>
      <c r="W600" s="106">
        <v>15</v>
      </c>
      <c r="X600" s="106">
        <v>25</v>
      </c>
      <c r="Y600" s="106">
        <v>10</v>
      </c>
      <c r="Z600" s="106">
        <v>8</v>
      </c>
      <c r="AA600" s="106">
        <v>14</v>
      </c>
      <c r="AB600" s="106">
        <v>13</v>
      </c>
      <c r="AC600" s="106">
        <v>18</v>
      </c>
      <c r="AD600" s="106">
        <v>21</v>
      </c>
      <c r="AE600" s="106">
        <v>14</v>
      </c>
      <c r="AF600" s="106">
        <v>14</v>
      </c>
      <c r="AG600" s="182">
        <v>13</v>
      </c>
      <c r="AH600" s="119">
        <f t="shared" si="165"/>
        <v>181</v>
      </c>
      <c r="AI600" s="106">
        <f t="shared" si="166"/>
        <v>16</v>
      </c>
      <c r="AJ600" s="107">
        <f t="shared" si="167"/>
        <v>15</v>
      </c>
      <c r="AK600" s="107">
        <f t="shared" si="168"/>
        <v>25</v>
      </c>
      <c r="AL600" s="107">
        <f t="shared" si="169"/>
        <v>10</v>
      </c>
      <c r="AM600" s="107">
        <f t="shared" si="170"/>
        <v>8</v>
      </c>
      <c r="AN600" s="107">
        <f t="shared" si="171"/>
        <v>14</v>
      </c>
      <c r="AO600" s="107">
        <f t="shared" si="172"/>
        <v>13</v>
      </c>
      <c r="AP600" s="107">
        <f t="shared" si="173"/>
        <v>18</v>
      </c>
      <c r="AQ600" s="107">
        <f t="shared" si="174"/>
        <v>21</v>
      </c>
      <c r="AR600" s="107">
        <f t="shared" si="175"/>
        <v>14</v>
      </c>
      <c r="AS600" s="107">
        <f t="shared" si="176"/>
        <v>14</v>
      </c>
      <c r="AT600" s="107">
        <f t="shared" si="177"/>
        <v>13</v>
      </c>
      <c r="AU600" s="105">
        <f t="shared" si="178"/>
        <v>181</v>
      </c>
      <c r="AV600" s="86">
        <v>11093.199999999999</v>
      </c>
      <c r="AW600" s="87">
        <f t="shared" si="179"/>
        <v>11722.01</v>
      </c>
      <c r="AX600" s="87">
        <f t="shared" si="180"/>
        <v>628.81000000000131</v>
      </c>
    </row>
    <row r="601" spans="1:50" ht="15.75" thickBot="1" x14ac:dyDescent="0.3">
      <c r="A601" s="179" t="s">
        <v>128</v>
      </c>
      <c r="B601" s="180" t="s">
        <v>300</v>
      </c>
      <c r="C601" s="181" t="s">
        <v>360</v>
      </c>
      <c r="D601" s="176" t="str">
        <f t="shared" si="164"/>
        <v>1639678030-Superior-STAR-MRSA Northeast</v>
      </c>
      <c r="E601" s="169" t="s">
        <v>480</v>
      </c>
      <c r="F601" s="169" t="s">
        <v>201</v>
      </c>
      <c r="G601" s="169" t="s">
        <v>262</v>
      </c>
      <c r="H601" s="85" t="s">
        <v>469</v>
      </c>
      <c r="I601" s="95" t="s">
        <v>510</v>
      </c>
      <c r="J601" s="116" t="s">
        <v>195</v>
      </c>
      <c r="K601" s="117" t="s">
        <v>195</v>
      </c>
      <c r="L601" s="117" t="s">
        <v>195</v>
      </c>
      <c r="M601" s="117" t="s">
        <v>195</v>
      </c>
      <c r="N601" s="117" t="s">
        <v>195</v>
      </c>
      <c r="O601" s="117" t="s">
        <v>195</v>
      </c>
      <c r="P601" s="117" t="s">
        <v>195</v>
      </c>
      <c r="Q601" s="117" t="s">
        <v>195</v>
      </c>
      <c r="R601" s="117" t="s">
        <v>195</v>
      </c>
      <c r="S601" s="117" t="s">
        <v>195</v>
      </c>
      <c r="T601" s="117" t="s">
        <v>195</v>
      </c>
      <c r="U601" s="118" t="s">
        <v>195</v>
      </c>
      <c r="V601" s="106">
        <v>204</v>
      </c>
      <c r="W601" s="106">
        <v>200</v>
      </c>
      <c r="X601" s="106">
        <v>216</v>
      </c>
      <c r="Y601" s="106">
        <v>174</v>
      </c>
      <c r="Z601" s="106">
        <v>197</v>
      </c>
      <c r="AA601" s="106">
        <v>193</v>
      </c>
      <c r="AB601" s="106">
        <v>212</v>
      </c>
      <c r="AC601" s="106">
        <v>207</v>
      </c>
      <c r="AD601" s="106">
        <v>206</v>
      </c>
      <c r="AE601" s="106">
        <v>128</v>
      </c>
      <c r="AF601" s="106">
        <v>147</v>
      </c>
      <c r="AG601" s="182">
        <v>200</v>
      </c>
      <c r="AH601" s="119">
        <f t="shared" si="165"/>
        <v>2284</v>
      </c>
      <c r="AI601" s="106">
        <f t="shared" si="166"/>
        <v>204</v>
      </c>
      <c r="AJ601" s="107">
        <f t="shared" si="167"/>
        <v>200</v>
      </c>
      <c r="AK601" s="107">
        <f t="shared" si="168"/>
        <v>216</v>
      </c>
      <c r="AL601" s="107">
        <f t="shared" si="169"/>
        <v>174</v>
      </c>
      <c r="AM601" s="107">
        <f t="shared" si="170"/>
        <v>197</v>
      </c>
      <c r="AN601" s="107">
        <f t="shared" si="171"/>
        <v>193</v>
      </c>
      <c r="AO601" s="107">
        <f t="shared" si="172"/>
        <v>212</v>
      </c>
      <c r="AP601" s="107">
        <f t="shared" si="173"/>
        <v>207</v>
      </c>
      <c r="AQ601" s="107">
        <f t="shared" si="174"/>
        <v>206</v>
      </c>
      <c r="AR601" s="107">
        <f t="shared" si="175"/>
        <v>128</v>
      </c>
      <c r="AS601" s="107">
        <f t="shared" si="176"/>
        <v>147</v>
      </c>
      <c r="AT601" s="107">
        <f t="shared" si="177"/>
        <v>200</v>
      </c>
      <c r="AU601" s="105">
        <f t="shared" si="178"/>
        <v>2284</v>
      </c>
      <c r="AV601" s="86">
        <v>81581.000000000015</v>
      </c>
      <c r="AW601" s="87">
        <f t="shared" si="179"/>
        <v>147917.57999999999</v>
      </c>
      <c r="AX601" s="87">
        <f t="shared" si="180"/>
        <v>66336.579999999973</v>
      </c>
    </row>
    <row r="602" spans="1:50" ht="15.75" thickBot="1" x14ac:dyDescent="0.3">
      <c r="A602" s="179" t="s">
        <v>129</v>
      </c>
      <c r="B602" s="180" t="s">
        <v>311</v>
      </c>
      <c r="C602" s="181" t="s">
        <v>224</v>
      </c>
      <c r="D602" s="176" t="str">
        <f t="shared" si="164"/>
        <v>1639697949-Superior-STAR-Travis</v>
      </c>
      <c r="E602" s="169" t="s">
        <v>480</v>
      </c>
      <c r="F602" s="169" t="s">
        <v>201</v>
      </c>
      <c r="G602" s="169" t="s">
        <v>225</v>
      </c>
      <c r="H602" s="85" t="s">
        <v>469</v>
      </c>
      <c r="I602" s="95" t="s">
        <v>510</v>
      </c>
      <c r="J602" s="116" t="s">
        <v>195</v>
      </c>
      <c r="K602" s="117" t="s">
        <v>195</v>
      </c>
      <c r="L602" s="117" t="s">
        <v>195</v>
      </c>
      <c r="M602" s="117" t="s">
        <v>195</v>
      </c>
      <c r="N602" s="117" t="s">
        <v>195</v>
      </c>
      <c r="O602" s="117" t="s">
        <v>195</v>
      </c>
      <c r="P602" s="117" t="s">
        <v>195</v>
      </c>
      <c r="Q602" s="117" t="s">
        <v>195</v>
      </c>
      <c r="R602" s="117" t="s">
        <v>195</v>
      </c>
      <c r="S602" s="117" t="s">
        <v>195</v>
      </c>
      <c r="T602" s="117" t="s">
        <v>195</v>
      </c>
      <c r="U602" s="118" t="s">
        <v>195</v>
      </c>
      <c r="V602" s="106">
        <v>23</v>
      </c>
      <c r="W602" s="106">
        <v>18</v>
      </c>
      <c r="X602" s="106">
        <v>10</v>
      </c>
      <c r="Y602" s="106">
        <v>7</v>
      </c>
      <c r="Z602" s="106">
        <v>16</v>
      </c>
      <c r="AA602" s="106">
        <v>13</v>
      </c>
      <c r="AB602" s="106">
        <v>15</v>
      </c>
      <c r="AC602" s="106">
        <v>10</v>
      </c>
      <c r="AD602" s="106">
        <v>24</v>
      </c>
      <c r="AE602" s="106">
        <v>4</v>
      </c>
      <c r="AF602" s="106">
        <v>4</v>
      </c>
      <c r="AG602" s="182">
        <v>13</v>
      </c>
      <c r="AH602" s="119">
        <f t="shared" si="165"/>
        <v>157</v>
      </c>
      <c r="AI602" s="106">
        <f t="shared" si="166"/>
        <v>23</v>
      </c>
      <c r="AJ602" s="107">
        <f t="shared" si="167"/>
        <v>18</v>
      </c>
      <c r="AK602" s="107">
        <f t="shared" si="168"/>
        <v>10</v>
      </c>
      <c r="AL602" s="107">
        <f t="shared" si="169"/>
        <v>7</v>
      </c>
      <c r="AM602" s="107">
        <f t="shared" si="170"/>
        <v>16</v>
      </c>
      <c r="AN602" s="107">
        <f t="shared" si="171"/>
        <v>13</v>
      </c>
      <c r="AO602" s="107">
        <f t="shared" si="172"/>
        <v>15</v>
      </c>
      <c r="AP602" s="107">
        <f t="shared" si="173"/>
        <v>10</v>
      </c>
      <c r="AQ602" s="107">
        <f t="shared" si="174"/>
        <v>24</v>
      </c>
      <c r="AR602" s="107">
        <f t="shared" si="175"/>
        <v>4</v>
      </c>
      <c r="AS602" s="107">
        <f t="shared" si="176"/>
        <v>4</v>
      </c>
      <c r="AT602" s="107">
        <f t="shared" si="177"/>
        <v>13</v>
      </c>
      <c r="AU602" s="105">
        <f t="shared" si="178"/>
        <v>157</v>
      </c>
      <c r="AV602" s="86">
        <v>7960.5999999999995</v>
      </c>
      <c r="AW602" s="87">
        <f t="shared" si="179"/>
        <v>10167.709999999999</v>
      </c>
      <c r="AX602" s="87">
        <f t="shared" si="180"/>
        <v>2207.1099999999997</v>
      </c>
    </row>
    <row r="603" spans="1:50" ht="15.75" thickBot="1" x14ac:dyDescent="0.3">
      <c r="A603" s="179" t="s">
        <v>130</v>
      </c>
      <c r="B603" s="180" t="s">
        <v>334</v>
      </c>
      <c r="C603" s="181" t="s">
        <v>211</v>
      </c>
      <c r="D603" s="176" t="str">
        <f t="shared" si="164"/>
        <v>1639735335-Superior-STAR-MRSA Central</v>
      </c>
      <c r="E603" s="169" t="s">
        <v>480</v>
      </c>
      <c r="F603" s="169" t="s">
        <v>201</v>
      </c>
      <c r="G603" s="169" t="s">
        <v>212</v>
      </c>
      <c r="H603" s="85" t="s">
        <v>468</v>
      </c>
      <c r="I603" s="95" t="s">
        <v>510</v>
      </c>
      <c r="J603" s="116" t="s">
        <v>195</v>
      </c>
      <c r="K603" s="117" t="s">
        <v>195</v>
      </c>
      <c r="L603" s="117" t="s">
        <v>195</v>
      </c>
      <c r="M603" s="117" t="s">
        <v>195</v>
      </c>
      <c r="N603" s="117" t="s">
        <v>195</v>
      </c>
      <c r="O603" s="117" t="s">
        <v>195</v>
      </c>
      <c r="P603" s="117" t="s">
        <v>195</v>
      </c>
      <c r="Q603" s="117" t="s">
        <v>195</v>
      </c>
      <c r="R603" s="117" t="s">
        <v>195</v>
      </c>
      <c r="S603" s="117" t="s">
        <v>195</v>
      </c>
      <c r="T603" s="117" t="s">
        <v>195</v>
      </c>
      <c r="U603" s="118" t="s">
        <v>195</v>
      </c>
      <c r="V603" s="106">
        <v>410</v>
      </c>
      <c r="W603" s="106">
        <v>450</v>
      </c>
      <c r="X603" s="106">
        <v>454</v>
      </c>
      <c r="Y603" s="106">
        <v>400</v>
      </c>
      <c r="Z603" s="106">
        <v>342</v>
      </c>
      <c r="AA603" s="106">
        <v>353</v>
      </c>
      <c r="AB603" s="106">
        <v>240</v>
      </c>
      <c r="AC603" s="106">
        <v>244</v>
      </c>
      <c r="AD603" s="106">
        <v>203</v>
      </c>
      <c r="AE603" s="106">
        <v>194</v>
      </c>
      <c r="AF603" s="106">
        <v>155</v>
      </c>
      <c r="AG603" s="182">
        <v>232</v>
      </c>
      <c r="AH603" s="119">
        <f t="shared" si="165"/>
        <v>3677</v>
      </c>
      <c r="AI603" s="106">
        <f t="shared" si="166"/>
        <v>410</v>
      </c>
      <c r="AJ603" s="107">
        <f t="shared" si="167"/>
        <v>450</v>
      </c>
      <c r="AK603" s="107">
        <f t="shared" si="168"/>
        <v>454</v>
      </c>
      <c r="AL603" s="107">
        <f t="shared" si="169"/>
        <v>400</v>
      </c>
      <c r="AM603" s="107">
        <f t="shared" si="170"/>
        <v>342</v>
      </c>
      <c r="AN603" s="107">
        <f t="shared" si="171"/>
        <v>353</v>
      </c>
      <c r="AO603" s="107">
        <f t="shared" si="172"/>
        <v>240</v>
      </c>
      <c r="AP603" s="107">
        <f t="shared" si="173"/>
        <v>244</v>
      </c>
      <c r="AQ603" s="107">
        <f t="shared" si="174"/>
        <v>203</v>
      </c>
      <c r="AR603" s="107">
        <f t="shared" si="175"/>
        <v>194</v>
      </c>
      <c r="AS603" s="107">
        <f t="shared" si="176"/>
        <v>155</v>
      </c>
      <c r="AT603" s="107">
        <f t="shared" si="177"/>
        <v>232</v>
      </c>
      <c r="AU603" s="105">
        <f t="shared" si="178"/>
        <v>3677</v>
      </c>
      <c r="AV603" s="86">
        <v>135246.68</v>
      </c>
      <c r="AW603" s="87">
        <f t="shared" si="179"/>
        <v>400177.89</v>
      </c>
      <c r="AX603" s="87">
        <f t="shared" si="180"/>
        <v>264931.21000000002</v>
      </c>
    </row>
    <row r="604" spans="1:50" ht="15.75" thickBot="1" x14ac:dyDescent="0.3">
      <c r="A604" s="179" t="s">
        <v>131</v>
      </c>
      <c r="B604" s="180" t="s">
        <v>293</v>
      </c>
      <c r="C604" s="181" t="s">
        <v>391</v>
      </c>
      <c r="D604" s="176" t="str">
        <f t="shared" si="164"/>
        <v>1659360279-Superior-STAR-Lubbock</v>
      </c>
      <c r="E604" s="169" t="s">
        <v>480</v>
      </c>
      <c r="F604" s="169" t="s">
        <v>201</v>
      </c>
      <c r="G604" s="169" t="s">
        <v>279</v>
      </c>
      <c r="H604" s="85" t="s">
        <v>469</v>
      </c>
      <c r="I604" s="95" t="s">
        <v>510</v>
      </c>
      <c r="J604" s="116" t="s">
        <v>195</v>
      </c>
      <c r="K604" s="117" t="s">
        <v>195</v>
      </c>
      <c r="L604" s="117" t="s">
        <v>195</v>
      </c>
      <c r="M604" s="117" t="s">
        <v>195</v>
      </c>
      <c r="N604" s="117" t="s">
        <v>195</v>
      </c>
      <c r="O604" s="117" t="s">
        <v>195</v>
      </c>
      <c r="P604" s="117" t="s">
        <v>195</v>
      </c>
      <c r="Q604" s="117" t="s">
        <v>195</v>
      </c>
      <c r="R604" s="117" t="s">
        <v>195</v>
      </c>
      <c r="S604" s="117" t="s">
        <v>195</v>
      </c>
      <c r="T604" s="117" t="s">
        <v>195</v>
      </c>
      <c r="U604" s="118" t="s">
        <v>195</v>
      </c>
      <c r="V604" s="106">
        <v>115</v>
      </c>
      <c r="W604" s="106">
        <v>67</v>
      </c>
      <c r="X604" s="106">
        <v>106</v>
      </c>
      <c r="Y604" s="106">
        <v>102</v>
      </c>
      <c r="Z604" s="106">
        <v>123</v>
      </c>
      <c r="AA604" s="106">
        <v>87</v>
      </c>
      <c r="AB604" s="106">
        <v>97</v>
      </c>
      <c r="AC604" s="106">
        <v>72</v>
      </c>
      <c r="AD604" s="106">
        <v>88</v>
      </c>
      <c r="AE604" s="106">
        <v>50</v>
      </c>
      <c r="AF604" s="106">
        <v>74</v>
      </c>
      <c r="AG604" s="182">
        <v>94</v>
      </c>
      <c r="AH604" s="119">
        <f t="shared" si="165"/>
        <v>1075</v>
      </c>
      <c r="AI604" s="106">
        <f t="shared" si="166"/>
        <v>115</v>
      </c>
      <c r="AJ604" s="107">
        <f t="shared" si="167"/>
        <v>67</v>
      </c>
      <c r="AK604" s="107">
        <f t="shared" si="168"/>
        <v>106</v>
      </c>
      <c r="AL604" s="107">
        <f t="shared" si="169"/>
        <v>102</v>
      </c>
      <c r="AM604" s="107">
        <f t="shared" si="170"/>
        <v>123</v>
      </c>
      <c r="AN604" s="107">
        <f t="shared" si="171"/>
        <v>87</v>
      </c>
      <c r="AO604" s="107">
        <f t="shared" si="172"/>
        <v>97</v>
      </c>
      <c r="AP604" s="107">
        <f t="shared" si="173"/>
        <v>72</v>
      </c>
      <c r="AQ604" s="107">
        <f t="shared" si="174"/>
        <v>88</v>
      </c>
      <c r="AR604" s="107">
        <f t="shared" si="175"/>
        <v>50</v>
      </c>
      <c r="AS604" s="107">
        <f t="shared" si="176"/>
        <v>74</v>
      </c>
      <c r="AT604" s="107">
        <f t="shared" si="177"/>
        <v>94</v>
      </c>
      <c r="AU604" s="105">
        <f t="shared" si="178"/>
        <v>1075</v>
      </c>
      <c r="AV604" s="86">
        <v>125716.41000000008</v>
      </c>
      <c r="AW604" s="87">
        <f t="shared" si="179"/>
        <v>69619.7</v>
      </c>
      <c r="AX604" s="87">
        <f t="shared" si="180"/>
        <v>-56096.710000000079</v>
      </c>
    </row>
    <row r="605" spans="1:50" ht="15.75" thickBot="1" x14ac:dyDescent="0.3">
      <c r="A605" s="179" t="s">
        <v>132</v>
      </c>
      <c r="B605" s="180" t="s">
        <v>447</v>
      </c>
      <c r="C605" s="181" t="s">
        <v>209</v>
      </c>
      <c r="D605" s="176" t="str">
        <f t="shared" si="164"/>
        <v>1659722197-Superior-STAR-MRSA West</v>
      </c>
      <c r="E605" s="169" t="s">
        <v>480</v>
      </c>
      <c r="F605" s="169" t="s">
        <v>201</v>
      </c>
      <c r="G605" s="169" t="s">
        <v>202</v>
      </c>
      <c r="H605" s="85" t="s">
        <v>469</v>
      </c>
      <c r="I605" s="95" t="s">
        <v>510</v>
      </c>
      <c r="J605" s="116" t="s">
        <v>195</v>
      </c>
      <c r="K605" s="117" t="s">
        <v>195</v>
      </c>
      <c r="L605" s="117" t="s">
        <v>195</v>
      </c>
      <c r="M605" s="117" t="s">
        <v>195</v>
      </c>
      <c r="N605" s="117" t="s">
        <v>195</v>
      </c>
      <c r="O605" s="117" t="s">
        <v>195</v>
      </c>
      <c r="P605" s="117" t="s">
        <v>195</v>
      </c>
      <c r="Q605" s="117" t="s">
        <v>195</v>
      </c>
      <c r="R605" s="117" t="s">
        <v>195</v>
      </c>
      <c r="S605" s="117" t="s">
        <v>195</v>
      </c>
      <c r="T605" s="117" t="s">
        <v>195</v>
      </c>
      <c r="U605" s="118" t="s">
        <v>195</v>
      </c>
      <c r="V605" s="106">
        <v>15</v>
      </c>
      <c r="W605" s="106">
        <v>18</v>
      </c>
      <c r="X605" s="106">
        <v>14</v>
      </c>
      <c r="Y605" s="106">
        <v>15</v>
      </c>
      <c r="Z605" s="106">
        <v>26</v>
      </c>
      <c r="AA605" s="106">
        <v>22</v>
      </c>
      <c r="AB605" s="106">
        <v>16</v>
      </c>
      <c r="AC605" s="106">
        <v>28</v>
      </c>
      <c r="AD605" s="106">
        <v>16</v>
      </c>
      <c r="AE605" s="106">
        <v>25</v>
      </c>
      <c r="AF605" s="106">
        <v>12</v>
      </c>
      <c r="AG605" s="182">
        <v>29</v>
      </c>
      <c r="AH605" s="119">
        <f t="shared" si="165"/>
        <v>236</v>
      </c>
      <c r="AI605" s="106">
        <f t="shared" si="166"/>
        <v>15</v>
      </c>
      <c r="AJ605" s="107">
        <f t="shared" si="167"/>
        <v>18</v>
      </c>
      <c r="AK605" s="107">
        <f t="shared" si="168"/>
        <v>14</v>
      </c>
      <c r="AL605" s="107">
        <f t="shared" si="169"/>
        <v>15</v>
      </c>
      <c r="AM605" s="107">
        <f t="shared" si="170"/>
        <v>26</v>
      </c>
      <c r="AN605" s="107">
        <f t="shared" si="171"/>
        <v>22</v>
      </c>
      <c r="AO605" s="107">
        <f t="shared" si="172"/>
        <v>16</v>
      </c>
      <c r="AP605" s="107">
        <f t="shared" si="173"/>
        <v>28</v>
      </c>
      <c r="AQ605" s="107">
        <f t="shared" si="174"/>
        <v>16</v>
      </c>
      <c r="AR605" s="107">
        <f t="shared" si="175"/>
        <v>25</v>
      </c>
      <c r="AS605" s="107">
        <f t="shared" si="176"/>
        <v>12</v>
      </c>
      <c r="AT605" s="107">
        <f t="shared" si="177"/>
        <v>29</v>
      </c>
      <c r="AU605" s="105">
        <f t="shared" si="178"/>
        <v>236</v>
      </c>
      <c r="AV605" s="86">
        <v>23051.230000000007</v>
      </c>
      <c r="AW605" s="87">
        <f t="shared" si="179"/>
        <v>15283.95</v>
      </c>
      <c r="AX605" s="87">
        <f t="shared" si="180"/>
        <v>-7767.2800000000061</v>
      </c>
    </row>
    <row r="606" spans="1:50" ht="15.75" thickBot="1" x14ac:dyDescent="0.3">
      <c r="A606" s="179" t="s">
        <v>133</v>
      </c>
      <c r="B606" s="180" t="s">
        <v>374</v>
      </c>
      <c r="C606" s="181" t="s">
        <v>211</v>
      </c>
      <c r="D606" s="176" t="str">
        <f t="shared" si="164"/>
        <v>1659770030-Superior-STAR-MRSA Central</v>
      </c>
      <c r="E606" s="169" t="s">
        <v>480</v>
      </c>
      <c r="F606" s="169" t="s">
        <v>201</v>
      </c>
      <c r="G606" s="169" t="s">
        <v>212</v>
      </c>
      <c r="H606" s="85" t="s">
        <v>469</v>
      </c>
      <c r="I606" s="95" t="s">
        <v>510</v>
      </c>
      <c r="J606" s="116" t="s">
        <v>195</v>
      </c>
      <c r="K606" s="117" t="s">
        <v>195</v>
      </c>
      <c r="L606" s="117" t="s">
        <v>195</v>
      </c>
      <c r="M606" s="117" t="s">
        <v>195</v>
      </c>
      <c r="N606" s="117" t="s">
        <v>195</v>
      </c>
      <c r="O606" s="117" t="s">
        <v>195</v>
      </c>
      <c r="P606" s="117" t="s">
        <v>195</v>
      </c>
      <c r="Q606" s="117" t="s">
        <v>195</v>
      </c>
      <c r="R606" s="117" t="s">
        <v>195</v>
      </c>
      <c r="S606" s="117" t="s">
        <v>195</v>
      </c>
      <c r="T606" s="117" t="s">
        <v>195</v>
      </c>
      <c r="U606" s="118" t="s">
        <v>195</v>
      </c>
      <c r="V606" s="106">
        <v>307</v>
      </c>
      <c r="W606" s="106">
        <v>317</v>
      </c>
      <c r="X606" s="106">
        <v>307</v>
      </c>
      <c r="Y606" s="106">
        <v>253</v>
      </c>
      <c r="Z606" s="106">
        <v>278</v>
      </c>
      <c r="AA606" s="106">
        <v>245</v>
      </c>
      <c r="AB606" s="106">
        <v>276</v>
      </c>
      <c r="AC606" s="106">
        <v>241</v>
      </c>
      <c r="AD606" s="106">
        <v>235</v>
      </c>
      <c r="AE606" s="106">
        <v>202</v>
      </c>
      <c r="AF606" s="106">
        <v>174</v>
      </c>
      <c r="AG606" s="182">
        <v>183</v>
      </c>
      <c r="AH606" s="119">
        <f t="shared" si="165"/>
        <v>3018</v>
      </c>
      <c r="AI606" s="106">
        <f t="shared" si="166"/>
        <v>307</v>
      </c>
      <c r="AJ606" s="107">
        <f t="shared" si="167"/>
        <v>317</v>
      </c>
      <c r="AK606" s="107">
        <f t="shared" si="168"/>
        <v>307</v>
      </c>
      <c r="AL606" s="107">
        <f t="shared" si="169"/>
        <v>253</v>
      </c>
      <c r="AM606" s="107">
        <f t="shared" si="170"/>
        <v>278</v>
      </c>
      <c r="AN606" s="107">
        <f t="shared" si="171"/>
        <v>245</v>
      </c>
      <c r="AO606" s="107">
        <f t="shared" si="172"/>
        <v>276</v>
      </c>
      <c r="AP606" s="107">
        <f t="shared" si="173"/>
        <v>241</v>
      </c>
      <c r="AQ606" s="107">
        <f t="shared" si="174"/>
        <v>235</v>
      </c>
      <c r="AR606" s="107">
        <f t="shared" si="175"/>
        <v>202</v>
      </c>
      <c r="AS606" s="107">
        <f t="shared" si="176"/>
        <v>174</v>
      </c>
      <c r="AT606" s="107">
        <f t="shared" si="177"/>
        <v>183</v>
      </c>
      <c r="AU606" s="105">
        <f t="shared" si="178"/>
        <v>3018</v>
      </c>
      <c r="AV606" s="86">
        <v>131228.06000000008</v>
      </c>
      <c r="AW606" s="87">
        <f t="shared" si="179"/>
        <v>195453.27</v>
      </c>
      <c r="AX606" s="87">
        <f t="shared" si="180"/>
        <v>64225.209999999905</v>
      </c>
    </row>
    <row r="607" spans="1:50" ht="15.75" thickBot="1" x14ac:dyDescent="0.3">
      <c r="A607" s="179" t="s">
        <v>134</v>
      </c>
      <c r="B607" s="180" t="s">
        <v>325</v>
      </c>
      <c r="C607" s="181" t="s">
        <v>307</v>
      </c>
      <c r="D607" s="176" t="str">
        <f t="shared" si="164"/>
        <v>1659812725-Superior-STAR-Bexar</v>
      </c>
      <c r="E607" s="169" t="s">
        <v>480</v>
      </c>
      <c r="F607" s="169" t="s">
        <v>201</v>
      </c>
      <c r="G607" s="169" t="s">
        <v>272</v>
      </c>
      <c r="H607" s="85" t="s">
        <v>469</v>
      </c>
      <c r="I607" s="95" t="s">
        <v>510</v>
      </c>
      <c r="J607" s="116" t="s">
        <v>195</v>
      </c>
      <c r="K607" s="117" t="s">
        <v>195</v>
      </c>
      <c r="L607" s="117" t="s">
        <v>195</v>
      </c>
      <c r="M607" s="117" t="s">
        <v>195</v>
      </c>
      <c r="N607" s="117" t="s">
        <v>195</v>
      </c>
      <c r="O607" s="117" t="s">
        <v>195</v>
      </c>
      <c r="P607" s="117" t="s">
        <v>195</v>
      </c>
      <c r="Q607" s="117" t="s">
        <v>195</v>
      </c>
      <c r="R607" s="117" t="s">
        <v>195</v>
      </c>
      <c r="S607" s="117" t="s">
        <v>195</v>
      </c>
      <c r="T607" s="117" t="s">
        <v>195</v>
      </c>
      <c r="U607" s="118" t="s">
        <v>195</v>
      </c>
      <c r="V607" s="106">
        <v>55</v>
      </c>
      <c r="W607" s="106">
        <v>51</v>
      </c>
      <c r="X607" s="106">
        <v>94</v>
      </c>
      <c r="Y607" s="106">
        <v>48</v>
      </c>
      <c r="Z607" s="106">
        <v>62</v>
      </c>
      <c r="AA607" s="106">
        <v>59</v>
      </c>
      <c r="AB607" s="106">
        <v>68</v>
      </c>
      <c r="AC607" s="106">
        <v>48</v>
      </c>
      <c r="AD607" s="106">
        <v>55</v>
      </c>
      <c r="AE607" s="106">
        <v>35</v>
      </c>
      <c r="AF607" s="106">
        <v>31</v>
      </c>
      <c r="AG607" s="182">
        <v>63</v>
      </c>
      <c r="AH607" s="119">
        <f t="shared" si="165"/>
        <v>669</v>
      </c>
      <c r="AI607" s="106">
        <f t="shared" si="166"/>
        <v>55</v>
      </c>
      <c r="AJ607" s="107">
        <f t="shared" si="167"/>
        <v>51</v>
      </c>
      <c r="AK607" s="107">
        <f t="shared" si="168"/>
        <v>94</v>
      </c>
      <c r="AL607" s="107">
        <f t="shared" si="169"/>
        <v>48</v>
      </c>
      <c r="AM607" s="107">
        <f t="shared" si="170"/>
        <v>62</v>
      </c>
      <c r="AN607" s="107">
        <f t="shared" si="171"/>
        <v>59</v>
      </c>
      <c r="AO607" s="107">
        <f t="shared" si="172"/>
        <v>68</v>
      </c>
      <c r="AP607" s="107">
        <f t="shared" si="173"/>
        <v>48</v>
      </c>
      <c r="AQ607" s="107">
        <f t="shared" si="174"/>
        <v>55</v>
      </c>
      <c r="AR607" s="107">
        <f t="shared" si="175"/>
        <v>35</v>
      </c>
      <c r="AS607" s="107">
        <f t="shared" si="176"/>
        <v>31</v>
      </c>
      <c r="AT607" s="107">
        <f t="shared" si="177"/>
        <v>63</v>
      </c>
      <c r="AU607" s="105">
        <f t="shared" si="178"/>
        <v>669</v>
      </c>
      <c r="AV607" s="86">
        <v>15136.120000000003</v>
      </c>
      <c r="AW607" s="87">
        <f t="shared" si="179"/>
        <v>43326.12</v>
      </c>
      <c r="AX607" s="87">
        <f t="shared" si="180"/>
        <v>28190</v>
      </c>
    </row>
    <row r="608" spans="1:50" ht="15.75" thickBot="1" x14ac:dyDescent="0.3">
      <c r="A608" s="179" t="s">
        <v>135</v>
      </c>
      <c r="B608" s="180" t="s">
        <v>313</v>
      </c>
      <c r="C608" s="181" t="s">
        <v>211</v>
      </c>
      <c r="D608" s="176" t="str">
        <f t="shared" si="164"/>
        <v>1669468617-Superior-STAR-MRSA Central</v>
      </c>
      <c r="E608" s="169" t="s">
        <v>480</v>
      </c>
      <c r="F608" s="169" t="s">
        <v>201</v>
      </c>
      <c r="G608" s="169" t="s">
        <v>212</v>
      </c>
      <c r="H608" s="85" t="s">
        <v>469</v>
      </c>
      <c r="I608" s="95" t="s">
        <v>510</v>
      </c>
      <c r="J608" s="116" t="s">
        <v>195</v>
      </c>
      <c r="K608" s="117" t="s">
        <v>195</v>
      </c>
      <c r="L608" s="117" t="s">
        <v>195</v>
      </c>
      <c r="M608" s="117" t="s">
        <v>195</v>
      </c>
      <c r="N608" s="117" t="s">
        <v>195</v>
      </c>
      <c r="O608" s="117" t="s">
        <v>195</v>
      </c>
      <c r="P608" s="117" t="s">
        <v>195</v>
      </c>
      <c r="Q608" s="117" t="s">
        <v>195</v>
      </c>
      <c r="R608" s="117" t="s">
        <v>195</v>
      </c>
      <c r="S608" s="117" t="s">
        <v>195</v>
      </c>
      <c r="T608" s="117" t="s">
        <v>195</v>
      </c>
      <c r="U608" s="118" t="s">
        <v>195</v>
      </c>
      <c r="V608" s="106">
        <v>76</v>
      </c>
      <c r="W608" s="106">
        <v>87</v>
      </c>
      <c r="X608" s="106">
        <v>89</v>
      </c>
      <c r="Y608" s="106">
        <v>56</v>
      </c>
      <c r="Z608" s="106">
        <v>67</v>
      </c>
      <c r="AA608" s="106">
        <v>59</v>
      </c>
      <c r="AB608" s="106">
        <v>79</v>
      </c>
      <c r="AC608" s="106">
        <v>60</v>
      </c>
      <c r="AD608" s="106">
        <v>103</v>
      </c>
      <c r="AE608" s="106">
        <v>71</v>
      </c>
      <c r="AF608" s="106">
        <v>49</v>
      </c>
      <c r="AG608" s="182">
        <v>100</v>
      </c>
      <c r="AH608" s="119">
        <f t="shared" si="165"/>
        <v>896</v>
      </c>
      <c r="AI608" s="106">
        <f t="shared" si="166"/>
        <v>76</v>
      </c>
      <c r="AJ608" s="107">
        <f t="shared" si="167"/>
        <v>87</v>
      </c>
      <c r="AK608" s="107">
        <f t="shared" si="168"/>
        <v>89</v>
      </c>
      <c r="AL608" s="107">
        <f t="shared" si="169"/>
        <v>56</v>
      </c>
      <c r="AM608" s="107">
        <f t="shared" si="170"/>
        <v>67</v>
      </c>
      <c r="AN608" s="107">
        <f t="shared" si="171"/>
        <v>59</v>
      </c>
      <c r="AO608" s="107">
        <f t="shared" si="172"/>
        <v>79</v>
      </c>
      <c r="AP608" s="107">
        <f t="shared" si="173"/>
        <v>60</v>
      </c>
      <c r="AQ608" s="107">
        <f t="shared" si="174"/>
        <v>103</v>
      </c>
      <c r="AR608" s="107">
        <f t="shared" si="175"/>
        <v>71</v>
      </c>
      <c r="AS608" s="107">
        <f t="shared" si="176"/>
        <v>49</v>
      </c>
      <c r="AT608" s="107">
        <f t="shared" si="177"/>
        <v>100</v>
      </c>
      <c r="AU608" s="105">
        <f t="shared" si="178"/>
        <v>896</v>
      </c>
      <c r="AV608" s="86">
        <v>93937.790000000023</v>
      </c>
      <c r="AW608" s="87">
        <f t="shared" si="179"/>
        <v>58027.21</v>
      </c>
      <c r="AX608" s="87">
        <f t="shared" si="180"/>
        <v>-35910.580000000024</v>
      </c>
    </row>
    <row r="609" spans="1:50" ht="15.75" thickBot="1" x14ac:dyDescent="0.3">
      <c r="A609" s="179" t="s">
        <v>136</v>
      </c>
      <c r="B609" s="180" t="s">
        <v>267</v>
      </c>
      <c r="C609" s="181" t="s">
        <v>209</v>
      </c>
      <c r="D609" s="176" t="str">
        <f t="shared" si="164"/>
        <v>1679560866-Superior-STAR-MRSA West</v>
      </c>
      <c r="E609" s="169" t="s">
        <v>480</v>
      </c>
      <c r="F609" s="169" t="s">
        <v>201</v>
      </c>
      <c r="G609" s="169" t="s">
        <v>202</v>
      </c>
      <c r="H609" s="85" t="s">
        <v>469</v>
      </c>
      <c r="I609" s="95" t="s">
        <v>510</v>
      </c>
      <c r="J609" s="116" t="s">
        <v>195</v>
      </c>
      <c r="K609" s="117" t="s">
        <v>195</v>
      </c>
      <c r="L609" s="117" t="s">
        <v>195</v>
      </c>
      <c r="M609" s="117" t="s">
        <v>195</v>
      </c>
      <c r="N609" s="117" t="s">
        <v>195</v>
      </c>
      <c r="O609" s="117" t="s">
        <v>195</v>
      </c>
      <c r="P609" s="117" t="s">
        <v>195</v>
      </c>
      <c r="Q609" s="117" t="s">
        <v>195</v>
      </c>
      <c r="R609" s="117" t="s">
        <v>195</v>
      </c>
      <c r="S609" s="117" t="s">
        <v>195</v>
      </c>
      <c r="T609" s="117" t="s">
        <v>195</v>
      </c>
      <c r="U609" s="118" t="s">
        <v>195</v>
      </c>
      <c r="V609" s="106">
        <v>47</v>
      </c>
      <c r="W609" s="106">
        <v>61</v>
      </c>
      <c r="X609" s="106">
        <v>64</v>
      </c>
      <c r="Y609" s="106">
        <v>79</v>
      </c>
      <c r="Z609" s="106">
        <v>64</v>
      </c>
      <c r="AA609" s="106">
        <v>59</v>
      </c>
      <c r="AB609" s="106">
        <v>73</v>
      </c>
      <c r="AC609" s="106">
        <v>64</v>
      </c>
      <c r="AD609" s="106">
        <v>84</v>
      </c>
      <c r="AE609" s="106">
        <v>53</v>
      </c>
      <c r="AF609" s="106">
        <v>28</v>
      </c>
      <c r="AG609" s="182">
        <v>76</v>
      </c>
      <c r="AH609" s="119">
        <f t="shared" si="165"/>
        <v>752</v>
      </c>
      <c r="AI609" s="106">
        <f t="shared" si="166"/>
        <v>47</v>
      </c>
      <c r="AJ609" s="107">
        <f t="shared" si="167"/>
        <v>61</v>
      </c>
      <c r="AK609" s="107">
        <f t="shared" si="168"/>
        <v>64</v>
      </c>
      <c r="AL609" s="107">
        <f t="shared" si="169"/>
        <v>79</v>
      </c>
      <c r="AM609" s="107">
        <f t="shared" si="170"/>
        <v>64</v>
      </c>
      <c r="AN609" s="107">
        <f t="shared" si="171"/>
        <v>59</v>
      </c>
      <c r="AO609" s="107">
        <f t="shared" si="172"/>
        <v>73</v>
      </c>
      <c r="AP609" s="107">
        <f t="shared" si="173"/>
        <v>64</v>
      </c>
      <c r="AQ609" s="107">
        <f t="shared" si="174"/>
        <v>84</v>
      </c>
      <c r="AR609" s="107">
        <f t="shared" si="175"/>
        <v>53</v>
      </c>
      <c r="AS609" s="107">
        <f t="shared" si="176"/>
        <v>28</v>
      </c>
      <c r="AT609" s="107">
        <f t="shared" si="177"/>
        <v>76</v>
      </c>
      <c r="AU609" s="105">
        <f t="shared" si="178"/>
        <v>752</v>
      </c>
      <c r="AV609" s="86">
        <v>19778.150000000005</v>
      </c>
      <c r="AW609" s="87">
        <f t="shared" si="179"/>
        <v>48701.41</v>
      </c>
      <c r="AX609" s="87">
        <f t="shared" si="180"/>
        <v>28923.26</v>
      </c>
    </row>
    <row r="610" spans="1:50" ht="15.75" thickBot="1" x14ac:dyDescent="0.3">
      <c r="A610" s="179" t="s">
        <v>71</v>
      </c>
      <c r="B610" s="180" t="s">
        <v>398</v>
      </c>
      <c r="C610" s="181" t="s">
        <v>369</v>
      </c>
      <c r="D610" s="176" t="str">
        <f t="shared" si="164"/>
        <v>1215983598-Superior-STAR+PLUS-Nueces</v>
      </c>
      <c r="E610" s="169" t="s">
        <v>480</v>
      </c>
      <c r="F610" s="169" t="s">
        <v>233</v>
      </c>
      <c r="G610" s="169" t="s">
        <v>370</v>
      </c>
      <c r="H610" s="85" t="s">
        <v>469</v>
      </c>
      <c r="I610" s="95" t="s">
        <v>510</v>
      </c>
      <c r="J610" s="116" t="s">
        <v>195</v>
      </c>
      <c r="K610" s="117" t="s">
        <v>195</v>
      </c>
      <c r="L610" s="117" t="s">
        <v>195</v>
      </c>
      <c r="M610" s="117" t="s">
        <v>195</v>
      </c>
      <c r="N610" s="117" t="s">
        <v>195</v>
      </c>
      <c r="O610" s="117" t="s">
        <v>195</v>
      </c>
      <c r="P610" s="117" t="s">
        <v>195</v>
      </c>
      <c r="Q610" s="117" t="s">
        <v>195</v>
      </c>
      <c r="R610" s="117" t="s">
        <v>195</v>
      </c>
      <c r="S610" s="117" t="s">
        <v>195</v>
      </c>
      <c r="T610" s="117" t="s">
        <v>195</v>
      </c>
      <c r="U610" s="118" t="s">
        <v>195</v>
      </c>
      <c r="V610" s="106">
        <v>10</v>
      </c>
      <c r="W610" s="106">
        <v>5</v>
      </c>
      <c r="X610" s="106">
        <v>12</v>
      </c>
      <c r="Y610" s="106">
        <v>17</v>
      </c>
      <c r="Z610" s="106">
        <v>12</v>
      </c>
      <c r="AA610" s="106">
        <v>16</v>
      </c>
      <c r="AB610" s="106">
        <v>15</v>
      </c>
      <c r="AC610" s="106">
        <v>13</v>
      </c>
      <c r="AD610" s="106">
        <v>16</v>
      </c>
      <c r="AE610" s="106">
        <v>14</v>
      </c>
      <c r="AF610" s="106">
        <v>10</v>
      </c>
      <c r="AG610" s="182">
        <v>10</v>
      </c>
      <c r="AH610" s="119">
        <f t="shared" si="165"/>
        <v>150</v>
      </c>
      <c r="AI610" s="106">
        <f t="shared" si="166"/>
        <v>10</v>
      </c>
      <c r="AJ610" s="107">
        <f t="shared" si="167"/>
        <v>5</v>
      </c>
      <c r="AK610" s="107">
        <f t="shared" si="168"/>
        <v>12</v>
      </c>
      <c r="AL610" s="107">
        <f t="shared" si="169"/>
        <v>17</v>
      </c>
      <c r="AM610" s="107">
        <f t="shared" si="170"/>
        <v>12</v>
      </c>
      <c r="AN610" s="107">
        <f t="shared" si="171"/>
        <v>16</v>
      </c>
      <c r="AO610" s="107">
        <f t="shared" si="172"/>
        <v>15</v>
      </c>
      <c r="AP610" s="107">
        <f t="shared" si="173"/>
        <v>13</v>
      </c>
      <c r="AQ610" s="107">
        <f t="shared" si="174"/>
        <v>16</v>
      </c>
      <c r="AR610" s="107">
        <f t="shared" si="175"/>
        <v>14</v>
      </c>
      <c r="AS610" s="107">
        <f t="shared" si="176"/>
        <v>10</v>
      </c>
      <c r="AT610" s="107">
        <f t="shared" si="177"/>
        <v>10</v>
      </c>
      <c r="AU610" s="105">
        <f t="shared" si="178"/>
        <v>150</v>
      </c>
      <c r="AV610" s="86">
        <v>2823.3200000000011</v>
      </c>
      <c r="AW610" s="87">
        <f t="shared" si="179"/>
        <v>9714.3799999999992</v>
      </c>
      <c r="AX610" s="87">
        <f t="shared" si="180"/>
        <v>6891.0599999999977</v>
      </c>
    </row>
    <row r="611" spans="1:50" ht="15.75" thickBot="1" x14ac:dyDescent="0.3">
      <c r="A611" s="179" t="s">
        <v>72</v>
      </c>
      <c r="B611" s="180" t="s">
        <v>234</v>
      </c>
      <c r="C611" s="181" t="s">
        <v>285</v>
      </c>
      <c r="D611" s="176" t="str">
        <f t="shared" si="164"/>
        <v>1225095441-Superior-STAR+PLUS-MRSA West</v>
      </c>
      <c r="E611" s="169" t="s">
        <v>480</v>
      </c>
      <c r="F611" s="169" t="s">
        <v>233</v>
      </c>
      <c r="G611" s="169" t="s">
        <v>202</v>
      </c>
      <c r="H611" s="85" t="s">
        <v>469</v>
      </c>
      <c r="I611" s="95" t="s">
        <v>510</v>
      </c>
      <c r="J611" s="116" t="s">
        <v>195</v>
      </c>
      <c r="K611" s="117" t="s">
        <v>195</v>
      </c>
      <c r="L611" s="117" t="s">
        <v>195</v>
      </c>
      <c r="M611" s="117" t="s">
        <v>195</v>
      </c>
      <c r="N611" s="117" t="s">
        <v>195</v>
      </c>
      <c r="O611" s="117" t="s">
        <v>195</v>
      </c>
      <c r="P611" s="117" t="s">
        <v>195</v>
      </c>
      <c r="Q611" s="117" t="s">
        <v>195</v>
      </c>
      <c r="R611" s="117" t="s">
        <v>195</v>
      </c>
      <c r="S611" s="117" t="s">
        <v>195</v>
      </c>
      <c r="T611" s="117" t="s">
        <v>195</v>
      </c>
      <c r="U611" s="118" t="s">
        <v>195</v>
      </c>
      <c r="V611" s="106">
        <v>1</v>
      </c>
      <c r="W611" s="106">
        <v>1</v>
      </c>
      <c r="X611" s="106">
        <v>2</v>
      </c>
      <c r="Y611" s="106">
        <v>1</v>
      </c>
      <c r="Z611" s="106">
        <v>1</v>
      </c>
      <c r="AA611" s="106">
        <v>3</v>
      </c>
      <c r="AB611" s="106">
        <v>5</v>
      </c>
      <c r="AC611" s="106">
        <v>0</v>
      </c>
      <c r="AD611" s="106">
        <v>1</v>
      </c>
      <c r="AE611" s="106">
        <v>1</v>
      </c>
      <c r="AF611" s="106">
        <v>2</v>
      </c>
      <c r="AG611" s="182">
        <v>6</v>
      </c>
      <c r="AH611" s="119">
        <f t="shared" si="165"/>
        <v>24</v>
      </c>
      <c r="AI611" s="106">
        <f t="shared" si="166"/>
        <v>1</v>
      </c>
      <c r="AJ611" s="107">
        <f t="shared" si="167"/>
        <v>1</v>
      </c>
      <c r="AK611" s="107">
        <f t="shared" si="168"/>
        <v>2</v>
      </c>
      <c r="AL611" s="107">
        <f t="shared" si="169"/>
        <v>1</v>
      </c>
      <c r="AM611" s="107">
        <f t="shared" si="170"/>
        <v>1</v>
      </c>
      <c r="AN611" s="107">
        <f t="shared" si="171"/>
        <v>3</v>
      </c>
      <c r="AO611" s="107">
        <f t="shared" si="172"/>
        <v>5</v>
      </c>
      <c r="AP611" s="107">
        <f t="shared" si="173"/>
        <v>0</v>
      </c>
      <c r="AQ611" s="107">
        <f t="shared" si="174"/>
        <v>1</v>
      </c>
      <c r="AR611" s="107">
        <f t="shared" si="175"/>
        <v>1</v>
      </c>
      <c r="AS611" s="107">
        <f t="shared" si="176"/>
        <v>2</v>
      </c>
      <c r="AT611" s="107">
        <f t="shared" si="177"/>
        <v>6</v>
      </c>
      <c r="AU611" s="105">
        <f t="shared" si="178"/>
        <v>24</v>
      </c>
      <c r="AV611" s="86">
        <v>2425.5999999999995</v>
      </c>
      <c r="AW611" s="87">
        <f t="shared" si="179"/>
        <v>1554.3</v>
      </c>
      <c r="AX611" s="87">
        <f t="shared" si="180"/>
        <v>-871.2999999999995</v>
      </c>
    </row>
    <row r="612" spans="1:50" ht="15.75" thickBot="1" x14ac:dyDescent="0.3">
      <c r="A612" s="179" t="s">
        <v>191</v>
      </c>
      <c r="B612" s="180" t="s">
        <v>332</v>
      </c>
      <c r="C612" s="181" t="s">
        <v>285</v>
      </c>
      <c r="D612" s="176" t="str">
        <f t="shared" si="164"/>
        <v>1255370474-Superior-STAR+PLUS-MRSA West</v>
      </c>
      <c r="E612" s="169" t="s">
        <v>480</v>
      </c>
      <c r="F612" s="169" t="s">
        <v>233</v>
      </c>
      <c r="G612" s="169" t="s">
        <v>202</v>
      </c>
      <c r="H612" s="85" t="s">
        <v>469</v>
      </c>
      <c r="I612" s="95" t="s">
        <v>510</v>
      </c>
      <c r="J612" s="116" t="s">
        <v>195</v>
      </c>
      <c r="K612" s="117" t="s">
        <v>195</v>
      </c>
      <c r="L612" s="117" t="s">
        <v>195</v>
      </c>
      <c r="M612" s="117" t="s">
        <v>195</v>
      </c>
      <c r="N612" s="117" t="s">
        <v>195</v>
      </c>
      <c r="O612" s="117" t="s">
        <v>195</v>
      </c>
      <c r="P612" s="117" t="s">
        <v>195</v>
      </c>
      <c r="Q612" s="117" t="s">
        <v>195</v>
      </c>
      <c r="R612" s="117" t="s">
        <v>195</v>
      </c>
      <c r="S612" s="117" t="s">
        <v>195</v>
      </c>
      <c r="T612" s="117" t="s">
        <v>195</v>
      </c>
      <c r="U612" s="118" t="s">
        <v>195</v>
      </c>
      <c r="V612" s="106">
        <v>0</v>
      </c>
      <c r="W612" s="106">
        <v>0</v>
      </c>
      <c r="X612" s="106">
        <v>0</v>
      </c>
      <c r="Y612" s="106">
        <v>0</v>
      </c>
      <c r="Z612" s="106">
        <v>0</v>
      </c>
      <c r="AA612" s="106">
        <v>0</v>
      </c>
      <c r="AB612" s="106">
        <v>0</v>
      </c>
      <c r="AC612" s="106">
        <v>0</v>
      </c>
      <c r="AD612" s="106">
        <v>0</v>
      </c>
      <c r="AE612" s="106">
        <v>0</v>
      </c>
      <c r="AF612" s="106">
        <v>0</v>
      </c>
      <c r="AG612" s="182">
        <v>0</v>
      </c>
      <c r="AH612" s="119">
        <f t="shared" si="165"/>
        <v>0</v>
      </c>
      <c r="AI612" s="106">
        <f t="shared" si="166"/>
        <v>0</v>
      </c>
      <c r="AJ612" s="107">
        <f t="shared" si="167"/>
        <v>0</v>
      </c>
      <c r="AK612" s="107">
        <f t="shared" si="168"/>
        <v>0</v>
      </c>
      <c r="AL612" s="107">
        <f t="shared" si="169"/>
        <v>0</v>
      </c>
      <c r="AM612" s="107">
        <f t="shared" si="170"/>
        <v>0</v>
      </c>
      <c r="AN612" s="107">
        <f t="shared" si="171"/>
        <v>0</v>
      </c>
      <c r="AO612" s="107">
        <f t="shared" si="172"/>
        <v>0</v>
      </c>
      <c r="AP612" s="107">
        <f t="shared" si="173"/>
        <v>0</v>
      </c>
      <c r="AQ612" s="107">
        <f t="shared" si="174"/>
        <v>0</v>
      </c>
      <c r="AR612" s="107">
        <f t="shared" si="175"/>
        <v>0</v>
      </c>
      <c r="AS612" s="107">
        <f t="shared" si="176"/>
        <v>0</v>
      </c>
      <c r="AT612" s="107">
        <f t="shared" si="177"/>
        <v>0</v>
      </c>
      <c r="AU612" s="105">
        <f t="shared" si="178"/>
        <v>0</v>
      </c>
      <c r="AV612" s="86">
        <v>1546.3900000000003</v>
      </c>
      <c r="AW612" s="87">
        <f t="shared" si="179"/>
        <v>0</v>
      </c>
      <c r="AX612" s="87">
        <f t="shared" si="180"/>
        <v>-1546.3900000000003</v>
      </c>
    </row>
    <row r="613" spans="1:50" ht="15.75" thickBot="1" x14ac:dyDescent="0.3">
      <c r="A613" s="179" t="s">
        <v>192</v>
      </c>
      <c r="B613" s="180" t="s">
        <v>198</v>
      </c>
      <c r="C613" s="181" t="s">
        <v>285</v>
      </c>
      <c r="D613" s="176" t="str">
        <f t="shared" si="164"/>
        <v>1255429155-Superior-STAR+PLUS-MRSA West</v>
      </c>
      <c r="E613" s="169" t="s">
        <v>480</v>
      </c>
      <c r="F613" s="169" t="s">
        <v>233</v>
      </c>
      <c r="G613" s="169" t="s">
        <v>202</v>
      </c>
      <c r="H613" s="85" t="s">
        <v>469</v>
      </c>
      <c r="I613" s="95" t="s">
        <v>510</v>
      </c>
      <c r="J613" s="116" t="s">
        <v>195</v>
      </c>
      <c r="K613" s="117" t="s">
        <v>195</v>
      </c>
      <c r="L613" s="117" t="s">
        <v>195</v>
      </c>
      <c r="M613" s="117" t="s">
        <v>195</v>
      </c>
      <c r="N613" s="117" t="s">
        <v>195</v>
      </c>
      <c r="O613" s="117" t="s">
        <v>195</v>
      </c>
      <c r="P613" s="117" t="s">
        <v>195</v>
      </c>
      <c r="Q613" s="117" t="s">
        <v>195</v>
      </c>
      <c r="R613" s="117" t="s">
        <v>195</v>
      </c>
      <c r="S613" s="117" t="s">
        <v>195</v>
      </c>
      <c r="T613" s="117" t="s">
        <v>195</v>
      </c>
      <c r="U613" s="118" t="s">
        <v>195</v>
      </c>
      <c r="V613" s="106">
        <v>9</v>
      </c>
      <c r="W613" s="106">
        <v>10</v>
      </c>
      <c r="X613" s="106">
        <v>22</v>
      </c>
      <c r="Y613" s="106">
        <v>19</v>
      </c>
      <c r="Z613" s="106">
        <v>23</v>
      </c>
      <c r="AA613" s="106">
        <v>19</v>
      </c>
      <c r="AB613" s="106">
        <v>14</v>
      </c>
      <c r="AC613" s="106">
        <v>13</v>
      </c>
      <c r="AD613" s="106">
        <v>15</v>
      </c>
      <c r="AE613" s="106">
        <v>8</v>
      </c>
      <c r="AF613" s="106">
        <v>9</v>
      </c>
      <c r="AG613" s="182">
        <v>12</v>
      </c>
      <c r="AH613" s="119">
        <f t="shared" si="165"/>
        <v>173</v>
      </c>
      <c r="AI613" s="106">
        <f t="shared" si="166"/>
        <v>9</v>
      </c>
      <c r="AJ613" s="107">
        <f t="shared" si="167"/>
        <v>10</v>
      </c>
      <c r="AK613" s="107">
        <f t="shared" si="168"/>
        <v>22</v>
      </c>
      <c r="AL613" s="107">
        <f t="shared" si="169"/>
        <v>19</v>
      </c>
      <c r="AM613" s="107">
        <f t="shared" si="170"/>
        <v>23</v>
      </c>
      <c r="AN613" s="107">
        <f t="shared" si="171"/>
        <v>19</v>
      </c>
      <c r="AO613" s="107">
        <f t="shared" si="172"/>
        <v>14</v>
      </c>
      <c r="AP613" s="107">
        <f t="shared" si="173"/>
        <v>13</v>
      </c>
      <c r="AQ613" s="107">
        <f t="shared" si="174"/>
        <v>15</v>
      </c>
      <c r="AR613" s="107">
        <f t="shared" si="175"/>
        <v>8</v>
      </c>
      <c r="AS613" s="107">
        <f t="shared" si="176"/>
        <v>9</v>
      </c>
      <c r="AT613" s="107">
        <f t="shared" si="177"/>
        <v>12</v>
      </c>
      <c r="AU613" s="105">
        <f t="shared" si="178"/>
        <v>173</v>
      </c>
      <c r="AV613" s="86">
        <v>1519.8200000000008</v>
      </c>
      <c r="AW613" s="87">
        <f t="shared" si="179"/>
        <v>11203.91</v>
      </c>
      <c r="AX613" s="87">
        <f t="shared" si="180"/>
        <v>9684.0899999999983</v>
      </c>
    </row>
    <row r="614" spans="1:50" ht="15.75" thickBot="1" x14ac:dyDescent="0.3">
      <c r="A614" s="179" t="s">
        <v>76</v>
      </c>
      <c r="B614" s="180" t="s">
        <v>327</v>
      </c>
      <c r="C614" s="181" t="s">
        <v>285</v>
      </c>
      <c r="D614" s="176" t="str">
        <f t="shared" si="164"/>
        <v>1306849633-Superior-STAR+PLUS-MRSA West</v>
      </c>
      <c r="E614" s="169" t="s">
        <v>480</v>
      </c>
      <c r="F614" s="169" t="s">
        <v>233</v>
      </c>
      <c r="G614" s="169" t="s">
        <v>202</v>
      </c>
      <c r="H614" s="85" t="s">
        <v>469</v>
      </c>
      <c r="I614" s="95" t="s">
        <v>510</v>
      </c>
      <c r="J614" s="116" t="s">
        <v>195</v>
      </c>
      <c r="K614" s="117" t="s">
        <v>195</v>
      </c>
      <c r="L614" s="117" t="s">
        <v>195</v>
      </c>
      <c r="M614" s="117" t="s">
        <v>195</v>
      </c>
      <c r="N614" s="117" t="s">
        <v>195</v>
      </c>
      <c r="O614" s="117" t="s">
        <v>195</v>
      </c>
      <c r="P614" s="117" t="s">
        <v>195</v>
      </c>
      <c r="Q614" s="117" t="s">
        <v>195</v>
      </c>
      <c r="R614" s="117" t="s">
        <v>195</v>
      </c>
      <c r="S614" s="117" t="s">
        <v>195</v>
      </c>
      <c r="T614" s="117" t="s">
        <v>195</v>
      </c>
      <c r="U614" s="118" t="s">
        <v>195</v>
      </c>
      <c r="V614" s="106">
        <v>13</v>
      </c>
      <c r="W614" s="106">
        <v>10</v>
      </c>
      <c r="X614" s="106">
        <v>7</v>
      </c>
      <c r="Y614" s="106">
        <v>11</v>
      </c>
      <c r="Z614" s="106">
        <v>13</v>
      </c>
      <c r="AA614" s="106">
        <v>8</v>
      </c>
      <c r="AB614" s="106">
        <v>4</v>
      </c>
      <c r="AC614" s="106">
        <v>10</v>
      </c>
      <c r="AD614" s="106">
        <v>7</v>
      </c>
      <c r="AE614" s="106">
        <v>13</v>
      </c>
      <c r="AF614" s="106">
        <v>13</v>
      </c>
      <c r="AG614" s="182">
        <v>15</v>
      </c>
      <c r="AH614" s="119">
        <f t="shared" si="165"/>
        <v>124</v>
      </c>
      <c r="AI614" s="106">
        <f t="shared" si="166"/>
        <v>13</v>
      </c>
      <c r="AJ614" s="107">
        <f t="shared" si="167"/>
        <v>10</v>
      </c>
      <c r="AK614" s="107">
        <f t="shared" si="168"/>
        <v>7</v>
      </c>
      <c r="AL614" s="107">
        <f t="shared" si="169"/>
        <v>11</v>
      </c>
      <c r="AM614" s="107">
        <f t="shared" si="170"/>
        <v>13</v>
      </c>
      <c r="AN614" s="107">
        <f t="shared" si="171"/>
        <v>8</v>
      </c>
      <c r="AO614" s="107">
        <f t="shared" si="172"/>
        <v>4</v>
      </c>
      <c r="AP614" s="107">
        <f t="shared" si="173"/>
        <v>10</v>
      </c>
      <c r="AQ614" s="107">
        <f t="shared" si="174"/>
        <v>7</v>
      </c>
      <c r="AR614" s="107">
        <f t="shared" si="175"/>
        <v>13</v>
      </c>
      <c r="AS614" s="107">
        <f t="shared" si="176"/>
        <v>13</v>
      </c>
      <c r="AT614" s="107">
        <f t="shared" si="177"/>
        <v>15</v>
      </c>
      <c r="AU614" s="105">
        <f t="shared" si="178"/>
        <v>124</v>
      </c>
      <c r="AV614" s="86">
        <v>13617.869999999999</v>
      </c>
      <c r="AW614" s="87">
        <f t="shared" si="179"/>
        <v>8030.55</v>
      </c>
      <c r="AX614" s="87">
        <f t="shared" si="180"/>
        <v>-5587.3199999999988</v>
      </c>
    </row>
    <row r="615" spans="1:50" ht="15.75" thickBot="1" x14ac:dyDescent="0.3">
      <c r="A615" s="179" t="s">
        <v>77</v>
      </c>
      <c r="B615" s="180" t="s">
        <v>389</v>
      </c>
      <c r="C615" s="181" t="s">
        <v>385</v>
      </c>
      <c r="D615" s="176" t="str">
        <f t="shared" si="164"/>
        <v>1306970439-Superior-STAR+PLUS-Lubbock</v>
      </c>
      <c r="E615" s="169" t="s">
        <v>480</v>
      </c>
      <c r="F615" s="169" t="s">
        <v>233</v>
      </c>
      <c r="G615" s="169" t="s">
        <v>279</v>
      </c>
      <c r="H615" s="85" t="s">
        <v>469</v>
      </c>
      <c r="I615" s="95" t="s">
        <v>510</v>
      </c>
      <c r="J615" s="116" t="s">
        <v>195</v>
      </c>
      <c r="K615" s="117" t="s">
        <v>195</v>
      </c>
      <c r="L615" s="117" t="s">
        <v>195</v>
      </c>
      <c r="M615" s="117" t="s">
        <v>195</v>
      </c>
      <c r="N615" s="117" t="s">
        <v>195</v>
      </c>
      <c r="O615" s="117" t="s">
        <v>195</v>
      </c>
      <c r="P615" s="117" t="s">
        <v>195</v>
      </c>
      <c r="Q615" s="117" t="s">
        <v>195</v>
      </c>
      <c r="R615" s="117" t="s">
        <v>195</v>
      </c>
      <c r="S615" s="117" t="s">
        <v>195</v>
      </c>
      <c r="T615" s="117" t="s">
        <v>195</v>
      </c>
      <c r="U615" s="118" t="s">
        <v>195</v>
      </c>
      <c r="V615" s="106">
        <v>12</v>
      </c>
      <c r="W615" s="106">
        <v>16</v>
      </c>
      <c r="X615" s="106">
        <v>8</v>
      </c>
      <c r="Y615" s="106">
        <v>2</v>
      </c>
      <c r="Z615" s="106">
        <v>5</v>
      </c>
      <c r="AA615" s="106">
        <v>8</v>
      </c>
      <c r="AB615" s="106">
        <v>6</v>
      </c>
      <c r="AC615" s="106">
        <v>10</v>
      </c>
      <c r="AD615" s="106">
        <v>9</v>
      </c>
      <c r="AE615" s="106">
        <v>6</v>
      </c>
      <c r="AF615" s="106">
        <v>7</v>
      </c>
      <c r="AG615" s="182">
        <v>10</v>
      </c>
      <c r="AH615" s="119">
        <f t="shared" si="165"/>
        <v>99</v>
      </c>
      <c r="AI615" s="106">
        <f t="shared" si="166"/>
        <v>12</v>
      </c>
      <c r="AJ615" s="107">
        <f t="shared" si="167"/>
        <v>16</v>
      </c>
      <c r="AK615" s="107">
        <f t="shared" si="168"/>
        <v>8</v>
      </c>
      <c r="AL615" s="107">
        <f t="shared" si="169"/>
        <v>2</v>
      </c>
      <c r="AM615" s="107">
        <f t="shared" si="170"/>
        <v>5</v>
      </c>
      <c r="AN615" s="107">
        <f t="shared" si="171"/>
        <v>8</v>
      </c>
      <c r="AO615" s="107">
        <f t="shared" si="172"/>
        <v>6</v>
      </c>
      <c r="AP615" s="107">
        <f t="shared" si="173"/>
        <v>10</v>
      </c>
      <c r="AQ615" s="107">
        <f t="shared" si="174"/>
        <v>9</v>
      </c>
      <c r="AR615" s="107">
        <f t="shared" si="175"/>
        <v>6</v>
      </c>
      <c r="AS615" s="107">
        <f t="shared" si="176"/>
        <v>7</v>
      </c>
      <c r="AT615" s="107">
        <f t="shared" si="177"/>
        <v>10</v>
      </c>
      <c r="AU615" s="105">
        <f t="shared" si="178"/>
        <v>99</v>
      </c>
      <c r="AV615" s="86">
        <v>1168.0000000000005</v>
      </c>
      <c r="AW615" s="87">
        <f t="shared" si="179"/>
        <v>6411.49</v>
      </c>
      <c r="AX615" s="87">
        <f t="shared" si="180"/>
        <v>5243.49</v>
      </c>
    </row>
    <row r="616" spans="1:50" ht="15.75" thickBot="1" x14ac:dyDescent="0.3">
      <c r="A616" s="179" t="s">
        <v>78</v>
      </c>
      <c r="B616" s="180" t="s">
        <v>338</v>
      </c>
      <c r="C616" s="181" t="s">
        <v>285</v>
      </c>
      <c r="D616" s="176" t="str">
        <f t="shared" si="164"/>
        <v>1316962103-Superior-STAR+PLUS-MRSA West</v>
      </c>
      <c r="E616" s="169" t="s">
        <v>480</v>
      </c>
      <c r="F616" s="169" t="s">
        <v>233</v>
      </c>
      <c r="G616" s="169" t="s">
        <v>202</v>
      </c>
      <c r="H616" s="85" t="s">
        <v>469</v>
      </c>
      <c r="I616" s="95" t="s">
        <v>510</v>
      </c>
      <c r="J616" s="116" t="s">
        <v>195</v>
      </c>
      <c r="K616" s="117" t="s">
        <v>195</v>
      </c>
      <c r="L616" s="117" t="s">
        <v>195</v>
      </c>
      <c r="M616" s="117" t="s">
        <v>195</v>
      </c>
      <c r="N616" s="117" t="s">
        <v>195</v>
      </c>
      <c r="O616" s="117" t="s">
        <v>195</v>
      </c>
      <c r="P616" s="117" t="s">
        <v>195</v>
      </c>
      <c r="Q616" s="117" t="s">
        <v>195</v>
      </c>
      <c r="R616" s="117" t="s">
        <v>195</v>
      </c>
      <c r="S616" s="117" t="s">
        <v>195</v>
      </c>
      <c r="T616" s="117" t="s">
        <v>195</v>
      </c>
      <c r="U616" s="118" t="s">
        <v>195</v>
      </c>
      <c r="V616" s="106">
        <v>7</v>
      </c>
      <c r="W616" s="106">
        <v>11</v>
      </c>
      <c r="X616" s="106">
        <v>17</v>
      </c>
      <c r="Y616" s="106">
        <v>12</v>
      </c>
      <c r="Z616" s="106">
        <v>16</v>
      </c>
      <c r="AA616" s="106">
        <v>20</v>
      </c>
      <c r="AB616" s="106">
        <v>12</v>
      </c>
      <c r="AC616" s="106">
        <v>11</v>
      </c>
      <c r="AD616" s="106">
        <v>12</v>
      </c>
      <c r="AE616" s="106">
        <v>6</v>
      </c>
      <c r="AF616" s="106">
        <v>6</v>
      </c>
      <c r="AG616" s="182">
        <v>13</v>
      </c>
      <c r="AH616" s="119">
        <f t="shared" si="165"/>
        <v>143</v>
      </c>
      <c r="AI616" s="106">
        <f t="shared" si="166"/>
        <v>7</v>
      </c>
      <c r="AJ616" s="107">
        <f t="shared" si="167"/>
        <v>11</v>
      </c>
      <c r="AK616" s="107">
        <f t="shared" si="168"/>
        <v>17</v>
      </c>
      <c r="AL616" s="107">
        <f t="shared" si="169"/>
        <v>12</v>
      </c>
      <c r="AM616" s="107">
        <f t="shared" si="170"/>
        <v>16</v>
      </c>
      <c r="AN616" s="107">
        <f t="shared" si="171"/>
        <v>20</v>
      </c>
      <c r="AO616" s="107">
        <f t="shared" si="172"/>
        <v>12</v>
      </c>
      <c r="AP616" s="107">
        <f t="shared" si="173"/>
        <v>11</v>
      </c>
      <c r="AQ616" s="107">
        <f t="shared" si="174"/>
        <v>12</v>
      </c>
      <c r="AR616" s="107">
        <f t="shared" si="175"/>
        <v>6</v>
      </c>
      <c r="AS616" s="107">
        <f t="shared" si="176"/>
        <v>6</v>
      </c>
      <c r="AT616" s="107">
        <f t="shared" si="177"/>
        <v>13</v>
      </c>
      <c r="AU616" s="105">
        <f t="shared" si="178"/>
        <v>143</v>
      </c>
      <c r="AV616" s="86">
        <v>19378.259999999998</v>
      </c>
      <c r="AW616" s="87">
        <f t="shared" si="179"/>
        <v>9261.0400000000009</v>
      </c>
      <c r="AX616" s="87">
        <f t="shared" si="180"/>
        <v>-10117.219999999998</v>
      </c>
    </row>
    <row r="617" spans="1:50" ht="15.75" thickBot="1" x14ac:dyDescent="0.3">
      <c r="A617" s="179" t="s">
        <v>79</v>
      </c>
      <c r="B617" s="180" t="s">
        <v>206</v>
      </c>
      <c r="C617" s="181" t="s">
        <v>285</v>
      </c>
      <c r="D617" s="176" t="str">
        <f t="shared" si="164"/>
        <v>1336537661-Superior-STAR+PLUS-MRSA West</v>
      </c>
      <c r="E617" s="169" t="s">
        <v>480</v>
      </c>
      <c r="F617" s="169" t="s">
        <v>233</v>
      </c>
      <c r="G617" s="169" t="s">
        <v>202</v>
      </c>
      <c r="H617" s="85" t="s">
        <v>469</v>
      </c>
      <c r="I617" s="95" t="s">
        <v>510</v>
      </c>
      <c r="J617" s="116" t="s">
        <v>195</v>
      </c>
      <c r="K617" s="117" t="s">
        <v>195</v>
      </c>
      <c r="L617" s="117" t="s">
        <v>195</v>
      </c>
      <c r="M617" s="117" t="s">
        <v>195</v>
      </c>
      <c r="N617" s="117" t="s">
        <v>195</v>
      </c>
      <c r="O617" s="117" t="s">
        <v>195</v>
      </c>
      <c r="P617" s="117" t="s">
        <v>195</v>
      </c>
      <c r="Q617" s="117" t="s">
        <v>195</v>
      </c>
      <c r="R617" s="117" t="s">
        <v>195</v>
      </c>
      <c r="S617" s="117" t="s">
        <v>195</v>
      </c>
      <c r="T617" s="117" t="s">
        <v>195</v>
      </c>
      <c r="U617" s="118" t="s">
        <v>195</v>
      </c>
      <c r="V617" s="106">
        <v>6</v>
      </c>
      <c r="W617" s="106">
        <v>11</v>
      </c>
      <c r="X617" s="106">
        <v>5</v>
      </c>
      <c r="Y617" s="106">
        <v>8</v>
      </c>
      <c r="Z617" s="106">
        <v>12</v>
      </c>
      <c r="AA617" s="106">
        <v>7</v>
      </c>
      <c r="AB617" s="106">
        <v>6</v>
      </c>
      <c r="AC617" s="106">
        <v>3</v>
      </c>
      <c r="AD617" s="106">
        <v>5</v>
      </c>
      <c r="AE617" s="106">
        <v>5</v>
      </c>
      <c r="AF617" s="106">
        <v>6</v>
      </c>
      <c r="AG617" s="182">
        <v>3</v>
      </c>
      <c r="AH617" s="119">
        <f t="shared" si="165"/>
        <v>77</v>
      </c>
      <c r="AI617" s="106">
        <f t="shared" si="166"/>
        <v>6</v>
      </c>
      <c r="AJ617" s="107">
        <f t="shared" si="167"/>
        <v>11</v>
      </c>
      <c r="AK617" s="107">
        <f t="shared" si="168"/>
        <v>5</v>
      </c>
      <c r="AL617" s="107">
        <f t="shared" si="169"/>
        <v>8</v>
      </c>
      <c r="AM617" s="107">
        <f t="shared" si="170"/>
        <v>12</v>
      </c>
      <c r="AN617" s="107">
        <f t="shared" si="171"/>
        <v>7</v>
      </c>
      <c r="AO617" s="107">
        <f t="shared" si="172"/>
        <v>6</v>
      </c>
      <c r="AP617" s="107">
        <f t="shared" si="173"/>
        <v>3</v>
      </c>
      <c r="AQ617" s="107">
        <f t="shared" si="174"/>
        <v>5</v>
      </c>
      <c r="AR617" s="107">
        <f t="shared" si="175"/>
        <v>5</v>
      </c>
      <c r="AS617" s="107">
        <f t="shared" si="176"/>
        <v>6</v>
      </c>
      <c r="AT617" s="107">
        <f t="shared" si="177"/>
        <v>3</v>
      </c>
      <c r="AU617" s="105">
        <f t="shared" si="178"/>
        <v>77</v>
      </c>
      <c r="AV617" s="86">
        <v>14689.540000000005</v>
      </c>
      <c r="AW617" s="87">
        <f t="shared" si="179"/>
        <v>4986.71</v>
      </c>
      <c r="AX617" s="87">
        <f t="shared" si="180"/>
        <v>-9702.8300000000054</v>
      </c>
    </row>
    <row r="618" spans="1:50" ht="15.75" thickBot="1" x14ac:dyDescent="0.3">
      <c r="A618" s="179" t="s">
        <v>80</v>
      </c>
      <c r="B618" s="180" t="s">
        <v>231</v>
      </c>
      <c r="C618" s="181" t="s">
        <v>285</v>
      </c>
      <c r="D618" s="176" t="str">
        <f t="shared" si="164"/>
        <v>1336547587-Superior-STAR+PLUS-MRSA West</v>
      </c>
      <c r="E618" s="169" t="s">
        <v>480</v>
      </c>
      <c r="F618" s="169" t="s">
        <v>233</v>
      </c>
      <c r="G618" s="169" t="s">
        <v>202</v>
      </c>
      <c r="H618" s="85" t="s">
        <v>469</v>
      </c>
      <c r="I618" s="95" t="s">
        <v>510</v>
      </c>
      <c r="J618" s="116" t="s">
        <v>195</v>
      </c>
      <c r="K618" s="117" t="s">
        <v>195</v>
      </c>
      <c r="L618" s="117" t="s">
        <v>195</v>
      </c>
      <c r="M618" s="117" t="s">
        <v>195</v>
      </c>
      <c r="N618" s="117" t="s">
        <v>195</v>
      </c>
      <c r="O618" s="117" t="s">
        <v>195</v>
      </c>
      <c r="P618" s="117" t="s">
        <v>195</v>
      </c>
      <c r="Q618" s="117" t="s">
        <v>195</v>
      </c>
      <c r="R618" s="117" t="s">
        <v>195</v>
      </c>
      <c r="S618" s="117" t="s">
        <v>195</v>
      </c>
      <c r="T618" s="117" t="s">
        <v>195</v>
      </c>
      <c r="U618" s="118" t="s">
        <v>195</v>
      </c>
      <c r="V618" s="106">
        <v>4</v>
      </c>
      <c r="W618" s="106">
        <v>2</v>
      </c>
      <c r="X618" s="106">
        <v>1</v>
      </c>
      <c r="Y618" s="106">
        <v>2</v>
      </c>
      <c r="Z618" s="106">
        <v>3</v>
      </c>
      <c r="AA618" s="106">
        <v>0</v>
      </c>
      <c r="AB618" s="106">
        <v>0</v>
      </c>
      <c r="AC618" s="106">
        <v>2</v>
      </c>
      <c r="AD618" s="106">
        <v>1</v>
      </c>
      <c r="AE618" s="106">
        <v>3</v>
      </c>
      <c r="AF618" s="106">
        <v>0</v>
      </c>
      <c r="AG618" s="182">
        <v>2</v>
      </c>
      <c r="AH618" s="119">
        <f t="shared" si="165"/>
        <v>20</v>
      </c>
      <c r="AI618" s="106">
        <f t="shared" si="166"/>
        <v>4</v>
      </c>
      <c r="AJ618" s="107">
        <f t="shared" si="167"/>
        <v>2</v>
      </c>
      <c r="AK618" s="107">
        <f t="shared" si="168"/>
        <v>1</v>
      </c>
      <c r="AL618" s="107">
        <f t="shared" si="169"/>
        <v>2</v>
      </c>
      <c r="AM618" s="107">
        <f t="shared" si="170"/>
        <v>3</v>
      </c>
      <c r="AN618" s="107">
        <f t="shared" si="171"/>
        <v>0</v>
      </c>
      <c r="AO618" s="107">
        <f t="shared" si="172"/>
        <v>0</v>
      </c>
      <c r="AP618" s="107">
        <f t="shared" si="173"/>
        <v>2</v>
      </c>
      <c r="AQ618" s="107">
        <f t="shared" si="174"/>
        <v>1</v>
      </c>
      <c r="AR618" s="107">
        <f t="shared" si="175"/>
        <v>3</v>
      </c>
      <c r="AS618" s="107">
        <f t="shared" si="176"/>
        <v>0</v>
      </c>
      <c r="AT618" s="107">
        <f t="shared" si="177"/>
        <v>2</v>
      </c>
      <c r="AU618" s="105">
        <f t="shared" si="178"/>
        <v>20</v>
      </c>
      <c r="AV618" s="86">
        <v>1121.6600000000001</v>
      </c>
      <c r="AW618" s="87">
        <f t="shared" si="179"/>
        <v>1295.25</v>
      </c>
      <c r="AX618" s="87">
        <f t="shared" si="180"/>
        <v>173.58999999999992</v>
      </c>
    </row>
    <row r="619" spans="1:50" ht="15.75" thickBot="1" x14ac:dyDescent="0.3">
      <c r="A619" s="179" t="s">
        <v>81</v>
      </c>
      <c r="B619" s="180" t="s">
        <v>245</v>
      </c>
      <c r="C619" s="181" t="s">
        <v>285</v>
      </c>
      <c r="D619" s="176" t="str">
        <f t="shared" si="164"/>
        <v>1336560382-Superior-STAR+PLUS-MRSA West</v>
      </c>
      <c r="E619" s="169" t="s">
        <v>480</v>
      </c>
      <c r="F619" s="169" t="s">
        <v>233</v>
      </c>
      <c r="G619" s="169" t="s">
        <v>202</v>
      </c>
      <c r="H619" s="85" t="s">
        <v>469</v>
      </c>
      <c r="I619" s="95" t="s">
        <v>510</v>
      </c>
      <c r="J619" s="116" t="s">
        <v>195</v>
      </c>
      <c r="K619" s="117" t="s">
        <v>195</v>
      </c>
      <c r="L619" s="117" t="s">
        <v>195</v>
      </c>
      <c r="M619" s="117" t="s">
        <v>195</v>
      </c>
      <c r="N619" s="117" t="s">
        <v>195</v>
      </c>
      <c r="O619" s="117" t="s">
        <v>195</v>
      </c>
      <c r="P619" s="117" t="s">
        <v>195</v>
      </c>
      <c r="Q619" s="117" t="s">
        <v>195</v>
      </c>
      <c r="R619" s="117" t="s">
        <v>195</v>
      </c>
      <c r="S619" s="117" t="s">
        <v>195</v>
      </c>
      <c r="T619" s="117" t="s">
        <v>195</v>
      </c>
      <c r="U619" s="118" t="s">
        <v>195</v>
      </c>
      <c r="V619" s="106">
        <v>7</v>
      </c>
      <c r="W619" s="106">
        <v>12</v>
      </c>
      <c r="X619" s="106">
        <v>9</v>
      </c>
      <c r="Y619" s="106">
        <v>12</v>
      </c>
      <c r="Z619" s="106">
        <v>8</v>
      </c>
      <c r="AA619" s="106">
        <v>12</v>
      </c>
      <c r="AB619" s="106">
        <v>11</v>
      </c>
      <c r="AC619" s="106">
        <v>14</v>
      </c>
      <c r="AD619" s="106">
        <v>8</v>
      </c>
      <c r="AE619" s="106">
        <v>10</v>
      </c>
      <c r="AF619" s="106">
        <v>11</v>
      </c>
      <c r="AG619" s="182">
        <v>15</v>
      </c>
      <c r="AH619" s="119">
        <f t="shared" si="165"/>
        <v>129</v>
      </c>
      <c r="AI619" s="106">
        <f t="shared" si="166"/>
        <v>7</v>
      </c>
      <c r="AJ619" s="107">
        <f t="shared" si="167"/>
        <v>12</v>
      </c>
      <c r="AK619" s="107">
        <f t="shared" si="168"/>
        <v>9</v>
      </c>
      <c r="AL619" s="107">
        <f t="shared" si="169"/>
        <v>12</v>
      </c>
      <c r="AM619" s="107">
        <f t="shared" si="170"/>
        <v>8</v>
      </c>
      <c r="AN619" s="107">
        <f t="shared" si="171"/>
        <v>12</v>
      </c>
      <c r="AO619" s="107">
        <f t="shared" si="172"/>
        <v>11</v>
      </c>
      <c r="AP619" s="107">
        <f t="shared" si="173"/>
        <v>14</v>
      </c>
      <c r="AQ619" s="107">
        <f t="shared" si="174"/>
        <v>8</v>
      </c>
      <c r="AR619" s="107">
        <f t="shared" si="175"/>
        <v>10</v>
      </c>
      <c r="AS619" s="107">
        <f t="shared" si="176"/>
        <v>11</v>
      </c>
      <c r="AT619" s="107">
        <f t="shared" si="177"/>
        <v>15</v>
      </c>
      <c r="AU619" s="105">
        <f t="shared" si="178"/>
        <v>129</v>
      </c>
      <c r="AV619" s="86">
        <v>2900.15</v>
      </c>
      <c r="AW619" s="87">
        <f t="shared" si="179"/>
        <v>8354.36</v>
      </c>
      <c r="AX619" s="87">
        <f t="shared" si="180"/>
        <v>5454.2100000000009</v>
      </c>
    </row>
    <row r="620" spans="1:50" ht="15.75" thickBot="1" x14ac:dyDescent="0.3">
      <c r="A620" s="179" t="s">
        <v>82</v>
      </c>
      <c r="B620" s="180" t="s">
        <v>316</v>
      </c>
      <c r="C620" s="181" t="s">
        <v>314</v>
      </c>
      <c r="D620" s="176" t="str">
        <f t="shared" si="164"/>
        <v>1336590462-Superior-STAR+PLUS-MRSA Central</v>
      </c>
      <c r="E620" s="169" t="s">
        <v>480</v>
      </c>
      <c r="F620" s="169" t="s">
        <v>233</v>
      </c>
      <c r="G620" s="169" t="s">
        <v>212</v>
      </c>
      <c r="H620" s="85" t="s">
        <v>468</v>
      </c>
      <c r="I620" s="95" t="s">
        <v>510</v>
      </c>
      <c r="J620" s="116" t="s">
        <v>195</v>
      </c>
      <c r="K620" s="117" t="s">
        <v>195</v>
      </c>
      <c r="L620" s="117" t="s">
        <v>195</v>
      </c>
      <c r="M620" s="117" t="s">
        <v>195</v>
      </c>
      <c r="N620" s="117" t="s">
        <v>195</v>
      </c>
      <c r="O620" s="117" t="s">
        <v>195</v>
      </c>
      <c r="P620" s="117" t="s">
        <v>195</v>
      </c>
      <c r="Q620" s="117" t="s">
        <v>195</v>
      </c>
      <c r="R620" s="117" t="s">
        <v>195</v>
      </c>
      <c r="S620" s="117" t="s">
        <v>195</v>
      </c>
      <c r="T620" s="117" t="s">
        <v>195</v>
      </c>
      <c r="U620" s="118" t="s">
        <v>195</v>
      </c>
      <c r="V620" s="106">
        <v>31</v>
      </c>
      <c r="W620" s="106">
        <v>31</v>
      </c>
      <c r="X620" s="106">
        <v>23</v>
      </c>
      <c r="Y620" s="106">
        <v>31</v>
      </c>
      <c r="Z620" s="106">
        <v>29</v>
      </c>
      <c r="AA620" s="106">
        <v>17</v>
      </c>
      <c r="AB620" s="106">
        <v>27</v>
      </c>
      <c r="AC620" s="106">
        <v>25</v>
      </c>
      <c r="AD620" s="106">
        <v>45</v>
      </c>
      <c r="AE620" s="106">
        <v>34</v>
      </c>
      <c r="AF620" s="106">
        <v>38</v>
      </c>
      <c r="AG620" s="182">
        <v>34</v>
      </c>
      <c r="AH620" s="119">
        <f t="shared" si="165"/>
        <v>365</v>
      </c>
      <c r="AI620" s="106">
        <f t="shared" si="166"/>
        <v>31</v>
      </c>
      <c r="AJ620" s="107">
        <f t="shared" si="167"/>
        <v>31</v>
      </c>
      <c r="AK620" s="107">
        <f t="shared" si="168"/>
        <v>23</v>
      </c>
      <c r="AL620" s="107">
        <f t="shared" si="169"/>
        <v>31</v>
      </c>
      <c r="AM620" s="107">
        <f t="shared" si="170"/>
        <v>29</v>
      </c>
      <c r="AN620" s="107">
        <f t="shared" si="171"/>
        <v>17</v>
      </c>
      <c r="AO620" s="107">
        <f t="shared" si="172"/>
        <v>27</v>
      </c>
      <c r="AP620" s="107">
        <f t="shared" si="173"/>
        <v>25</v>
      </c>
      <c r="AQ620" s="107">
        <f t="shared" si="174"/>
        <v>45</v>
      </c>
      <c r="AR620" s="107">
        <f t="shared" si="175"/>
        <v>34</v>
      </c>
      <c r="AS620" s="107">
        <f t="shared" si="176"/>
        <v>38</v>
      </c>
      <c r="AT620" s="107">
        <f t="shared" si="177"/>
        <v>34</v>
      </c>
      <c r="AU620" s="105">
        <f t="shared" si="178"/>
        <v>365</v>
      </c>
      <c r="AV620" s="86">
        <v>84622.049999999988</v>
      </c>
      <c r="AW620" s="87">
        <f t="shared" si="179"/>
        <v>39723.94</v>
      </c>
      <c r="AX620" s="87">
        <f t="shared" si="180"/>
        <v>-44898.109999999986</v>
      </c>
    </row>
    <row r="621" spans="1:50" ht="15.75" thickBot="1" x14ac:dyDescent="0.3">
      <c r="A621" s="179" t="s">
        <v>83</v>
      </c>
      <c r="B621" s="180" t="s">
        <v>294</v>
      </c>
      <c r="C621" s="181" t="s">
        <v>385</v>
      </c>
      <c r="D621" s="176" t="str">
        <f t="shared" si="164"/>
        <v>1356308423-Superior-STAR+PLUS-Lubbock</v>
      </c>
      <c r="E621" s="169" t="s">
        <v>480</v>
      </c>
      <c r="F621" s="169" t="s">
        <v>233</v>
      </c>
      <c r="G621" s="169" t="s">
        <v>279</v>
      </c>
      <c r="H621" s="85" t="s">
        <v>469</v>
      </c>
      <c r="I621" s="95" t="s">
        <v>510</v>
      </c>
      <c r="J621" s="116" t="s">
        <v>195</v>
      </c>
      <c r="K621" s="117" t="s">
        <v>195</v>
      </c>
      <c r="L621" s="117" t="s">
        <v>195</v>
      </c>
      <c r="M621" s="117" t="s">
        <v>195</v>
      </c>
      <c r="N621" s="117" t="s">
        <v>195</v>
      </c>
      <c r="O621" s="117" t="s">
        <v>195</v>
      </c>
      <c r="P621" s="117" t="s">
        <v>195</v>
      </c>
      <c r="Q621" s="117" t="s">
        <v>195</v>
      </c>
      <c r="R621" s="117" t="s">
        <v>195</v>
      </c>
      <c r="S621" s="117" t="s">
        <v>195</v>
      </c>
      <c r="T621" s="117" t="s">
        <v>195</v>
      </c>
      <c r="U621" s="118" t="s">
        <v>195</v>
      </c>
      <c r="V621" s="106">
        <v>22</v>
      </c>
      <c r="W621" s="106">
        <v>24</v>
      </c>
      <c r="X621" s="106">
        <v>27</v>
      </c>
      <c r="Y621" s="106">
        <v>26</v>
      </c>
      <c r="Z621" s="106">
        <v>30</v>
      </c>
      <c r="AA621" s="106">
        <v>25</v>
      </c>
      <c r="AB621" s="106">
        <v>33</v>
      </c>
      <c r="AC621" s="106">
        <v>31</v>
      </c>
      <c r="AD621" s="106">
        <v>30</v>
      </c>
      <c r="AE621" s="106">
        <v>29</v>
      </c>
      <c r="AF621" s="106">
        <v>26</v>
      </c>
      <c r="AG621" s="182">
        <v>26</v>
      </c>
      <c r="AH621" s="119">
        <f t="shared" si="165"/>
        <v>329</v>
      </c>
      <c r="AI621" s="106">
        <f t="shared" si="166"/>
        <v>22</v>
      </c>
      <c r="AJ621" s="107">
        <f t="shared" si="167"/>
        <v>24</v>
      </c>
      <c r="AK621" s="107">
        <f t="shared" si="168"/>
        <v>27</v>
      </c>
      <c r="AL621" s="107">
        <f t="shared" si="169"/>
        <v>26</v>
      </c>
      <c r="AM621" s="107">
        <f t="shared" si="170"/>
        <v>30</v>
      </c>
      <c r="AN621" s="107">
        <f t="shared" si="171"/>
        <v>25</v>
      </c>
      <c r="AO621" s="107">
        <f t="shared" si="172"/>
        <v>33</v>
      </c>
      <c r="AP621" s="107">
        <f t="shared" si="173"/>
        <v>31</v>
      </c>
      <c r="AQ621" s="107">
        <f t="shared" si="174"/>
        <v>30</v>
      </c>
      <c r="AR621" s="107">
        <f t="shared" si="175"/>
        <v>29</v>
      </c>
      <c r="AS621" s="107">
        <f t="shared" si="176"/>
        <v>26</v>
      </c>
      <c r="AT621" s="107">
        <f t="shared" si="177"/>
        <v>26</v>
      </c>
      <c r="AU621" s="105">
        <f t="shared" si="178"/>
        <v>329</v>
      </c>
      <c r="AV621" s="86">
        <v>8718.0300000000007</v>
      </c>
      <c r="AW621" s="87">
        <f t="shared" si="179"/>
        <v>21306.87</v>
      </c>
      <c r="AX621" s="87">
        <f t="shared" si="180"/>
        <v>12588.839999999998</v>
      </c>
    </row>
    <row r="622" spans="1:50" ht="15.75" thickBot="1" x14ac:dyDescent="0.3">
      <c r="A622" s="179" t="s">
        <v>84</v>
      </c>
      <c r="B622" s="180" t="s">
        <v>221</v>
      </c>
      <c r="C622" s="181" t="s">
        <v>285</v>
      </c>
      <c r="D622" s="176" t="str">
        <f t="shared" si="164"/>
        <v>1356607824-Superior-STAR+PLUS-MRSA West</v>
      </c>
      <c r="E622" s="169" t="s">
        <v>480</v>
      </c>
      <c r="F622" s="169" t="s">
        <v>233</v>
      </c>
      <c r="G622" s="169" t="s">
        <v>202</v>
      </c>
      <c r="H622" s="85" t="s">
        <v>469</v>
      </c>
      <c r="I622" s="95" t="s">
        <v>510</v>
      </c>
      <c r="J622" s="116" t="s">
        <v>195</v>
      </c>
      <c r="K622" s="117" t="s">
        <v>195</v>
      </c>
      <c r="L622" s="117" t="s">
        <v>195</v>
      </c>
      <c r="M622" s="117" t="s">
        <v>195</v>
      </c>
      <c r="N622" s="117" t="s">
        <v>195</v>
      </c>
      <c r="O622" s="117" t="s">
        <v>195</v>
      </c>
      <c r="P622" s="117" t="s">
        <v>195</v>
      </c>
      <c r="Q622" s="117" t="s">
        <v>195</v>
      </c>
      <c r="R622" s="117" t="s">
        <v>195</v>
      </c>
      <c r="S622" s="117" t="s">
        <v>195</v>
      </c>
      <c r="T622" s="117" t="s">
        <v>195</v>
      </c>
      <c r="U622" s="118" t="s">
        <v>195</v>
      </c>
      <c r="V622" s="106">
        <v>11</v>
      </c>
      <c r="W622" s="106">
        <v>18</v>
      </c>
      <c r="X622" s="106">
        <v>12</v>
      </c>
      <c r="Y622" s="106">
        <v>7</v>
      </c>
      <c r="Z622" s="106">
        <v>5</v>
      </c>
      <c r="AA622" s="106">
        <v>11</v>
      </c>
      <c r="AB622" s="106">
        <v>16</v>
      </c>
      <c r="AC622" s="106">
        <v>7</v>
      </c>
      <c r="AD622" s="106">
        <v>11</v>
      </c>
      <c r="AE622" s="106">
        <v>10</v>
      </c>
      <c r="AF622" s="106">
        <v>8</v>
      </c>
      <c r="AG622" s="182">
        <v>15</v>
      </c>
      <c r="AH622" s="119">
        <f t="shared" si="165"/>
        <v>131</v>
      </c>
      <c r="AI622" s="106">
        <f t="shared" si="166"/>
        <v>11</v>
      </c>
      <c r="AJ622" s="107">
        <f t="shared" si="167"/>
        <v>18</v>
      </c>
      <c r="AK622" s="107">
        <f t="shared" si="168"/>
        <v>12</v>
      </c>
      <c r="AL622" s="107">
        <f t="shared" si="169"/>
        <v>7</v>
      </c>
      <c r="AM622" s="107">
        <f t="shared" si="170"/>
        <v>5</v>
      </c>
      <c r="AN622" s="107">
        <f t="shared" si="171"/>
        <v>11</v>
      </c>
      <c r="AO622" s="107">
        <f t="shared" si="172"/>
        <v>16</v>
      </c>
      <c r="AP622" s="107">
        <f t="shared" si="173"/>
        <v>7</v>
      </c>
      <c r="AQ622" s="107">
        <f t="shared" si="174"/>
        <v>11</v>
      </c>
      <c r="AR622" s="107">
        <f t="shared" si="175"/>
        <v>10</v>
      </c>
      <c r="AS622" s="107">
        <f t="shared" si="176"/>
        <v>8</v>
      </c>
      <c r="AT622" s="107">
        <f t="shared" si="177"/>
        <v>15</v>
      </c>
      <c r="AU622" s="105">
        <f t="shared" si="178"/>
        <v>131</v>
      </c>
      <c r="AV622" s="86">
        <v>8109.5499999999975</v>
      </c>
      <c r="AW622" s="87">
        <f t="shared" si="179"/>
        <v>8483.89</v>
      </c>
      <c r="AX622" s="87">
        <f t="shared" si="180"/>
        <v>374.34000000000196</v>
      </c>
    </row>
    <row r="623" spans="1:50" ht="15.75" thickBot="1" x14ac:dyDescent="0.3">
      <c r="A623" s="179" t="s">
        <v>86</v>
      </c>
      <c r="B623" s="180" t="s">
        <v>380</v>
      </c>
      <c r="C623" s="181" t="s">
        <v>436</v>
      </c>
      <c r="D623" s="176" t="str">
        <f t="shared" si="164"/>
        <v>1366507477-Superior-STAR+PLUS-Hidalgo</v>
      </c>
      <c r="E623" s="169" t="s">
        <v>480</v>
      </c>
      <c r="F623" s="169" t="s">
        <v>233</v>
      </c>
      <c r="G623" s="169" t="s">
        <v>382</v>
      </c>
      <c r="H623" s="85" t="s">
        <v>469</v>
      </c>
      <c r="I623" s="95" t="s">
        <v>510</v>
      </c>
      <c r="J623" s="116" t="s">
        <v>195</v>
      </c>
      <c r="K623" s="117" t="s">
        <v>195</v>
      </c>
      <c r="L623" s="117" t="s">
        <v>195</v>
      </c>
      <c r="M623" s="117" t="s">
        <v>195</v>
      </c>
      <c r="N623" s="117" t="s">
        <v>195</v>
      </c>
      <c r="O623" s="117" t="s">
        <v>195</v>
      </c>
      <c r="P623" s="117" t="s">
        <v>195</v>
      </c>
      <c r="Q623" s="117" t="s">
        <v>195</v>
      </c>
      <c r="R623" s="117" t="s">
        <v>195</v>
      </c>
      <c r="S623" s="117" t="s">
        <v>195</v>
      </c>
      <c r="T623" s="117" t="s">
        <v>195</v>
      </c>
      <c r="U623" s="118" t="s">
        <v>195</v>
      </c>
      <c r="V623" s="106">
        <v>5</v>
      </c>
      <c r="W623" s="106">
        <v>5</v>
      </c>
      <c r="X623" s="106">
        <v>2</v>
      </c>
      <c r="Y623" s="106">
        <v>3</v>
      </c>
      <c r="Z623" s="106">
        <v>5</v>
      </c>
      <c r="AA623" s="106">
        <v>11</v>
      </c>
      <c r="AB623" s="106">
        <v>3</v>
      </c>
      <c r="AC623" s="106">
        <v>5</v>
      </c>
      <c r="AD623" s="106">
        <v>4</v>
      </c>
      <c r="AE623" s="106">
        <v>4</v>
      </c>
      <c r="AF623" s="106">
        <v>11</v>
      </c>
      <c r="AG623" s="182">
        <v>2</v>
      </c>
      <c r="AH623" s="119">
        <f t="shared" si="165"/>
        <v>60</v>
      </c>
      <c r="AI623" s="106">
        <f t="shared" si="166"/>
        <v>5</v>
      </c>
      <c r="AJ623" s="107">
        <f t="shared" si="167"/>
        <v>5</v>
      </c>
      <c r="AK623" s="107">
        <f t="shared" si="168"/>
        <v>2</v>
      </c>
      <c r="AL623" s="107">
        <f t="shared" si="169"/>
        <v>3</v>
      </c>
      <c r="AM623" s="107">
        <f t="shared" si="170"/>
        <v>5</v>
      </c>
      <c r="AN623" s="107">
        <f t="shared" si="171"/>
        <v>11</v>
      </c>
      <c r="AO623" s="107">
        <f t="shared" si="172"/>
        <v>3</v>
      </c>
      <c r="AP623" s="107">
        <f t="shared" si="173"/>
        <v>5</v>
      </c>
      <c r="AQ623" s="107">
        <f t="shared" si="174"/>
        <v>4</v>
      </c>
      <c r="AR623" s="107">
        <f t="shared" si="175"/>
        <v>4</v>
      </c>
      <c r="AS623" s="107">
        <f t="shared" si="176"/>
        <v>11</v>
      </c>
      <c r="AT623" s="107">
        <f t="shared" si="177"/>
        <v>2</v>
      </c>
      <c r="AU623" s="105">
        <f t="shared" si="178"/>
        <v>60</v>
      </c>
      <c r="AV623" s="86">
        <v>12544.110000000002</v>
      </c>
      <c r="AW623" s="87">
        <f t="shared" si="179"/>
        <v>3885.75</v>
      </c>
      <c r="AX623" s="87">
        <f t="shared" si="180"/>
        <v>-8658.3600000000024</v>
      </c>
    </row>
    <row r="624" spans="1:50" ht="15.75" thickBot="1" x14ac:dyDescent="0.3">
      <c r="A624" s="179" t="s">
        <v>88</v>
      </c>
      <c r="B624" s="180" t="s">
        <v>273</v>
      </c>
      <c r="C624" s="181" t="s">
        <v>441</v>
      </c>
      <c r="D624" s="176" t="str">
        <f t="shared" si="164"/>
        <v>1386751394-Superior-STAR+PLUS-Bexar</v>
      </c>
      <c r="E624" s="169" t="s">
        <v>480</v>
      </c>
      <c r="F624" s="169" t="s">
        <v>233</v>
      </c>
      <c r="G624" s="169" t="s">
        <v>272</v>
      </c>
      <c r="H624" s="85" t="s">
        <v>469</v>
      </c>
      <c r="I624" s="95" t="s">
        <v>510</v>
      </c>
      <c r="J624" s="116" t="s">
        <v>195</v>
      </c>
      <c r="K624" s="117" t="s">
        <v>195</v>
      </c>
      <c r="L624" s="117" t="s">
        <v>195</v>
      </c>
      <c r="M624" s="117" t="s">
        <v>195</v>
      </c>
      <c r="N624" s="117" t="s">
        <v>195</v>
      </c>
      <c r="O624" s="117" t="s">
        <v>195</v>
      </c>
      <c r="P624" s="117" t="s">
        <v>195</v>
      </c>
      <c r="Q624" s="117" t="s">
        <v>195</v>
      </c>
      <c r="R624" s="117" t="s">
        <v>195</v>
      </c>
      <c r="S624" s="117" t="s">
        <v>195</v>
      </c>
      <c r="T624" s="117" t="s">
        <v>195</v>
      </c>
      <c r="U624" s="118" t="s">
        <v>195</v>
      </c>
      <c r="V624" s="106">
        <v>16</v>
      </c>
      <c r="W624" s="106">
        <v>14</v>
      </c>
      <c r="X624" s="106">
        <v>7</v>
      </c>
      <c r="Y624" s="106">
        <v>15</v>
      </c>
      <c r="Z624" s="106">
        <v>18</v>
      </c>
      <c r="AA624" s="106">
        <v>15</v>
      </c>
      <c r="AB624" s="106">
        <v>27</v>
      </c>
      <c r="AC624" s="106">
        <v>24</v>
      </c>
      <c r="AD624" s="106">
        <v>22</v>
      </c>
      <c r="AE624" s="106">
        <v>34</v>
      </c>
      <c r="AF624" s="106">
        <v>22</v>
      </c>
      <c r="AG624" s="182">
        <v>35</v>
      </c>
      <c r="AH624" s="119">
        <f t="shared" si="165"/>
        <v>249</v>
      </c>
      <c r="AI624" s="106">
        <f t="shared" si="166"/>
        <v>16</v>
      </c>
      <c r="AJ624" s="107">
        <f t="shared" si="167"/>
        <v>14</v>
      </c>
      <c r="AK624" s="107">
        <f t="shared" si="168"/>
        <v>7</v>
      </c>
      <c r="AL624" s="107">
        <f t="shared" si="169"/>
        <v>15</v>
      </c>
      <c r="AM624" s="107">
        <f t="shared" si="170"/>
        <v>18</v>
      </c>
      <c r="AN624" s="107">
        <f t="shared" si="171"/>
        <v>15</v>
      </c>
      <c r="AO624" s="107">
        <f t="shared" si="172"/>
        <v>27</v>
      </c>
      <c r="AP624" s="107">
        <f t="shared" si="173"/>
        <v>24</v>
      </c>
      <c r="AQ624" s="107">
        <f t="shared" si="174"/>
        <v>22</v>
      </c>
      <c r="AR624" s="107">
        <f t="shared" si="175"/>
        <v>34</v>
      </c>
      <c r="AS624" s="107">
        <f t="shared" si="176"/>
        <v>22</v>
      </c>
      <c r="AT624" s="107">
        <f t="shared" si="177"/>
        <v>35</v>
      </c>
      <c r="AU624" s="105">
        <f t="shared" si="178"/>
        <v>249</v>
      </c>
      <c r="AV624" s="86">
        <v>6699.1</v>
      </c>
      <c r="AW624" s="87">
        <f t="shared" si="179"/>
        <v>16125.87</v>
      </c>
      <c r="AX624" s="87">
        <f t="shared" si="180"/>
        <v>9426.77</v>
      </c>
    </row>
    <row r="625" spans="1:50" ht="15.75" thickBot="1" x14ac:dyDescent="0.3">
      <c r="A625" s="179" t="s">
        <v>90</v>
      </c>
      <c r="B625" s="180" t="s">
        <v>222</v>
      </c>
      <c r="C625" s="181" t="s">
        <v>285</v>
      </c>
      <c r="D625" s="176" t="str">
        <f t="shared" si="164"/>
        <v>1407893316-Superior-STAR+PLUS-MRSA West</v>
      </c>
      <c r="E625" s="169" t="s">
        <v>480</v>
      </c>
      <c r="F625" s="169" t="s">
        <v>233</v>
      </c>
      <c r="G625" s="169" t="s">
        <v>202</v>
      </c>
      <c r="H625" s="85" t="s">
        <v>469</v>
      </c>
      <c r="I625" s="95" t="s">
        <v>510</v>
      </c>
      <c r="J625" s="116" t="s">
        <v>195</v>
      </c>
      <c r="K625" s="117" t="s">
        <v>195</v>
      </c>
      <c r="L625" s="117" t="s">
        <v>195</v>
      </c>
      <c r="M625" s="117" t="s">
        <v>195</v>
      </c>
      <c r="N625" s="117" t="s">
        <v>195</v>
      </c>
      <c r="O625" s="117" t="s">
        <v>195</v>
      </c>
      <c r="P625" s="117" t="s">
        <v>195</v>
      </c>
      <c r="Q625" s="117" t="s">
        <v>195</v>
      </c>
      <c r="R625" s="117" t="s">
        <v>195</v>
      </c>
      <c r="S625" s="117" t="s">
        <v>195</v>
      </c>
      <c r="T625" s="117" t="s">
        <v>195</v>
      </c>
      <c r="U625" s="118" t="s">
        <v>195</v>
      </c>
      <c r="V625" s="106">
        <v>9</v>
      </c>
      <c r="W625" s="106">
        <v>8</v>
      </c>
      <c r="X625" s="106">
        <v>7</v>
      </c>
      <c r="Y625" s="106">
        <v>4</v>
      </c>
      <c r="Z625" s="106">
        <v>5</v>
      </c>
      <c r="AA625" s="106">
        <v>7</v>
      </c>
      <c r="AB625" s="106">
        <v>4</v>
      </c>
      <c r="AC625" s="106">
        <v>4</v>
      </c>
      <c r="AD625" s="106">
        <v>9</v>
      </c>
      <c r="AE625" s="106">
        <v>5</v>
      </c>
      <c r="AF625" s="106">
        <v>8</v>
      </c>
      <c r="AG625" s="182">
        <v>11</v>
      </c>
      <c r="AH625" s="119">
        <f t="shared" si="165"/>
        <v>81</v>
      </c>
      <c r="AI625" s="106">
        <f t="shared" si="166"/>
        <v>9</v>
      </c>
      <c r="AJ625" s="107">
        <f t="shared" si="167"/>
        <v>8</v>
      </c>
      <c r="AK625" s="107">
        <f t="shared" si="168"/>
        <v>7</v>
      </c>
      <c r="AL625" s="107">
        <f t="shared" si="169"/>
        <v>4</v>
      </c>
      <c r="AM625" s="107">
        <f t="shared" si="170"/>
        <v>5</v>
      </c>
      <c r="AN625" s="107">
        <f t="shared" si="171"/>
        <v>7</v>
      </c>
      <c r="AO625" s="107">
        <f t="shared" si="172"/>
        <v>4</v>
      </c>
      <c r="AP625" s="107">
        <f t="shared" si="173"/>
        <v>4</v>
      </c>
      <c r="AQ625" s="107">
        <f t="shared" si="174"/>
        <v>9</v>
      </c>
      <c r="AR625" s="107">
        <f t="shared" si="175"/>
        <v>5</v>
      </c>
      <c r="AS625" s="107">
        <f t="shared" si="176"/>
        <v>8</v>
      </c>
      <c r="AT625" s="107">
        <f t="shared" si="177"/>
        <v>11</v>
      </c>
      <c r="AU625" s="105">
        <f t="shared" si="178"/>
        <v>81</v>
      </c>
      <c r="AV625" s="86">
        <v>3145.69</v>
      </c>
      <c r="AW625" s="87">
        <f t="shared" si="179"/>
        <v>5245.76</v>
      </c>
      <c r="AX625" s="87">
        <f t="shared" si="180"/>
        <v>2100.0700000000002</v>
      </c>
    </row>
    <row r="626" spans="1:50" ht="15.75" thickBot="1" x14ac:dyDescent="0.3">
      <c r="A626" s="179" t="s">
        <v>92</v>
      </c>
      <c r="B626" s="180" t="s">
        <v>324</v>
      </c>
      <c r="C626" s="181" t="s">
        <v>441</v>
      </c>
      <c r="D626" s="176" t="str">
        <f t="shared" si="164"/>
        <v>1417498585-Superior-STAR+PLUS-Bexar</v>
      </c>
      <c r="E626" s="169" t="s">
        <v>480</v>
      </c>
      <c r="F626" s="169" t="s">
        <v>233</v>
      </c>
      <c r="G626" s="169" t="s">
        <v>272</v>
      </c>
      <c r="H626" s="85" t="s">
        <v>469</v>
      </c>
      <c r="I626" s="95" t="s">
        <v>510</v>
      </c>
      <c r="J626" s="116" t="s">
        <v>195</v>
      </c>
      <c r="K626" s="117" t="s">
        <v>195</v>
      </c>
      <c r="L626" s="117" t="s">
        <v>195</v>
      </c>
      <c r="M626" s="117" t="s">
        <v>195</v>
      </c>
      <c r="N626" s="117" t="s">
        <v>195</v>
      </c>
      <c r="O626" s="117" t="s">
        <v>195</v>
      </c>
      <c r="P626" s="117" t="s">
        <v>195</v>
      </c>
      <c r="Q626" s="117" t="s">
        <v>195</v>
      </c>
      <c r="R626" s="117" t="s">
        <v>195</v>
      </c>
      <c r="S626" s="117" t="s">
        <v>195</v>
      </c>
      <c r="T626" s="117" t="s">
        <v>195</v>
      </c>
      <c r="U626" s="118" t="s">
        <v>195</v>
      </c>
      <c r="V626" s="106">
        <v>17</v>
      </c>
      <c r="W626" s="106">
        <v>13</v>
      </c>
      <c r="X626" s="106">
        <v>12</v>
      </c>
      <c r="Y626" s="106">
        <v>11</v>
      </c>
      <c r="Z626" s="106">
        <v>15</v>
      </c>
      <c r="AA626" s="106">
        <v>14</v>
      </c>
      <c r="AB626" s="106">
        <v>15</v>
      </c>
      <c r="AC626" s="106">
        <v>15</v>
      </c>
      <c r="AD626" s="106">
        <v>13</v>
      </c>
      <c r="AE626" s="106">
        <v>11</v>
      </c>
      <c r="AF626" s="106">
        <v>10</v>
      </c>
      <c r="AG626" s="182">
        <v>14</v>
      </c>
      <c r="AH626" s="119">
        <f t="shared" si="165"/>
        <v>160</v>
      </c>
      <c r="AI626" s="106">
        <f t="shared" si="166"/>
        <v>17</v>
      </c>
      <c r="AJ626" s="107">
        <f t="shared" si="167"/>
        <v>13</v>
      </c>
      <c r="AK626" s="107">
        <f t="shared" si="168"/>
        <v>12</v>
      </c>
      <c r="AL626" s="107">
        <f t="shared" si="169"/>
        <v>11</v>
      </c>
      <c r="AM626" s="107">
        <f t="shared" si="170"/>
        <v>15</v>
      </c>
      <c r="AN626" s="107">
        <f t="shared" si="171"/>
        <v>14</v>
      </c>
      <c r="AO626" s="107">
        <f t="shared" si="172"/>
        <v>15</v>
      </c>
      <c r="AP626" s="107">
        <f t="shared" si="173"/>
        <v>15</v>
      </c>
      <c r="AQ626" s="107">
        <f t="shared" si="174"/>
        <v>13</v>
      </c>
      <c r="AR626" s="107">
        <f t="shared" si="175"/>
        <v>11</v>
      </c>
      <c r="AS626" s="107">
        <f t="shared" si="176"/>
        <v>10</v>
      </c>
      <c r="AT626" s="107">
        <f t="shared" si="177"/>
        <v>14</v>
      </c>
      <c r="AU626" s="105">
        <f t="shared" si="178"/>
        <v>160</v>
      </c>
      <c r="AV626" s="86">
        <v>200.10000000000002</v>
      </c>
      <c r="AW626" s="87">
        <f t="shared" si="179"/>
        <v>10362</v>
      </c>
      <c r="AX626" s="87">
        <f t="shared" si="180"/>
        <v>10161.9</v>
      </c>
    </row>
    <row r="627" spans="1:50" ht="15.75" thickBot="1" x14ac:dyDescent="0.3">
      <c r="A627" s="179" t="s">
        <v>93</v>
      </c>
      <c r="B627" s="180" t="s">
        <v>415</v>
      </c>
      <c r="C627" s="181" t="s">
        <v>385</v>
      </c>
      <c r="D627" s="176" t="str">
        <f t="shared" si="164"/>
        <v>1417965286-Superior-STAR+PLUS-Lubbock</v>
      </c>
      <c r="E627" s="169" t="s">
        <v>480</v>
      </c>
      <c r="F627" s="169" t="s">
        <v>233</v>
      </c>
      <c r="G627" s="169" t="s">
        <v>279</v>
      </c>
      <c r="H627" s="85" t="s">
        <v>469</v>
      </c>
      <c r="I627" s="95" t="s">
        <v>510</v>
      </c>
      <c r="J627" s="116" t="s">
        <v>195</v>
      </c>
      <c r="K627" s="117" t="s">
        <v>195</v>
      </c>
      <c r="L627" s="117" t="s">
        <v>195</v>
      </c>
      <c r="M627" s="117" t="s">
        <v>195</v>
      </c>
      <c r="N627" s="117" t="s">
        <v>195</v>
      </c>
      <c r="O627" s="117" t="s">
        <v>195</v>
      </c>
      <c r="P627" s="117" t="s">
        <v>195</v>
      </c>
      <c r="Q627" s="117" t="s">
        <v>195</v>
      </c>
      <c r="R627" s="117" t="s">
        <v>195</v>
      </c>
      <c r="S627" s="117" t="s">
        <v>195</v>
      </c>
      <c r="T627" s="117" t="s">
        <v>195</v>
      </c>
      <c r="U627" s="118" t="s">
        <v>195</v>
      </c>
      <c r="V627" s="106">
        <v>8</v>
      </c>
      <c r="W627" s="106">
        <v>3</v>
      </c>
      <c r="X627" s="106">
        <v>3</v>
      </c>
      <c r="Y627" s="106">
        <v>8</v>
      </c>
      <c r="Z627" s="106">
        <v>14</v>
      </c>
      <c r="AA627" s="106">
        <v>14</v>
      </c>
      <c r="AB627" s="106">
        <v>12</v>
      </c>
      <c r="AC627" s="106">
        <v>9</v>
      </c>
      <c r="AD627" s="106">
        <v>10</v>
      </c>
      <c r="AE627" s="106">
        <v>19</v>
      </c>
      <c r="AF627" s="106">
        <v>23</v>
      </c>
      <c r="AG627" s="182">
        <v>12</v>
      </c>
      <c r="AH627" s="119">
        <f t="shared" si="165"/>
        <v>135</v>
      </c>
      <c r="AI627" s="106">
        <f t="shared" si="166"/>
        <v>8</v>
      </c>
      <c r="AJ627" s="107">
        <f t="shared" si="167"/>
        <v>3</v>
      </c>
      <c r="AK627" s="107">
        <f t="shared" si="168"/>
        <v>3</v>
      </c>
      <c r="AL627" s="107">
        <f t="shared" si="169"/>
        <v>8</v>
      </c>
      <c r="AM627" s="107">
        <f t="shared" si="170"/>
        <v>14</v>
      </c>
      <c r="AN627" s="107">
        <f t="shared" si="171"/>
        <v>14</v>
      </c>
      <c r="AO627" s="107">
        <f t="shared" si="172"/>
        <v>12</v>
      </c>
      <c r="AP627" s="107">
        <f t="shared" si="173"/>
        <v>9</v>
      </c>
      <c r="AQ627" s="107">
        <f t="shared" si="174"/>
        <v>10</v>
      </c>
      <c r="AR627" s="107">
        <f t="shared" si="175"/>
        <v>19</v>
      </c>
      <c r="AS627" s="107">
        <f t="shared" si="176"/>
        <v>23</v>
      </c>
      <c r="AT627" s="107">
        <f t="shared" si="177"/>
        <v>12</v>
      </c>
      <c r="AU627" s="105">
        <f t="shared" si="178"/>
        <v>135</v>
      </c>
      <c r="AV627" s="86">
        <v>8853.9199999999983</v>
      </c>
      <c r="AW627" s="87">
        <f t="shared" si="179"/>
        <v>8742.94</v>
      </c>
      <c r="AX627" s="87">
        <f t="shared" si="180"/>
        <v>-110.97999999999774</v>
      </c>
    </row>
    <row r="628" spans="1:50" ht="15.75" thickBot="1" x14ac:dyDescent="0.3">
      <c r="A628" s="179" t="s">
        <v>94</v>
      </c>
      <c r="B628" s="180" t="s">
        <v>337</v>
      </c>
      <c r="C628" s="181" t="s">
        <v>285</v>
      </c>
      <c r="D628" s="176" t="str">
        <f t="shared" si="164"/>
        <v>1417985086-Superior-STAR+PLUS-MRSA West</v>
      </c>
      <c r="E628" s="169" t="s">
        <v>480</v>
      </c>
      <c r="F628" s="169" t="s">
        <v>233</v>
      </c>
      <c r="G628" s="169" t="s">
        <v>202</v>
      </c>
      <c r="H628" s="85" t="s">
        <v>469</v>
      </c>
      <c r="I628" s="95" t="s">
        <v>510</v>
      </c>
      <c r="J628" s="116" t="s">
        <v>195</v>
      </c>
      <c r="K628" s="117" t="s">
        <v>195</v>
      </c>
      <c r="L628" s="117" t="s">
        <v>195</v>
      </c>
      <c r="M628" s="117" t="s">
        <v>195</v>
      </c>
      <c r="N628" s="117" t="s">
        <v>195</v>
      </c>
      <c r="O628" s="117" t="s">
        <v>195</v>
      </c>
      <c r="P628" s="117" t="s">
        <v>195</v>
      </c>
      <c r="Q628" s="117" t="s">
        <v>195</v>
      </c>
      <c r="R628" s="117" t="s">
        <v>195</v>
      </c>
      <c r="S628" s="117" t="s">
        <v>195</v>
      </c>
      <c r="T628" s="117" t="s">
        <v>195</v>
      </c>
      <c r="U628" s="118" t="s">
        <v>195</v>
      </c>
      <c r="V628" s="106">
        <v>4</v>
      </c>
      <c r="W628" s="106">
        <v>1</v>
      </c>
      <c r="X628" s="106">
        <v>3</v>
      </c>
      <c r="Y628" s="106">
        <v>3</v>
      </c>
      <c r="Z628" s="106">
        <v>2</v>
      </c>
      <c r="AA628" s="106">
        <v>2</v>
      </c>
      <c r="AB628" s="106">
        <v>0</v>
      </c>
      <c r="AC628" s="106">
        <v>2</v>
      </c>
      <c r="AD628" s="106">
        <v>2</v>
      </c>
      <c r="AE628" s="106">
        <v>4</v>
      </c>
      <c r="AF628" s="106">
        <v>5</v>
      </c>
      <c r="AG628" s="182">
        <v>1</v>
      </c>
      <c r="AH628" s="119">
        <f t="shared" si="165"/>
        <v>29</v>
      </c>
      <c r="AI628" s="106">
        <f t="shared" si="166"/>
        <v>4</v>
      </c>
      <c r="AJ628" s="107">
        <f t="shared" si="167"/>
        <v>1</v>
      </c>
      <c r="AK628" s="107">
        <f t="shared" si="168"/>
        <v>3</v>
      </c>
      <c r="AL628" s="107">
        <f t="shared" si="169"/>
        <v>3</v>
      </c>
      <c r="AM628" s="107">
        <f t="shared" si="170"/>
        <v>2</v>
      </c>
      <c r="AN628" s="107">
        <f t="shared" si="171"/>
        <v>2</v>
      </c>
      <c r="AO628" s="107">
        <f t="shared" si="172"/>
        <v>0</v>
      </c>
      <c r="AP628" s="107">
        <f t="shared" si="173"/>
        <v>2</v>
      </c>
      <c r="AQ628" s="107">
        <f t="shared" si="174"/>
        <v>2</v>
      </c>
      <c r="AR628" s="107">
        <f t="shared" si="175"/>
        <v>4</v>
      </c>
      <c r="AS628" s="107">
        <f t="shared" si="176"/>
        <v>5</v>
      </c>
      <c r="AT628" s="107">
        <f t="shared" si="177"/>
        <v>1</v>
      </c>
      <c r="AU628" s="105">
        <f t="shared" si="178"/>
        <v>29</v>
      </c>
      <c r="AV628" s="86">
        <v>1470.0500000000006</v>
      </c>
      <c r="AW628" s="87">
        <f t="shared" si="179"/>
        <v>1878.11</v>
      </c>
      <c r="AX628" s="87">
        <f t="shared" si="180"/>
        <v>408.05999999999926</v>
      </c>
    </row>
    <row r="629" spans="1:50" ht="15.75" thickBot="1" x14ac:dyDescent="0.3">
      <c r="A629" s="179" t="s">
        <v>96</v>
      </c>
      <c r="B629" s="180" t="s">
        <v>390</v>
      </c>
      <c r="C629" s="181" t="s">
        <v>385</v>
      </c>
      <c r="D629" s="176" t="str">
        <f t="shared" si="164"/>
        <v>1437178357-Superior-STAR+PLUS-Lubbock</v>
      </c>
      <c r="E629" s="169" t="s">
        <v>480</v>
      </c>
      <c r="F629" s="169" t="s">
        <v>233</v>
      </c>
      <c r="G629" s="169" t="s">
        <v>279</v>
      </c>
      <c r="H629" s="85" t="s">
        <v>469</v>
      </c>
      <c r="I629" s="95" t="s">
        <v>510</v>
      </c>
      <c r="J629" s="116" t="s">
        <v>195</v>
      </c>
      <c r="K629" s="117" t="s">
        <v>195</v>
      </c>
      <c r="L629" s="117" t="s">
        <v>195</v>
      </c>
      <c r="M629" s="117" t="s">
        <v>195</v>
      </c>
      <c r="N629" s="117" t="s">
        <v>195</v>
      </c>
      <c r="O629" s="117" t="s">
        <v>195</v>
      </c>
      <c r="P629" s="117" t="s">
        <v>195</v>
      </c>
      <c r="Q629" s="117" t="s">
        <v>195</v>
      </c>
      <c r="R629" s="117" t="s">
        <v>195</v>
      </c>
      <c r="S629" s="117" t="s">
        <v>195</v>
      </c>
      <c r="T629" s="117" t="s">
        <v>195</v>
      </c>
      <c r="U629" s="118" t="s">
        <v>195</v>
      </c>
      <c r="V629" s="106">
        <v>0</v>
      </c>
      <c r="W629" s="106">
        <v>3</v>
      </c>
      <c r="X629" s="106">
        <v>3</v>
      </c>
      <c r="Y629" s="106">
        <v>3</v>
      </c>
      <c r="Z629" s="106">
        <v>2</v>
      </c>
      <c r="AA629" s="106">
        <v>9</v>
      </c>
      <c r="AB629" s="106">
        <v>0</v>
      </c>
      <c r="AC629" s="106">
        <v>0</v>
      </c>
      <c r="AD629" s="106">
        <v>1</v>
      </c>
      <c r="AE629" s="106">
        <v>0</v>
      </c>
      <c r="AF629" s="106">
        <v>0</v>
      </c>
      <c r="AG629" s="182">
        <v>0</v>
      </c>
      <c r="AH629" s="119">
        <f t="shared" si="165"/>
        <v>21</v>
      </c>
      <c r="AI629" s="106">
        <f t="shared" si="166"/>
        <v>0</v>
      </c>
      <c r="AJ629" s="107">
        <f t="shared" si="167"/>
        <v>3</v>
      </c>
      <c r="AK629" s="107">
        <f t="shared" si="168"/>
        <v>3</v>
      </c>
      <c r="AL629" s="107">
        <f t="shared" si="169"/>
        <v>3</v>
      </c>
      <c r="AM629" s="107">
        <f t="shared" si="170"/>
        <v>2</v>
      </c>
      <c r="AN629" s="107">
        <f t="shared" si="171"/>
        <v>9</v>
      </c>
      <c r="AO629" s="107">
        <f t="shared" si="172"/>
        <v>0</v>
      </c>
      <c r="AP629" s="107">
        <f t="shared" si="173"/>
        <v>0</v>
      </c>
      <c r="AQ629" s="107">
        <f t="shared" si="174"/>
        <v>1</v>
      </c>
      <c r="AR629" s="107">
        <f t="shared" si="175"/>
        <v>0</v>
      </c>
      <c r="AS629" s="107">
        <f t="shared" si="176"/>
        <v>0</v>
      </c>
      <c r="AT629" s="107">
        <f t="shared" si="177"/>
        <v>0</v>
      </c>
      <c r="AU629" s="105">
        <f t="shared" si="178"/>
        <v>21</v>
      </c>
      <c r="AV629" s="86">
        <v>4393.2399999999989</v>
      </c>
      <c r="AW629" s="87">
        <f t="shared" si="179"/>
        <v>1360.01</v>
      </c>
      <c r="AX629" s="87">
        <f t="shared" si="180"/>
        <v>-3033.2299999999987</v>
      </c>
    </row>
    <row r="630" spans="1:50" ht="15.75" thickBot="1" x14ac:dyDescent="0.3">
      <c r="A630" s="179" t="s">
        <v>85</v>
      </c>
      <c r="B630" s="180" t="s">
        <v>342</v>
      </c>
      <c r="C630" s="181" t="s">
        <v>276</v>
      </c>
      <c r="D630" s="176" t="str">
        <f t="shared" si="164"/>
        <v>1356682298-United-STAR+PLUS-Travis</v>
      </c>
      <c r="E630" s="169" t="s">
        <v>482</v>
      </c>
      <c r="F630" s="169" t="s">
        <v>233</v>
      </c>
      <c r="G630" s="169" t="s">
        <v>225</v>
      </c>
      <c r="H630" s="85" t="s">
        <v>469</v>
      </c>
      <c r="I630" s="95" t="s">
        <v>510</v>
      </c>
      <c r="J630" s="116" t="s">
        <v>195</v>
      </c>
      <c r="K630" s="117" t="s">
        <v>195</v>
      </c>
      <c r="L630" s="117" t="s">
        <v>195</v>
      </c>
      <c r="M630" s="117" t="s">
        <v>195</v>
      </c>
      <c r="N630" s="117" t="s">
        <v>195</v>
      </c>
      <c r="O630" s="117" t="s">
        <v>195</v>
      </c>
      <c r="P630" s="117" t="s">
        <v>195</v>
      </c>
      <c r="Q630" s="117" t="s">
        <v>195</v>
      </c>
      <c r="R630" s="117" t="s">
        <v>195</v>
      </c>
      <c r="S630" s="117" t="s">
        <v>195</v>
      </c>
      <c r="T630" s="117" t="s">
        <v>195</v>
      </c>
      <c r="U630" s="118" t="s">
        <v>195</v>
      </c>
      <c r="V630" s="106">
        <v>36</v>
      </c>
      <c r="W630" s="106">
        <v>32</v>
      </c>
      <c r="X630" s="106">
        <v>31</v>
      </c>
      <c r="Y630" s="106">
        <v>24</v>
      </c>
      <c r="Z630" s="106">
        <v>34</v>
      </c>
      <c r="AA630" s="106">
        <v>26</v>
      </c>
      <c r="AB630" s="106">
        <v>35</v>
      </c>
      <c r="AC630" s="106">
        <v>10</v>
      </c>
      <c r="AD630" s="106">
        <v>8</v>
      </c>
      <c r="AE630" s="106">
        <v>9</v>
      </c>
      <c r="AF630" s="106">
        <v>9</v>
      </c>
      <c r="AG630" s="182">
        <v>12</v>
      </c>
      <c r="AH630" s="119">
        <f t="shared" si="165"/>
        <v>266</v>
      </c>
      <c r="AI630" s="106">
        <f t="shared" si="166"/>
        <v>36</v>
      </c>
      <c r="AJ630" s="107">
        <f t="shared" si="167"/>
        <v>32</v>
      </c>
      <c r="AK630" s="107">
        <f t="shared" si="168"/>
        <v>31</v>
      </c>
      <c r="AL630" s="107">
        <f t="shared" si="169"/>
        <v>24</v>
      </c>
      <c r="AM630" s="107">
        <f t="shared" si="170"/>
        <v>34</v>
      </c>
      <c r="AN630" s="107">
        <f t="shared" si="171"/>
        <v>26</v>
      </c>
      <c r="AO630" s="107">
        <f t="shared" si="172"/>
        <v>35</v>
      </c>
      <c r="AP630" s="107">
        <f t="shared" si="173"/>
        <v>10</v>
      </c>
      <c r="AQ630" s="107">
        <f t="shared" si="174"/>
        <v>8</v>
      </c>
      <c r="AR630" s="107">
        <f t="shared" si="175"/>
        <v>9</v>
      </c>
      <c r="AS630" s="107">
        <f t="shared" si="176"/>
        <v>9</v>
      </c>
      <c r="AT630" s="107">
        <f t="shared" si="177"/>
        <v>12</v>
      </c>
      <c r="AU630" s="105">
        <f t="shared" si="178"/>
        <v>266</v>
      </c>
      <c r="AV630" s="86">
        <v>2127.7500000000009</v>
      </c>
      <c r="AW630" s="87">
        <f t="shared" si="179"/>
        <v>17226.830000000002</v>
      </c>
      <c r="AX630" s="87">
        <f t="shared" si="180"/>
        <v>15099.080000000002</v>
      </c>
    </row>
    <row r="631" spans="1:50" ht="15.75" thickBot="1" x14ac:dyDescent="0.3">
      <c r="A631" s="179" t="s">
        <v>129</v>
      </c>
      <c r="B631" s="180" t="s">
        <v>311</v>
      </c>
      <c r="C631" s="181" t="s">
        <v>276</v>
      </c>
      <c r="D631" s="176" t="str">
        <f t="shared" si="164"/>
        <v>1639697949-United-STAR+PLUS-Travis</v>
      </c>
      <c r="E631" s="169" t="s">
        <v>482</v>
      </c>
      <c r="F631" s="169" t="s">
        <v>233</v>
      </c>
      <c r="G631" s="169" t="s">
        <v>225</v>
      </c>
      <c r="H631" s="85" t="s">
        <v>469</v>
      </c>
      <c r="I631" s="95" t="s">
        <v>510</v>
      </c>
      <c r="J631" s="116" t="s">
        <v>195</v>
      </c>
      <c r="K631" s="117" t="s">
        <v>195</v>
      </c>
      <c r="L631" s="117" t="s">
        <v>195</v>
      </c>
      <c r="M631" s="117" t="s">
        <v>195</v>
      </c>
      <c r="N631" s="117" t="s">
        <v>195</v>
      </c>
      <c r="O631" s="117" t="s">
        <v>195</v>
      </c>
      <c r="P631" s="117" t="s">
        <v>195</v>
      </c>
      <c r="Q631" s="117" t="s">
        <v>195</v>
      </c>
      <c r="R631" s="117" t="s">
        <v>195</v>
      </c>
      <c r="S631" s="117" t="s">
        <v>195</v>
      </c>
      <c r="T631" s="117" t="s">
        <v>195</v>
      </c>
      <c r="U631" s="118" t="s">
        <v>195</v>
      </c>
      <c r="V631" s="106">
        <v>4</v>
      </c>
      <c r="W631" s="106">
        <v>2</v>
      </c>
      <c r="X631" s="106">
        <v>6</v>
      </c>
      <c r="Y631" s="106">
        <v>3</v>
      </c>
      <c r="Z631" s="106">
        <v>5</v>
      </c>
      <c r="AA631" s="106">
        <v>4</v>
      </c>
      <c r="AB631" s="106">
        <v>7</v>
      </c>
      <c r="AC631" s="106">
        <v>8</v>
      </c>
      <c r="AD631" s="106">
        <v>7</v>
      </c>
      <c r="AE631" s="106">
        <v>3</v>
      </c>
      <c r="AF631" s="106">
        <v>1</v>
      </c>
      <c r="AG631" s="182">
        <v>2</v>
      </c>
      <c r="AH631" s="119">
        <f t="shared" si="165"/>
        <v>52</v>
      </c>
      <c r="AI631" s="106">
        <f t="shared" si="166"/>
        <v>4</v>
      </c>
      <c r="AJ631" s="107">
        <f t="shared" si="167"/>
        <v>2</v>
      </c>
      <c r="AK631" s="107">
        <f t="shared" si="168"/>
        <v>6</v>
      </c>
      <c r="AL631" s="107">
        <f t="shared" si="169"/>
        <v>3</v>
      </c>
      <c r="AM631" s="107">
        <f t="shared" si="170"/>
        <v>5</v>
      </c>
      <c r="AN631" s="107">
        <f t="shared" si="171"/>
        <v>4</v>
      </c>
      <c r="AO631" s="107">
        <f t="shared" si="172"/>
        <v>7</v>
      </c>
      <c r="AP631" s="107">
        <f t="shared" si="173"/>
        <v>8</v>
      </c>
      <c r="AQ631" s="107">
        <f t="shared" si="174"/>
        <v>7</v>
      </c>
      <c r="AR631" s="107">
        <f t="shared" si="175"/>
        <v>3</v>
      </c>
      <c r="AS631" s="107">
        <f t="shared" si="176"/>
        <v>1</v>
      </c>
      <c r="AT631" s="107">
        <f t="shared" si="177"/>
        <v>2</v>
      </c>
      <c r="AU631" s="105">
        <f t="shared" si="178"/>
        <v>52</v>
      </c>
      <c r="AV631" s="86">
        <v>1234.2599999999993</v>
      </c>
      <c r="AW631" s="87">
        <f t="shared" si="179"/>
        <v>3367.65</v>
      </c>
      <c r="AX631" s="87">
        <f t="shared" si="180"/>
        <v>2133.3900000000008</v>
      </c>
    </row>
    <row r="632" spans="1:50" ht="15.75" thickBot="1" x14ac:dyDescent="0.3">
      <c r="A632" s="179" t="s">
        <v>176</v>
      </c>
      <c r="B632" s="180" t="s">
        <v>312</v>
      </c>
      <c r="C632" s="181" t="s">
        <v>276</v>
      </c>
      <c r="D632" s="176" t="str">
        <f t="shared" si="164"/>
        <v>1912425000-United-STAR+PLUS-Travis</v>
      </c>
      <c r="E632" s="169" t="s">
        <v>482</v>
      </c>
      <c r="F632" s="169" t="s">
        <v>233</v>
      </c>
      <c r="G632" s="169" t="s">
        <v>225</v>
      </c>
      <c r="H632" s="85" t="s">
        <v>469</v>
      </c>
      <c r="I632" s="95" t="s">
        <v>510</v>
      </c>
      <c r="J632" s="116" t="s">
        <v>195</v>
      </c>
      <c r="K632" s="117" t="s">
        <v>195</v>
      </c>
      <c r="L632" s="117" t="s">
        <v>195</v>
      </c>
      <c r="M632" s="117" t="s">
        <v>195</v>
      </c>
      <c r="N632" s="117" t="s">
        <v>195</v>
      </c>
      <c r="O632" s="117" t="s">
        <v>195</v>
      </c>
      <c r="P632" s="117" t="s">
        <v>195</v>
      </c>
      <c r="Q632" s="117" t="s">
        <v>195</v>
      </c>
      <c r="R632" s="117" t="s">
        <v>195</v>
      </c>
      <c r="S632" s="117" t="s">
        <v>195</v>
      </c>
      <c r="T632" s="117" t="s">
        <v>195</v>
      </c>
      <c r="U632" s="118" t="s">
        <v>195</v>
      </c>
      <c r="V632" s="106">
        <v>11</v>
      </c>
      <c r="W632" s="106">
        <v>10</v>
      </c>
      <c r="X632" s="106">
        <v>9</v>
      </c>
      <c r="Y632" s="106">
        <v>10</v>
      </c>
      <c r="Z632" s="106">
        <v>12</v>
      </c>
      <c r="AA632" s="106">
        <v>12</v>
      </c>
      <c r="AB632" s="106">
        <v>8</v>
      </c>
      <c r="AC632" s="106">
        <v>8</v>
      </c>
      <c r="AD632" s="106">
        <v>12</v>
      </c>
      <c r="AE632" s="106">
        <v>8</v>
      </c>
      <c r="AF632" s="106">
        <v>9</v>
      </c>
      <c r="AG632" s="182">
        <v>7</v>
      </c>
      <c r="AH632" s="119">
        <f t="shared" si="165"/>
        <v>116</v>
      </c>
      <c r="AI632" s="106">
        <f t="shared" si="166"/>
        <v>11</v>
      </c>
      <c r="AJ632" s="107">
        <f t="shared" si="167"/>
        <v>10</v>
      </c>
      <c r="AK632" s="107">
        <f t="shared" si="168"/>
        <v>9</v>
      </c>
      <c r="AL632" s="107">
        <f t="shared" si="169"/>
        <v>10</v>
      </c>
      <c r="AM632" s="107">
        <f t="shared" si="170"/>
        <v>12</v>
      </c>
      <c r="AN632" s="107">
        <f t="shared" si="171"/>
        <v>12</v>
      </c>
      <c r="AO632" s="107">
        <f t="shared" si="172"/>
        <v>8</v>
      </c>
      <c r="AP632" s="107">
        <f t="shared" si="173"/>
        <v>8</v>
      </c>
      <c r="AQ632" s="107">
        <f t="shared" si="174"/>
        <v>12</v>
      </c>
      <c r="AR632" s="107">
        <f t="shared" si="175"/>
        <v>8</v>
      </c>
      <c r="AS632" s="107">
        <f t="shared" si="176"/>
        <v>9</v>
      </c>
      <c r="AT632" s="107">
        <f t="shared" si="177"/>
        <v>7</v>
      </c>
      <c r="AU632" s="105">
        <f t="shared" si="178"/>
        <v>116</v>
      </c>
      <c r="AV632" s="86">
        <v>449.10999999999979</v>
      </c>
      <c r="AW632" s="87">
        <f t="shared" si="179"/>
        <v>7512.45</v>
      </c>
      <c r="AX632" s="87">
        <f t="shared" si="180"/>
        <v>7063.34</v>
      </c>
    </row>
    <row r="633" spans="1:50" ht="15.75" thickBot="1" x14ac:dyDescent="0.3">
      <c r="A633" s="179" t="s">
        <v>112</v>
      </c>
      <c r="B633" s="180" t="s">
        <v>317</v>
      </c>
      <c r="C633" s="181" t="s">
        <v>416</v>
      </c>
      <c r="D633" s="176" t="str">
        <f t="shared" si="164"/>
        <v>1518900778-BCBS-STAR Kids-MRSA Central</v>
      </c>
      <c r="E633" s="169" t="s">
        <v>471</v>
      </c>
      <c r="F633" s="169" t="s">
        <v>236</v>
      </c>
      <c r="G633" s="169" t="s">
        <v>212</v>
      </c>
      <c r="H633" s="85" t="s">
        <v>469</v>
      </c>
      <c r="I633" s="95" t="s">
        <v>510</v>
      </c>
      <c r="J633" s="116" t="s">
        <v>195</v>
      </c>
      <c r="K633" s="117" t="s">
        <v>195</v>
      </c>
      <c r="L633" s="117" t="s">
        <v>195</v>
      </c>
      <c r="M633" s="117" t="s">
        <v>195</v>
      </c>
      <c r="N633" s="117" t="s">
        <v>195</v>
      </c>
      <c r="O633" s="117" t="s">
        <v>195</v>
      </c>
      <c r="P633" s="117" t="s">
        <v>195</v>
      </c>
      <c r="Q633" s="117" t="s">
        <v>195</v>
      </c>
      <c r="R633" s="117" t="s">
        <v>195</v>
      </c>
      <c r="S633" s="117" t="s">
        <v>195</v>
      </c>
      <c r="T633" s="117" t="s">
        <v>195</v>
      </c>
      <c r="U633" s="118" t="s">
        <v>195</v>
      </c>
      <c r="V633" s="106">
        <v>0</v>
      </c>
      <c r="W633" s="106">
        <v>0</v>
      </c>
      <c r="X633" s="106">
        <v>0</v>
      </c>
      <c r="Y633" s="106">
        <v>0</v>
      </c>
      <c r="Z633" s="106">
        <v>0</v>
      </c>
      <c r="AA633" s="106">
        <v>0</v>
      </c>
      <c r="AB633" s="106">
        <v>0</v>
      </c>
      <c r="AC633" s="106">
        <v>0</v>
      </c>
      <c r="AD633" s="106">
        <v>0</v>
      </c>
      <c r="AE633" s="106">
        <v>0</v>
      </c>
      <c r="AF633" s="106">
        <v>0</v>
      </c>
      <c r="AG633" s="182">
        <v>0</v>
      </c>
      <c r="AH633" s="119">
        <f t="shared" si="165"/>
        <v>0</v>
      </c>
      <c r="AI633" s="106">
        <f t="shared" si="166"/>
        <v>0</v>
      </c>
      <c r="AJ633" s="107">
        <f t="shared" si="167"/>
        <v>0</v>
      </c>
      <c r="AK633" s="107">
        <f t="shared" si="168"/>
        <v>0</v>
      </c>
      <c r="AL633" s="107">
        <f t="shared" si="169"/>
        <v>0</v>
      </c>
      <c r="AM633" s="107">
        <f t="shared" si="170"/>
        <v>0</v>
      </c>
      <c r="AN633" s="107">
        <f t="shared" si="171"/>
        <v>0</v>
      </c>
      <c r="AO633" s="107">
        <f t="shared" si="172"/>
        <v>0</v>
      </c>
      <c r="AP633" s="107">
        <f t="shared" si="173"/>
        <v>0</v>
      </c>
      <c r="AQ633" s="107">
        <f t="shared" si="174"/>
        <v>0</v>
      </c>
      <c r="AR633" s="107">
        <f t="shared" si="175"/>
        <v>0</v>
      </c>
      <c r="AS633" s="107">
        <f t="shared" si="176"/>
        <v>0</v>
      </c>
      <c r="AT633" s="107">
        <f t="shared" si="177"/>
        <v>0</v>
      </c>
      <c r="AU633" s="105">
        <f t="shared" si="178"/>
        <v>0</v>
      </c>
      <c r="AV633" s="86">
        <v>280.89</v>
      </c>
      <c r="AW633" s="87">
        <f t="shared" si="179"/>
        <v>0</v>
      </c>
      <c r="AX633" s="87">
        <f t="shared" si="180"/>
        <v>-280.89</v>
      </c>
    </row>
    <row r="634" spans="1:50" ht="15.75" thickBot="1" x14ac:dyDescent="0.3">
      <c r="A634" s="179" t="s">
        <v>126</v>
      </c>
      <c r="B634" s="180" t="s">
        <v>409</v>
      </c>
      <c r="C634" s="181" t="s">
        <v>416</v>
      </c>
      <c r="D634" s="176" t="str">
        <f t="shared" ref="D634:D697" si="181">_xlfn.CONCAT(A634&amp;"-"&amp;E634&amp;"-"&amp;F634&amp;"-"&amp;G634)</f>
        <v>1629215041-BCBS-STAR Kids-MRSA Central</v>
      </c>
      <c r="E634" s="169" t="s">
        <v>471</v>
      </c>
      <c r="F634" s="169" t="s">
        <v>236</v>
      </c>
      <c r="G634" s="169" t="s">
        <v>212</v>
      </c>
      <c r="H634" s="85" t="s">
        <v>469</v>
      </c>
      <c r="I634" s="95" t="s">
        <v>510</v>
      </c>
      <c r="J634" s="116" t="s">
        <v>195</v>
      </c>
      <c r="K634" s="117" t="s">
        <v>195</v>
      </c>
      <c r="L634" s="117" t="s">
        <v>195</v>
      </c>
      <c r="M634" s="117" t="s">
        <v>195</v>
      </c>
      <c r="N634" s="117" t="s">
        <v>195</v>
      </c>
      <c r="O634" s="117" t="s">
        <v>195</v>
      </c>
      <c r="P634" s="117" t="s">
        <v>195</v>
      </c>
      <c r="Q634" s="117" t="s">
        <v>195</v>
      </c>
      <c r="R634" s="117" t="s">
        <v>195</v>
      </c>
      <c r="S634" s="117" t="s">
        <v>195</v>
      </c>
      <c r="T634" s="117" t="s">
        <v>195</v>
      </c>
      <c r="U634" s="118" t="s">
        <v>195</v>
      </c>
      <c r="V634" s="106">
        <v>0</v>
      </c>
      <c r="W634" s="106">
        <v>0</v>
      </c>
      <c r="X634" s="106">
        <v>0</v>
      </c>
      <c r="Y634" s="106">
        <v>0</v>
      </c>
      <c r="Z634" s="106">
        <v>1</v>
      </c>
      <c r="AA634" s="106">
        <v>2</v>
      </c>
      <c r="AB634" s="106">
        <v>1</v>
      </c>
      <c r="AC634" s="106">
        <v>0</v>
      </c>
      <c r="AD634" s="106">
        <v>0</v>
      </c>
      <c r="AE634" s="106">
        <v>0</v>
      </c>
      <c r="AF634" s="106">
        <v>0</v>
      </c>
      <c r="AG634" s="182">
        <v>0</v>
      </c>
      <c r="AH634" s="119">
        <f t="shared" si="165"/>
        <v>4</v>
      </c>
      <c r="AI634" s="106">
        <f t="shared" si="166"/>
        <v>0</v>
      </c>
      <c r="AJ634" s="107">
        <f t="shared" si="167"/>
        <v>0</v>
      </c>
      <c r="AK634" s="107">
        <f t="shared" si="168"/>
        <v>0</v>
      </c>
      <c r="AL634" s="107">
        <f t="shared" si="169"/>
        <v>0</v>
      </c>
      <c r="AM634" s="107">
        <f t="shared" si="170"/>
        <v>1</v>
      </c>
      <c r="AN634" s="107">
        <f t="shared" si="171"/>
        <v>2</v>
      </c>
      <c r="AO634" s="107">
        <f t="shared" si="172"/>
        <v>1</v>
      </c>
      <c r="AP634" s="107">
        <f t="shared" si="173"/>
        <v>0</v>
      </c>
      <c r="AQ634" s="107">
        <f t="shared" si="174"/>
        <v>0</v>
      </c>
      <c r="AR634" s="107">
        <f t="shared" si="175"/>
        <v>0</v>
      </c>
      <c r="AS634" s="107">
        <f t="shared" si="176"/>
        <v>0</v>
      </c>
      <c r="AT634" s="107">
        <f t="shared" si="177"/>
        <v>0</v>
      </c>
      <c r="AU634" s="105">
        <f t="shared" si="178"/>
        <v>4</v>
      </c>
      <c r="AV634" s="86">
        <v>664.36999999999978</v>
      </c>
      <c r="AW634" s="87">
        <f t="shared" si="179"/>
        <v>259.05</v>
      </c>
      <c r="AX634" s="87">
        <f t="shared" si="180"/>
        <v>-405.31999999999977</v>
      </c>
    </row>
    <row r="635" spans="1:50" ht="15.75" thickBot="1" x14ac:dyDescent="0.3">
      <c r="A635" s="179" t="s">
        <v>173</v>
      </c>
      <c r="B635" s="180" t="s">
        <v>353</v>
      </c>
      <c r="C635" s="181" t="s">
        <v>416</v>
      </c>
      <c r="D635" s="176" t="str">
        <f t="shared" si="181"/>
        <v>1902107568-BCBS-STAR Kids-MRSA Central</v>
      </c>
      <c r="E635" s="169" t="s">
        <v>471</v>
      </c>
      <c r="F635" s="169" t="s">
        <v>236</v>
      </c>
      <c r="G635" s="169" t="s">
        <v>212</v>
      </c>
      <c r="H635" s="85" t="s">
        <v>469</v>
      </c>
      <c r="I635" s="95" t="s">
        <v>510</v>
      </c>
      <c r="J635" s="116" t="s">
        <v>195</v>
      </c>
      <c r="K635" s="117" t="s">
        <v>195</v>
      </c>
      <c r="L635" s="117" t="s">
        <v>195</v>
      </c>
      <c r="M635" s="117" t="s">
        <v>195</v>
      </c>
      <c r="N635" s="117" t="s">
        <v>195</v>
      </c>
      <c r="O635" s="117" t="s">
        <v>195</v>
      </c>
      <c r="P635" s="117" t="s">
        <v>195</v>
      </c>
      <c r="Q635" s="117" t="s">
        <v>195</v>
      </c>
      <c r="R635" s="117" t="s">
        <v>195</v>
      </c>
      <c r="S635" s="117" t="s">
        <v>195</v>
      </c>
      <c r="T635" s="117" t="s">
        <v>195</v>
      </c>
      <c r="U635" s="118" t="s">
        <v>195</v>
      </c>
      <c r="V635" s="106">
        <v>2</v>
      </c>
      <c r="W635" s="106">
        <v>1</v>
      </c>
      <c r="X635" s="106">
        <v>2</v>
      </c>
      <c r="Y635" s="106">
        <v>0</v>
      </c>
      <c r="Z635" s="106">
        <v>2</v>
      </c>
      <c r="AA635" s="106">
        <v>2</v>
      </c>
      <c r="AB635" s="106">
        <v>1</v>
      </c>
      <c r="AC635" s="106">
        <v>1</v>
      </c>
      <c r="AD635" s="106">
        <v>1</v>
      </c>
      <c r="AE635" s="106">
        <v>1</v>
      </c>
      <c r="AF635" s="106">
        <v>0</v>
      </c>
      <c r="AG635" s="182">
        <v>0</v>
      </c>
      <c r="AH635" s="119">
        <f t="shared" ref="AH635:AH698" si="182">SUM(V635:AG635)</f>
        <v>13</v>
      </c>
      <c r="AI635" s="106">
        <f t="shared" ref="AI635:AI698" si="183">IF(AND(J635="Y",$I635="0"),V635,0)</f>
        <v>2</v>
      </c>
      <c r="AJ635" s="107">
        <f t="shared" ref="AJ635:AJ698" si="184">IF(AND(K635="Y",$I635="0"),W635,0)</f>
        <v>1</v>
      </c>
      <c r="AK635" s="107">
        <f t="shared" ref="AK635:AK698" si="185">IF(AND(L635="Y",$I635="0"),X635,0)</f>
        <v>2</v>
      </c>
      <c r="AL635" s="107">
        <f t="shared" ref="AL635:AL698" si="186">IF(AND(M635="Y",$I635="0"),Y635,0)</f>
        <v>0</v>
      </c>
      <c r="AM635" s="107">
        <f t="shared" ref="AM635:AM698" si="187">IF(AND(N635="Y",$I635="0"),Z635,0)</f>
        <v>2</v>
      </c>
      <c r="AN635" s="107">
        <f t="shared" ref="AN635:AN698" si="188">IF(AND(O635="Y",$I635="0"),AA635,0)</f>
        <v>2</v>
      </c>
      <c r="AO635" s="107">
        <f t="shared" ref="AO635:AO698" si="189">IF(AND(P635="Y",$I635="0"),AB635,0)</f>
        <v>1</v>
      </c>
      <c r="AP635" s="107">
        <f t="shared" ref="AP635:AP698" si="190">IF(AND(Q635="Y",$I635="0"),AC635,0)</f>
        <v>1</v>
      </c>
      <c r="AQ635" s="107">
        <f t="shared" ref="AQ635:AQ698" si="191">IF(AND(R635="Y",$I635="0"),AD635,0)</f>
        <v>1</v>
      </c>
      <c r="AR635" s="107">
        <f t="shared" ref="AR635:AR698" si="192">IF(AND(S635="Y",$I635="0"),AE635,0)</f>
        <v>1</v>
      </c>
      <c r="AS635" s="107">
        <f t="shared" ref="AS635:AS698" si="193">IF(AND(T635="Y",$I635="0"),AF635,0)</f>
        <v>0</v>
      </c>
      <c r="AT635" s="107">
        <f t="shared" ref="AT635:AT698" si="194">IF(AND(U635="Y",$I635="0"),AG635,0)</f>
        <v>0</v>
      </c>
      <c r="AU635" s="105">
        <f t="shared" ref="AU635:AU698" si="195">SUM(AI635:AT635)</f>
        <v>13</v>
      </c>
      <c r="AV635" s="86">
        <v>878.83</v>
      </c>
      <c r="AW635" s="87">
        <f t="shared" ref="AW635:AW698" si="196">ROUND(IF($H635=$A$2,Final_Comp1_FS,Final_Comp1_HB)*AU635,2)</f>
        <v>841.91</v>
      </c>
      <c r="AX635" s="87">
        <f t="shared" ref="AX635:AX698" si="197">AW635-AV635</f>
        <v>-36.920000000000073</v>
      </c>
    </row>
    <row r="636" spans="1:50" ht="15.75" thickBot="1" x14ac:dyDescent="0.3">
      <c r="A636" s="179" t="s">
        <v>174</v>
      </c>
      <c r="B636" s="180" t="s">
        <v>417</v>
      </c>
      <c r="C636" s="181" t="s">
        <v>416</v>
      </c>
      <c r="D636" s="176" t="str">
        <f t="shared" si="181"/>
        <v>1902384951-BCBS-STAR Kids-MRSA Central</v>
      </c>
      <c r="E636" s="169" t="s">
        <v>471</v>
      </c>
      <c r="F636" s="169" t="s">
        <v>236</v>
      </c>
      <c r="G636" s="169" t="s">
        <v>212</v>
      </c>
      <c r="H636" s="85" t="s">
        <v>468</v>
      </c>
      <c r="I636" s="95" t="s">
        <v>510</v>
      </c>
      <c r="J636" s="116" t="s">
        <v>195</v>
      </c>
      <c r="K636" s="117" t="s">
        <v>195</v>
      </c>
      <c r="L636" s="117" t="s">
        <v>195</v>
      </c>
      <c r="M636" s="117" t="s">
        <v>195</v>
      </c>
      <c r="N636" s="117" t="s">
        <v>195</v>
      </c>
      <c r="O636" s="117" t="s">
        <v>195</v>
      </c>
      <c r="P636" s="117" t="s">
        <v>195</v>
      </c>
      <c r="Q636" s="117" t="s">
        <v>195</v>
      </c>
      <c r="R636" s="117" t="s">
        <v>195</v>
      </c>
      <c r="S636" s="117" t="s">
        <v>195</v>
      </c>
      <c r="T636" s="117" t="s">
        <v>195</v>
      </c>
      <c r="U636" s="118" t="s">
        <v>195</v>
      </c>
      <c r="V636" s="106">
        <v>0</v>
      </c>
      <c r="W636" s="106">
        <v>0</v>
      </c>
      <c r="X636" s="106">
        <v>0</v>
      </c>
      <c r="Y636" s="106">
        <v>0</v>
      </c>
      <c r="Z636" s="106">
        <v>0</v>
      </c>
      <c r="AA636" s="106">
        <v>0</v>
      </c>
      <c r="AB636" s="106">
        <v>2</v>
      </c>
      <c r="AC636" s="106">
        <v>0</v>
      </c>
      <c r="AD636" s="106">
        <v>6</v>
      </c>
      <c r="AE636" s="106">
        <v>8</v>
      </c>
      <c r="AF636" s="106">
        <v>6</v>
      </c>
      <c r="AG636" s="182">
        <v>21</v>
      </c>
      <c r="AH636" s="119">
        <f t="shared" si="182"/>
        <v>43</v>
      </c>
      <c r="AI636" s="106">
        <f t="shared" si="183"/>
        <v>0</v>
      </c>
      <c r="AJ636" s="107">
        <f t="shared" si="184"/>
        <v>0</v>
      </c>
      <c r="AK636" s="107">
        <f t="shared" si="185"/>
        <v>0</v>
      </c>
      <c r="AL636" s="107">
        <f t="shared" si="186"/>
        <v>0</v>
      </c>
      <c r="AM636" s="107">
        <f t="shared" si="187"/>
        <v>0</v>
      </c>
      <c r="AN636" s="107">
        <f t="shared" si="188"/>
        <v>0</v>
      </c>
      <c r="AO636" s="107">
        <f t="shared" si="189"/>
        <v>2</v>
      </c>
      <c r="AP636" s="107">
        <f t="shared" si="190"/>
        <v>0</v>
      </c>
      <c r="AQ636" s="107">
        <f t="shared" si="191"/>
        <v>6</v>
      </c>
      <c r="AR636" s="107">
        <f t="shared" si="192"/>
        <v>8</v>
      </c>
      <c r="AS636" s="107">
        <f t="shared" si="193"/>
        <v>6</v>
      </c>
      <c r="AT636" s="107">
        <f t="shared" si="194"/>
        <v>21</v>
      </c>
      <c r="AU636" s="105">
        <f t="shared" si="195"/>
        <v>43</v>
      </c>
      <c r="AV636" s="86">
        <v>5534.0700000000015</v>
      </c>
      <c r="AW636" s="87">
        <f t="shared" si="196"/>
        <v>4679.8100000000004</v>
      </c>
      <c r="AX636" s="87">
        <f t="shared" si="197"/>
        <v>-854.26000000000113</v>
      </c>
    </row>
    <row r="637" spans="1:50" ht="15.75" thickBot="1" x14ac:dyDescent="0.3">
      <c r="A637" s="179" t="s">
        <v>144</v>
      </c>
      <c r="B637" s="180" t="s">
        <v>226</v>
      </c>
      <c r="C637" s="181" t="s">
        <v>349</v>
      </c>
      <c r="D637" s="176" t="str">
        <f t="shared" si="181"/>
        <v>1700392602-BCBS-STAR Kids-Travis</v>
      </c>
      <c r="E637" s="169" t="s">
        <v>471</v>
      </c>
      <c r="F637" s="169" t="s">
        <v>236</v>
      </c>
      <c r="G637" s="169" t="s">
        <v>225</v>
      </c>
      <c r="H637" s="85" t="s">
        <v>469</v>
      </c>
      <c r="I637" s="95" t="s">
        <v>510</v>
      </c>
      <c r="J637" s="116" t="s">
        <v>195</v>
      </c>
      <c r="K637" s="117" t="s">
        <v>195</v>
      </c>
      <c r="L637" s="117" t="s">
        <v>195</v>
      </c>
      <c r="M637" s="117" t="s">
        <v>195</v>
      </c>
      <c r="N637" s="117" t="s">
        <v>195</v>
      </c>
      <c r="O637" s="117" t="s">
        <v>195</v>
      </c>
      <c r="P637" s="117" t="s">
        <v>195</v>
      </c>
      <c r="Q637" s="117" t="s">
        <v>195</v>
      </c>
      <c r="R637" s="117" t="s">
        <v>195</v>
      </c>
      <c r="S637" s="117" t="s">
        <v>195</v>
      </c>
      <c r="T637" s="117" t="s">
        <v>195</v>
      </c>
      <c r="U637" s="118" t="s">
        <v>195</v>
      </c>
      <c r="V637" s="106">
        <v>2</v>
      </c>
      <c r="W637" s="106">
        <v>1</v>
      </c>
      <c r="X637" s="106">
        <v>5</v>
      </c>
      <c r="Y637" s="106">
        <v>2</v>
      </c>
      <c r="Z637" s="106">
        <v>1</v>
      </c>
      <c r="AA637" s="106">
        <v>1</v>
      </c>
      <c r="AB637" s="106">
        <v>3</v>
      </c>
      <c r="AC637" s="106">
        <v>0</v>
      </c>
      <c r="AD637" s="106">
        <v>1</v>
      </c>
      <c r="AE637" s="106">
        <v>0</v>
      </c>
      <c r="AF637" s="106">
        <v>3</v>
      </c>
      <c r="AG637" s="182">
        <v>4</v>
      </c>
      <c r="AH637" s="119">
        <f t="shared" si="182"/>
        <v>23</v>
      </c>
      <c r="AI637" s="106">
        <f t="shared" si="183"/>
        <v>2</v>
      </c>
      <c r="AJ637" s="107">
        <f t="shared" si="184"/>
        <v>1</v>
      </c>
      <c r="AK637" s="107">
        <f t="shared" si="185"/>
        <v>5</v>
      </c>
      <c r="AL637" s="107">
        <f t="shared" si="186"/>
        <v>2</v>
      </c>
      <c r="AM637" s="107">
        <f t="shared" si="187"/>
        <v>1</v>
      </c>
      <c r="AN637" s="107">
        <f t="shared" si="188"/>
        <v>1</v>
      </c>
      <c r="AO637" s="107">
        <f t="shared" si="189"/>
        <v>3</v>
      </c>
      <c r="AP637" s="107">
        <f t="shared" si="190"/>
        <v>0</v>
      </c>
      <c r="AQ637" s="107">
        <f t="shared" si="191"/>
        <v>1</v>
      </c>
      <c r="AR637" s="107">
        <f t="shared" si="192"/>
        <v>0</v>
      </c>
      <c r="AS637" s="107">
        <f t="shared" si="193"/>
        <v>3</v>
      </c>
      <c r="AT637" s="107">
        <f t="shared" si="194"/>
        <v>4</v>
      </c>
      <c r="AU637" s="105">
        <f t="shared" si="195"/>
        <v>23</v>
      </c>
      <c r="AV637" s="86">
        <v>505.89999999999986</v>
      </c>
      <c r="AW637" s="87">
        <f t="shared" si="196"/>
        <v>1489.54</v>
      </c>
      <c r="AX637" s="87">
        <f t="shared" si="197"/>
        <v>983.6400000000001</v>
      </c>
    </row>
    <row r="638" spans="1:50" ht="15.75" thickBot="1" x14ac:dyDescent="0.3">
      <c r="A638" s="179" t="s">
        <v>152</v>
      </c>
      <c r="B638" s="180" t="s">
        <v>228</v>
      </c>
      <c r="C638" s="181" t="s">
        <v>349</v>
      </c>
      <c r="D638" s="176" t="str">
        <f t="shared" si="181"/>
        <v>1730695594-BCBS-STAR Kids-Travis</v>
      </c>
      <c r="E638" s="169" t="s">
        <v>471</v>
      </c>
      <c r="F638" s="169" t="s">
        <v>236</v>
      </c>
      <c r="G638" s="169" t="s">
        <v>225</v>
      </c>
      <c r="H638" s="85" t="s">
        <v>469</v>
      </c>
      <c r="I638" s="95" t="s">
        <v>510</v>
      </c>
      <c r="J638" s="116" t="s">
        <v>195</v>
      </c>
      <c r="K638" s="117" t="s">
        <v>195</v>
      </c>
      <c r="L638" s="117" t="s">
        <v>195</v>
      </c>
      <c r="M638" s="117" t="s">
        <v>195</v>
      </c>
      <c r="N638" s="117" t="s">
        <v>195</v>
      </c>
      <c r="O638" s="117" t="s">
        <v>195</v>
      </c>
      <c r="P638" s="117" t="s">
        <v>195</v>
      </c>
      <c r="Q638" s="117" t="s">
        <v>195</v>
      </c>
      <c r="R638" s="117" t="s">
        <v>195</v>
      </c>
      <c r="S638" s="117" t="s">
        <v>195</v>
      </c>
      <c r="T638" s="117" t="s">
        <v>195</v>
      </c>
      <c r="U638" s="118" t="s">
        <v>195</v>
      </c>
      <c r="V638" s="106">
        <v>5</v>
      </c>
      <c r="W638" s="106">
        <v>2</v>
      </c>
      <c r="X638" s="106">
        <v>3</v>
      </c>
      <c r="Y638" s="106">
        <v>1</v>
      </c>
      <c r="Z638" s="106">
        <v>2</v>
      </c>
      <c r="AA638" s="106">
        <v>1</v>
      </c>
      <c r="AB638" s="106">
        <v>0</v>
      </c>
      <c r="AC638" s="106">
        <v>1</v>
      </c>
      <c r="AD638" s="106">
        <v>0</v>
      </c>
      <c r="AE638" s="106">
        <v>1</v>
      </c>
      <c r="AF638" s="106">
        <v>1</v>
      </c>
      <c r="AG638" s="182">
        <v>2</v>
      </c>
      <c r="AH638" s="119">
        <f t="shared" si="182"/>
        <v>19</v>
      </c>
      <c r="AI638" s="106">
        <f t="shared" si="183"/>
        <v>5</v>
      </c>
      <c r="AJ638" s="107">
        <f t="shared" si="184"/>
        <v>2</v>
      </c>
      <c r="AK638" s="107">
        <f t="shared" si="185"/>
        <v>3</v>
      </c>
      <c r="AL638" s="107">
        <f t="shared" si="186"/>
        <v>1</v>
      </c>
      <c r="AM638" s="107">
        <f t="shared" si="187"/>
        <v>2</v>
      </c>
      <c r="AN638" s="107">
        <f t="shared" si="188"/>
        <v>1</v>
      </c>
      <c r="AO638" s="107">
        <f t="shared" si="189"/>
        <v>0</v>
      </c>
      <c r="AP638" s="107">
        <f t="shared" si="190"/>
        <v>1</v>
      </c>
      <c r="AQ638" s="107">
        <f t="shared" si="191"/>
        <v>0</v>
      </c>
      <c r="AR638" s="107">
        <f t="shared" si="192"/>
        <v>1</v>
      </c>
      <c r="AS638" s="107">
        <f t="shared" si="193"/>
        <v>1</v>
      </c>
      <c r="AT638" s="107">
        <f t="shared" si="194"/>
        <v>2</v>
      </c>
      <c r="AU638" s="105">
        <f t="shared" si="195"/>
        <v>19</v>
      </c>
      <c r="AV638" s="86">
        <v>887.76000000000033</v>
      </c>
      <c r="AW638" s="87">
        <f t="shared" si="196"/>
        <v>1230.49</v>
      </c>
      <c r="AX638" s="87">
        <f t="shared" si="197"/>
        <v>342.72999999999968</v>
      </c>
    </row>
    <row r="639" spans="1:50" ht="15.75" thickBot="1" x14ac:dyDescent="0.3">
      <c r="A639" s="179" t="s">
        <v>64</v>
      </c>
      <c r="B639" s="180" t="s">
        <v>229</v>
      </c>
      <c r="C639" s="181" t="s">
        <v>349</v>
      </c>
      <c r="D639" s="176" t="str">
        <f t="shared" si="181"/>
        <v>1164445094-BCBS-STAR Kids-Travis</v>
      </c>
      <c r="E639" s="169" t="s">
        <v>471</v>
      </c>
      <c r="F639" s="169" t="s">
        <v>236</v>
      </c>
      <c r="G639" s="169" t="s">
        <v>225</v>
      </c>
      <c r="H639" s="85" t="s">
        <v>469</v>
      </c>
      <c r="I639" s="95" t="s">
        <v>510</v>
      </c>
      <c r="J639" s="116" t="s">
        <v>195</v>
      </c>
      <c r="K639" s="117" t="s">
        <v>195</v>
      </c>
      <c r="L639" s="117" t="s">
        <v>195</v>
      </c>
      <c r="M639" s="117" t="s">
        <v>195</v>
      </c>
      <c r="N639" s="117" t="s">
        <v>195</v>
      </c>
      <c r="O639" s="117" t="s">
        <v>195</v>
      </c>
      <c r="P639" s="117" t="s">
        <v>195</v>
      </c>
      <c r="Q639" s="117" t="s">
        <v>195</v>
      </c>
      <c r="R639" s="117" t="s">
        <v>195</v>
      </c>
      <c r="S639" s="117" t="s">
        <v>195</v>
      </c>
      <c r="T639" s="117" t="s">
        <v>195</v>
      </c>
      <c r="U639" s="118" t="s">
        <v>195</v>
      </c>
      <c r="V639" s="106">
        <v>0</v>
      </c>
      <c r="W639" s="106">
        <v>0</v>
      </c>
      <c r="X639" s="106">
        <v>0</v>
      </c>
      <c r="Y639" s="106">
        <v>0</v>
      </c>
      <c r="Z639" s="106">
        <v>1</v>
      </c>
      <c r="AA639" s="106">
        <v>0</v>
      </c>
      <c r="AB639" s="106">
        <v>2</v>
      </c>
      <c r="AC639" s="106">
        <v>0</v>
      </c>
      <c r="AD639" s="106">
        <v>1</v>
      </c>
      <c r="AE639" s="106">
        <v>0</v>
      </c>
      <c r="AF639" s="106">
        <v>0</v>
      </c>
      <c r="AG639" s="182">
        <v>1</v>
      </c>
      <c r="AH639" s="119">
        <f t="shared" si="182"/>
        <v>5</v>
      </c>
      <c r="AI639" s="106">
        <f t="shared" si="183"/>
        <v>0</v>
      </c>
      <c r="AJ639" s="107">
        <f t="shared" si="184"/>
        <v>0</v>
      </c>
      <c r="AK639" s="107">
        <f t="shared" si="185"/>
        <v>0</v>
      </c>
      <c r="AL639" s="107">
        <f t="shared" si="186"/>
        <v>0</v>
      </c>
      <c r="AM639" s="107">
        <f t="shared" si="187"/>
        <v>1</v>
      </c>
      <c r="AN639" s="107">
        <f t="shared" si="188"/>
        <v>0</v>
      </c>
      <c r="AO639" s="107">
        <f t="shared" si="189"/>
        <v>2</v>
      </c>
      <c r="AP639" s="107">
        <f t="shared" si="190"/>
        <v>0</v>
      </c>
      <c r="AQ639" s="107">
        <f t="shared" si="191"/>
        <v>1</v>
      </c>
      <c r="AR639" s="107">
        <f t="shared" si="192"/>
        <v>0</v>
      </c>
      <c r="AS639" s="107">
        <f t="shared" si="193"/>
        <v>0</v>
      </c>
      <c r="AT639" s="107">
        <f t="shared" si="194"/>
        <v>1</v>
      </c>
      <c r="AU639" s="105">
        <f t="shared" si="195"/>
        <v>5</v>
      </c>
      <c r="AV639" s="86">
        <v>177.45000000000005</v>
      </c>
      <c r="AW639" s="87">
        <f t="shared" si="196"/>
        <v>323.81</v>
      </c>
      <c r="AX639" s="87">
        <f t="shared" si="197"/>
        <v>146.35999999999996</v>
      </c>
    </row>
    <row r="640" spans="1:50" ht="15.75" thickBot="1" x14ac:dyDescent="0.3">
      <c r="A640" s="179" t="s">
        <v>87</v>
      </c>
      <c r="B640" s="180" t="s">
        <v>230</v>
      </c>
      <c r="C640" s="181" t="s">
        <v>349</v>
      </c>
      <c r="D640" s="176" t="str">
        <f t="shared" si="181"/>
        <v>1376844936-BCBS-STAR Kids-Travis</v>
      </c>
      <c r="E640" s="169" t="s">
        <v>471</v>
      </c>
      <c r="F640" s="169" t="s">
        <v>236</v>
      </c>
      <c r="G640" s="169" t="s">
        <v>225</v>
      </c>
      <c r="H640" s="85" t="s">
        <v>469</v>
      </c>
      <c r="I640" s="95" t="s">
        <v>510</v>
      </c>
      <c r="J640" s="116" t="s">
        <v>195</v>
      </c>
      <c r="K640" s="117" t="s">
        <v>195</v>
      </c>
      <c r="L640" s="117" t="s">
        <v>195</v>
      </c>
      <c r="M640" s="117" t="s">
        <v>195</v>
      </c>
      <c r="N640" s="117" t="s">
        <v>195</v>
      </c>
      <c r="O640" s="117" t="s">
        <v>195</v>
      </c>
      <c r="P640" s="117" t="s">
        <v>195</v>
      </c>
      <c r="Q640" s="117" t="s">
        <v>195</v>
      </c>
      <c r="R640" s="117" t="s">
        <v>195</v>
      </c>
      <c r="S640" s="117" t="s">
        <v>195</v>
      </c>
      <c r="T640" s="117" t="s">
        <v>195</v>
      </c>
      <c r="U640" s="118" t="s">
        <v>195</v>
      </c>
      <c r="V640" s="106">
        <v>2</v>
      </c>
      <c r="W640" s="106">
        <v>5</v>
      </c>
      <c r="X640" s="106">
        <v>0</v>
      </c>
      <c r="Y640" s="106">
        <v>3</v>
      </c>
      <c r="Z640" s="106">
        <v>5</v>
      </c>
      <c r="AA640" s="106">
        <v>4</v>
      </c>
      <c r="AB640" s="106">
        <v>3</v>
      </c>
      <c r="AC640" s="106">
        <v>6</v>
      </c>
      <c r="AD640" s="106">
        <v>2</v>
      </c>
      <c r="AE640" s="106">
        <v>5</v>
      </c>
      <c r="AF640" s="106">
        <v>3</v>
      </c>
      <c r="AG640" s="182">
        <v>8</v>
      </c>
      <c r="AH640" s="119">
        <f t="shared" si="182"/>
        <v>46</v>
      </c>
      <c r="AI640" s="106">
        <f t="shared" si="183"/>
        <v>2</v>
      </c>
      <c r="AJ640" s="107">
        <f t="shared" si="184"/>
        <v>5</v>
      </c>
      <c r="AK640" s="107">
        <f t="shared" si="185"/>
        <v>0</v>
      </c>
      <c r="AL640" s="107">
        <f t="shared" si="186"/>
        <v>3</v>
      </c>
      <c r="AM640" s="107">
        <f t="shared" si="187"/>
        <v>5</v>
      </c>
      <c r="AN640" s="107">
        <f t="shared" si="188"/>
        <v>4</v>
      </c>
      <c r="AO640" s="107">
        <f t="shared" si="189"/>
        <v>3</v>
      </c>
      <c r="AP640" s="107">
        <f t="shared" si="190"/>
        <v>6</v>
      </c>
      <c r="AQ640" s="107">
        <f t="shared" si="191"/>
        <v>2</v>
      </c>
      <c r="AR640" s="107">
        <f t="shared" si="192"/>
        <v>5</v>
      </c>
      <c r="AS640" s="107">
        <f t="shared" si="193"/>
        <v>3</v>
      </c>
      <c r="AT640" s="107">
        <f t="shared" si="194"/>
        <v>8</v>
      </c>
      <c r="AU640" s="105">
        <f t="shared" si="195"/>
        <v>46</v>
      </c>
      <c r="AV640" s="86">
        <v>3092.09</v>
      </c>
      <c r="AW640" s="87">
        <f t="shared" si="196"/>
        <v>2979.08</v>
      </c>
      <c r="AX640" s="87">
        <f t="shared" si="197"/>
        <v>-113.01000000000022</v>
      </c>
    </row>
    <row r="641" spans="1:50" ht="15.75" thickBot="1" x14ac:dyDescent="0.3">
      <c r="A641" s="179" t="s">
        <v>167</v>
      </c>
      <c r="B641" s="180" t="s">
        <v>367</v>
      </c>
      <c r="C641" s="181" t="s">
        <v>349</v>
      </c>
      <c r="D641" s="176" t="str">
        <f t="shared" si="181"/>
        <v>1871512228-BCBS-STAR Kids-Travis</v>
      </c>
      <c r="E641" s="169" t="s">
        <v>471</v>
      </c>
      <c r="F641" s="169" t="s">
        <v>236</v>
      </c>
      <c r="G641" s="169" t="s">
        <v>225</v>
      </c>
      <c r="H641" s="85" t="s">
        <v>469</v>
      </c>
      <c r="I641" s="95" t="s">
        <v>510</v>
      </c>
      <c r="J641" s="116" t="s">
        <v>195</v>
      </c>
      <c r="K641" s="117" t="s">
        <v>195</v>
      </c>
      <c r="L641" s="117" t="s">
        <v>195</v>
      </c>
      <c r="M641" s="117" t="s">
        <v>195</v>
      </c>
      <c r="N641" s="117" t="s">
        <v>195</v>
      </c>
      <c r="O641" s="117" t="s">
        <v>195</v>
      </c>
      <c r="P641" s="117" t="s">
        <v>195</v>
      </c>
      <c r="Q641" s="117" t="s">
        <v>195</v>
      </c>
      <c r="R641" s="117" t="s">
        <v>195</v>
      </c>
      <c r="S641" s="117" t="s">
        <v>195</v>
      </c>
      <c r="T641" s="117" t="s">
        <v>195</v>
      </c>
      <c r="U641" s="118" t="s">
        <v>195</v>
      </c>
      <c r="V641" s="106">
        <v>0</v>
      </c>
      <c r="W641" s="106">
        <v>2</v>
      </c>
      <c r="X641" s="106">
        <v>3</v>
      </c>
      <c r="Y641" s="106">
        <v>0</v>
      </c>
      <c r="Z641" s="106">
        <v>1</v>
      </c>
      <c r="AA641" s="106">
        <v>0</v>
      </c>
      <c r="AB641" s="106">
        <v>0</v>
      </c>
      <c r="AC641" s="106">
        <v>0</v>
      </c>
      <c r="AD641" s="106">
        <v>0</v>
      </c>
      <c r="AE641" s="106">
        <v>0</v>
      </c>
      <c r="AF641" s="106">
        <v>2</v>
      </c>
      <c r="AG641" s="182">
        <v>0</v>
      </c>
      <c r="AH641" s="119">
        <f t="shared" si="182"/>
        <v>8</v>
      </c>
      <c r="AI641" s="106">
        <f t="shared" si="183"/>
        <v>0</v>
      </c>
      <c r="AJ641" s="107">
        <f t="shared" si="184"/>
        <v>2</v>
      </c>
      <c r="AK641" s="107">
        <f t="shared" si="185"/>
        <v>3</v>
      </c>
      <c r="AL641" s="107">
        <f t="shared" si="186"/>
        <v>0</v>
      </c>
      <c r="AM641" s="107">
        <f t="shared" si="187"/>
        <v>1</v>
      </c>
      <c r="AN641" s="107">
        <f t="shared" si="188"/>
        <v>0</v>
      </c>
      <c r="AO641" s="107">
        <f t="shared" si="189"/>
        <v>0</v>
      </c>
      <c r="AP641" s="107">
        <f t="shared" si="190"/>
        <v>0</v>
      </c>
      <c r="AQ641" s="107">
        <f t="shared" si="191"/>
        <v>0</v>
      </c>
      <c r="AR641" s="107">
        <f t="shared" si="192"/>
        <v>0</v>
      </c>
      <c r="AS641" s="107">
        <f t="shared" si="193"/>
        <v>2</v>
      </c>
      <c r="AT641" s="107">
        <f t="shared" si="194"/>
        <v>0</v>
      </c>
      <c r="AU641" s="105">
        <f t="shared" si="195"/>
        <v>8</v>
      </c>
      <c r="AV641" s="86">
        <v>230.09000000000009</v>
      </c>
      <c r="AW641" s="87">
        <f t="shared" si="196"/>
        <v>518.1</v>
      </c>
      <c r="AX641" s="87">
        <f t="shared" si="197"/>
        <v>288.00999999999993</v>
      </c>
    </row>
    <row r="642" spans="1:50" ht="15.75" thickBot="1" x14ac:dyDescent="0.3">
      <c r="A642" s="179" t="s">
        <v>184</v>
      </c>
      <c r="B642" s="180" t="s">
        <v>223</v>
      </c>
      <c r="C642" s="181" t="s">
        <v>349</v>
      </c>
      <c r="D642" s="176" t="str">
        <f t="shared" si="181"/>
        <v>1952328924-BCBS-STAR Kids-Travis</v>
      </c>
      <c r="E642" s="169" t="s">
        <v>471</v>
      </c>
      <c r="F642" s="169" t="s">
        <v>236</v>
      </c>
      <c r="G642" s="169" t="s">
        <v>225</v>
      </c>
      <c r="H642" s="85" t="s">
        <v>469</v>
      </c>
      <c r="I642" s="95" t="s">
        <v>510</v>
      </c>
      <c r="J642" s="116" t="s">
        <v>195</v>
      </c>
      <c r="K642" s="117" t="s">
        <v>195</v>
      </c>
      <c r="L642" s="117" t="s">
        <v>195</v>
      </c>
      <c r="M642" s="117" t="s">
        <v>195</v>
      </c>
      <c r="N642" s="117" t="s">
        <v>195</v>
      </c>
      <c r="O642" s="117" t="s">
        <v>195</v>
      </c>
      <c r="P642" s="117" t="s">
        <v>195</v>
      </c>
      <c r="Q642" s="117" t="s">
        <v>195</v>
      </c>
      <c r="R642" s="117" t="s">
        <v>195</v>
      </c>
      <c r="S642" s="117" t="s">
        <v>195</v>
      </c>
      <c r="T642" s="117" t="s">
        <v>195</v>
      </c>
      <c r="U642" s="118" t="s">
        <v>195</v>
      </c>
      <c r="V642" s="106">
        <v>2</v>
      </c>
      <c r="W642" s="106">
        <v>0</v>
      </c>
      <c r="X642" s="106">
        <v>5</v>
      </c>
      <c r="Y642" s="106">
        <v>2</v>
      </c>
      <c r="Z642" s="106">
        <v>1</v>
      </c>
      <c r="AA642" s="106">
        <v>4</v>
      </c>
      <c r="AB642" s="106">
        <v>4</v>
      </c>
      <c r="AC642" s="106">
        <v>3</v>
      </c>
      <c r="AD642" s="106">
        <v>0</v>
      </c>
      <c r="AE642" s="106">
        <v>2</v>
      </c>
      <c r="AF642" s="106">
        <v>0</v>
      </c>
      <c r="AG642" s="182">
        <v>2</v>
      </c>
      <c r="AH642" s="119">
        <f t="shared" si="182"/>
        <v>25</v>
      </c>
      <c r="AI642" s="106">
        <f t="shared" si="183"/>
        <v>2</v>
      </c>
      <c r="AJ642" s="107">
        <f t="shared" si="184"/>
        <v>0</v>
      </c>
      <c r="AK642" s="107">
        <f t="shared" si="185"/>
        <v>5</v>
      </c>
      <c r="AL642" s="107">
        <f t="shared" si="186"/>
        <v>2</v>
      </c>
      <c r="AM642" s="107">
        <f t="shared" si="187"/>
        <v>1</v>
      </c>
      <c r="AN642" s="107">
        <f t="shared" si="188"/>
        <v>4</v>
      </c>
      <c r="AO642" s="107">
        <f t="shared" si="189"/>
        <v>4</v>
      </c>
      <c r="AP642" s="107">
        <f t="shared" si="190"/>
        <v>3</v>
      </c>
      <c r="AQ642" s="107">
        <f t="shared" si="191"/>
        <v>0</v>
      </c>
      <c r="AR642" s="107">
        <f t="shared" si="192"/>
        <v>2</v>
      </c>
      <c r="AS642" s="107">
        <f t="shared" si="193"/>
        <v>0</v>
      </c>
      <c r="AT642" s="107">
        <f t="shared" si="194"/>
        <v>2</v>
      </c>
      <c r="AU642" s="105">
        <f t="shared" si="195"/>
        <v>25</v>
      </c>
      <c r="AV642" s="86">
        <v>1222.9099999999994</v>
      </c>
      <c r="AW642" s="87">
        <f t="shared" si="196"/>
        <v>1619.06</v>
      </c>
      <c r="AX642" s="87">
        <f t="shared" si="197"/>
        <v>396.15000000000055</v>
      </c>
    </row>
    <row r="643" spans="1:50" ht="15.75" thickBot="1" x14ac:dyDescent="0.3">
      <c r="A643" s="179" t="s">
        <v>62</v>
      </c>
      <c r="B643" s="180" t="s">
        <v>229</v>
      </c>
      <c r="C643" s="181" t="s">
        <v>349</v>
      </c>
      <c r="D643" s="176" t="str">
        <f t="shared" si="181"/>
        <v>1144325481-BCBS-STAR Kids-Travis</v>
      </c>
      <c r="E643" s="169" t="s">
        <v>471</v>
      </c>
      <c r="F643" s="169" t="s">
        <v>236</v>
      </c>
      <c r="G643" s="169" t="s">
        <v>225</v>
      </c>
      <c r="H643" s="85" t="s">
        <v>469</v>
      </c>
      <c r="I643" s="95" t="s">
        <v>510</v>
      </c>
      <c r="J643" s="116" t="s">
        <v>195</v>
      </c>
      <c r="K643" s="117" t="s">
        <v>195</v>
      </c>
      <c r="L643" s="117" t="s">
        <v>195</v>
      </c>
      <c r="M643" s="117" t="s">
        <v>195</v>
      </c>
      <c r="N643" s="117" t="s">
        <v>195</v>
      </c>
      <c r="O643" s="117" t="s">
        <v>195</v>
      </c>
      <c r="P643" s="117" t="s">
        <v>195</v>
      </c>
      <c r="Q643" s="117" t="s">
        <v>195</v>
      </c>
      <c r="R643" s="117" t="s">
        <v>195</v>
      </c>
      <c r="S643" s="117" t="s">
        <v>195</v>
      </c>
      <c r="T643" s="117" t="s">
        <v>195</v>
      </c>
      <c r="U643" s="118" t="s">
        <v>195</v>
      </c>
      <c r="V643" s="106">
        <v>0</v>
      </c>
      <c r="W643" s="106">
        <v>1</v>
      </c>
      <c r="X643" s="106">
        <v>2</v>
      </c>
      <c r="Y643" s="106">
        <v>1</v>
      </c>
      <c r="Z643" s="106">
        <v>2</v>
      </c>
      <c r="AA643" s="106">
        <v>4</v>
      </c>
      <c r="AB643" s="106">
        <v>0</v>
      </c>
      <c r="AC643" s="106">
        <v>0</v>
      </c>
      <c r="AD643" s="106">
        <v>1</v>
      </c>
      <c r="AE643" s="106">
        <v>0</v>
      </c>
      <c r="AF643" s="106">
        <v>0</v>
      </c>
      <c r="AG643" s="182">
        <v>1</v>
      </c>
      <c r="AH643" s="119">
        <f t="shared" si="182"/>
        <v>12</v>
      </c>
      <c r="AI643" s="106">
        <f t="shared" si="183"/>
        <v>0</v>
      </c>
      <c r="AJ643" s="107">
        <f t="shared" si="184"/>
        <v>1</v>
      </c>
      <c r="AK643" s="107">
        <f t="shared" si="185"/>
        <v>2</v>
      </c>
      <c r="AL643" s="107">
        <f t="shared" si="186"/>
        <v>1</v>
      </c>
      <c r="AM643" s="107">
        <f t="shared" si="187"/>
        <v>2</v>
      </c>
      <c r="AN643" s="107">
        <f t="shared" si="188"/>
        <v>4</v>
      </c>
      <c r="AO643" s="107">
        <f t="shared" si="189"/>
        <v>0</v>
      </c>
      <c r="AP643" s="107">
        <f t="shared" si="190"/>
        <v>0</v>
      </c>
      <c r="AQ643" s="107">
        <f t="shared" si="191"/>
        <v>1</v>
      </c>
      <c r="AR643" s="107">
        <f t="shared" si="192"/>
        <v>0</v>
      </c>
      <c r="AS643" s="107">
        <f t="shared" si="193"/>
        <v>0</v>
      </c>
      <c r="AT643" s="107">
        <f t="shared" si="194"/>
        <v>1</v>
      </c>
      <c r="AU643" s="105">
        <f t="shared" si="195"/>
        <v>12</v>
      </c>
      <c r="AV643" s="86">
        <v>457.49999999999994</v>
      </c>
      <c r="AW643" s="87">
        <f t="shared" si="196"/>
        <v>777.15</v>
      </c>
      <c r="AX643" s="87">
        <f t="shared" si="197"/>
        <v>319.65000000000003</v>
      </c>
    </row>
    <row r="644" spans="1:50" ht="15.75" thickBot="1" x14ac:dyDescent="0.3">
      <c r="A644" s="179" t="s">
        <v>73</v>
      </c>
      <c r="B644" s="180" t="s">
        <v>275</v>
      </c>
      <c r="C644" s="181" t="s">
        <v>349</v>
      </c>
      <c r="D644" s="176" t="str">
        <f t="shared" si="181"/>
        <v>1235234576-BCBS-STAR Kids-Travis</v>
      </c>
      <c r="E644" s="169" t="s">
        <v>471</v>
      </c>
      <c r="F644" s="169" t="s">
        <v>236</v>
      </c>
      <c r="G644" s="169" t="s">
        <v>225</v>
      </c>
      <c r="H644" s="85" t="s">
        <v>469</v>
      </c>
      <c r="I644" s="95" t="s">
        <v>510</v>
      </c>
      <c r="J644" s="116" t="s">
        <v>195</v>
      </c>
      <c r="K644" s="117" t="s">
        <v>195</v>
      </c>
      <c r="L644" s="117" t="s">
        <v>195</v>
      </c>
      <c r="M644" s="117" t="s">
        <v>195</v>
      </c>
      <c r="N644" s="117" t="s">
        <v>195</v>
      </c>
      <c r="O644" s="117" t="s">
        <v>195</v>
      </c>
      <c r="P644" s="117" t="s">
        <v>195</v>
      </c>
      <c r="Q644" s="117" t="s">
        <v>195</v>
      </c>
      <c r="R644" s="117" t="s">
        <v>195</v>
      </c>
      <c r="S644" s="117" t="s">
        <v>195</v>
      </c>
      <c r="T644" s="117" t="s">
        <v>195</v>
      </c>
      <c r="U644" s="118" t="s">
        <v>195</v>
      </c>
      <c r="V644" s="106">
        <v>5</v>
      </c>
      <c r="W644" s="106">
        <v>13</v>
      </c>
      <c r="X644" s="106">
        <v>4</v>
      </c>
      <c r="Y644" s="106">
        <v>2</v>
      </c>
      <c r="Z644" s="106">
        <v>4</v>
      </c>
      <c r="AA644" s="106">
        <v>5</v>
      </c>
      <c r="AB644" s="106">
        <v>4</v>
      </c>
      <c r="AC644" s="106">
        <v>16</v>
      </c>
      <c r="AD644" s="106">
        <v>3</v>
      </c>
      <c r="AE644" s="106">
        <v>3</v>
      </c>
      <c r="AF644" s="106">
        <v>2</v>
      </c>
      <c r="AG644" s="182">
        <v>11</v>
      </c>
      <c r="AH644" s="119">
        <f t="shared" si="182"/>
        <v>72</v>
      </c>
      <c r="AI644" s="106">
        <f t="shared" si="183"/>
        <v>5</v>
      </c>
      <c r="AJ644" s="107">
        <f t="shared" si="184"/>
        <v>13</v>
      </c>
      <c r="AK644" s="107">
        <f t="shared" si="185"/>
        <v>4</v>
      </c>
      <c r="AL644" s="107">
        <f t="shared" si="186"/>
        <v>2</v>
      </c>
      <c r="AM644" s="107">
        <f t="shared" si="187"/>
        <v>4</v>
      </c>
      <c r="AN644" s="107">
        <f t="shared" si="188"/>
        <v>5</v>
      </c>
      <c r="AO644" s="107">
        <f t="shared" si="189"/>
        <v>4</v>
      </c>
      <c r="AP644" s="107">
        <f t="shared" si="190"/>
        <v>16</v>
      </c>
      <c r="AQ644" s="107">
        <f t="shared" si="191"/>
        <v>3</v>
      </c>
      <c r="AR644" s="107">
        <f t="shared" si="192"/>
        <v>3</v>
      </c>
      <c r="AS644" s="107">
        <f t="shared" si="193"/>
        <v>2</v>
      </c>
      <c r="AT644" s="107">
        <f t="shared" si="194"/>
        <v>11</v>
      </c>
      <c r="AU644" s="105">
        <f t="shared" si="195"/>
        <v>72</v>
      </c>
      <c r="AV644" s="86">
        <v>5818.0899999999992</v>
      </c>
      <c r="AW644" s="87">
        <f t="shared" si="196"/>
        <v>4662.8999999999996</v>
      </c>
      <c r="AX644" s="87">
        <f t="shared" si="197"/>
        <v>-1155.1899999999996</v>
      </c>
    </row>
    <row r="645" spans="1:50" ht="15.75" thickBot="1" x14ac:dyDescent="0.3">
      <c r="A645" s="179" t="s">
        <v>85</v>
      </c>
      <c r="B645" s="180" t="s">
        <v>342</v>
      </c>
      <c r="C645" s="181" t="s">
        <v>349</v>
      </c>
      <c r="D645" s="176" t="str">
        <f t="shared" si="181"/>
        <v>1356682298-BCBS-STAR Kids-Travis</v>
      </c>
      <c r="E645" s="169" t="s">
        <v>471</v>
      </c>
      <c r="F645" s="169" t="s">
        <v>236</v>
      </c>
      <c r="G645" s="169" t="s">
        <v>225</v>
      </c>
      <c r="H645" s="85" t="s">
        <v>469</v>
      </c>
      <c r="I645" s="95" t="s">
        <v>510</v>
      </c>
      <c r="J645" s="116" t="s">
        <v>195</v>
      </c>
      <c r="K645" s="117" t="s">
        <v>195</v>
      </c>
      <c r="L645" s="117" t="s">
        <v>195</v>
      </c>
      <c r="M645" s="117" t="s">
        <v>195</v>
      </c>
      <c r="N645" s="117" t="s">
        <v>195</v>
      </c>
      <c r="O645" s="117" t="s">
        <v>195</v>
      </c>
      <c r="P645" s="117" t="s">
        <v>195</v>
      </c>
      <c r="Q645" s="117" t="s">
        <v>195</v>
      </c>
      <c r="R645" s="117" t="s">
        <v>195</v>
      </c>
      <c r="S645" s="117" t="s">
        <v>195</v>
      </c>
      <c r="T645" s="117" t="s">
        <v>195</v>
      </c>
      <c r="U645" s="118" t="s">
        <v>195</v>
      </c>
      <c r="V645" s="106">
        <v>1</v>
      </c>
      <c r="W645" s="106">
        <v>0</v>
      </c>
      <c r="X645" s="106">
        <v>0</v>
      </c>
      <c r="Y645" s="106">
        <v>1</v>
      </c>
      <c r="Z645" s="106">
        <v>0</v>
      </c>
      <c r="AA645" s="106">
        <v>0</v>
      </c>
      <c r="AB645" s="106">
        <v>1</v>
      </c>
      <c r="AC645" s="106">
        <v>0</v>
      </c>
      <c r="AD645" s="106">
        <v>0</v>
      </c>
      <c r="AE645" s="106">
        <v>0</v>
      </c>
      <c r="AF645" s="106">
        <v>1</v>
      </c>
      <c r="AG645" s="182">
        <v>0</v>
      </c>
      <c r="AH645" s="119">
        <f t="shared" si="182"/>
        <v>4</v>
      </c>
      <c r="AI645" s="106">
        <f t="shared" si="183"/>
        <v>1</v>
      </c>
      <c r="AJ645" s="107">
        <f t="shared" si="184"/>
        <v>0</v>
      </c>
      <c r="AK645" s="107">
        <f t="shared" si="185"/>
        <v>0</v>
      </c>
      <c r="AL645" s="107">
        <f t="shared" si="186"/>
        <v>1</v>
      </c>
      <c r="AM645" s="107">
        <f t="shared" si="187"/>
        <v>0</v>
      </c>
      <c r="AN645" s="107">
        <f t="shared" si="188"/>
        <v>0</v>
      </c>
      <c r="AO645" s="107">
        <f t="shared" si="189"/>
        <v>1</v>
      </c>
      <c r="AP645" s="107">
        <f t="shared" si="190"/>
        <v>0</v>
      </c>
      <c r="AQ645" s="107">
        <f t="shared" si="191"/>
        <v>0</v>
      </c>
      <c r="AR645" s="107">
        <f t="shared" si="192"/>
        <v>0</v>
      </c>
      <c r="AS645" s="107">
        <f t="shared" si="193"/>
        <v>1</v>
      </c>
      <c r="AT645" s="107">
        <f t="shared" si="194"/>
        <v>0</v>
      </c>
      <c r="AU645" s="105">
        <f t="shared" si="195"/>
        <v>4</v>
      </c>
      <c r="AV645" s="86">
        <v>284.26000000000016</v>
      </c>
      <c r="AW645" s="87">
        <f t="shared" si="196"/>
        <v>259.05</v>
      </c>
      <c r="AX645" s="87">
        <f t="shared" si="197"/>
        <v>-25.21000000000015</v>
      </c>
    </row>
    <row r="646" spans="1:50" ht="15.75" thickBot="1" x14ac:dyDescent="0.3">
      <c r="A646" s="179" t="s">
        <v>129</v>
      </c>
      <c r="B646" s="180" t="s">
        <v>311</v>
      </c>
      <c r="C646" s="181" t="s">
        <v>349</v>
      </c>
      <c r="D646" s="176" t="str">
        <f t="shared" si="181"/>
        <v>1639697949-BCBS-STAR Kids-Travis</v>
      </c>
      <c r="E646" s="169" t="s">
        <v>471</v>
      </c>
      <c r="F646" s="169" t="s">
        <v>236</v>
      </c>
      <c r="G646" s="169" t="s">
        <v>225</v>
      </c>
      <c r="H646" s="85" t="s">
        <v>469</v>
      </c>
      <c r="I646" s="95" t="s">
        <v>510</v>
      </c>
      <c r="J646" s="116" t="s">
        <v>195</v>
      </c>
      <c r="K646" s="117" t="s">
        <v>195</v>
      </c>
      <c r="L646" s="117" t="s">
        <v>195</v>
      </c>
      <c r="M646" s="117" t="s">
        <v>195</v>
      </c>
      <c r="N646" s="117" t="s">
        <v>195</v>
      </c>
      <c r="O646" s="117" t="s">
        <v>195</v>
      </c>
      <c r="P646" s="117" t="s">
        <v>195</v>
      </c>
      <c r="Q646" s="117" t="s">
        <v>195</v>
      </c>
      <c r="R646" s="117" t="s">
        <v>195</v>
      </c>
      <c r="S646" s="117" t="s">
        <v>195</v>
      </c>
      <c r="T646" s="117" t="s">
        <v>195</v>
      </c>
      <c r="U646" s="118" t="s">
        <v>195</v>
      </c>
      <c r="V646" s="106">
        <v>0</v>
      </c>
      <c r="W646" s="106">
        <v>0</v>
      </c>
      <c r="X646" s="106">
        <v>0</v>
      </c>
      <c r="Y646" s="106">
        <v>0</v>
      </c>
      <c r="Z646" s="106">
        <v>0</v>
      </c>
      <c r="AA646" s="106">
        <v>0</v>
      </c>
      <c r="AB646" s="106">
        <v>0</v>
      </c>
      <c r="AC646" s="106">
        <v>0</v>
      </c>
      <c r="AD646" s="106">
        <v>0</v>
      </c>
      <c r="AE646" s="106">
        <v>0</v>
      </c>
      <c r="AF646" s="106">
        <v>0</v>
      </c>
      <c r="AG646" s="182">
        <v>0</v>
      </c>
      <c r="AH646" s="119">
        <f t="shared" si="182"/>
        <v>0</v>
      </c>
      <c r="AI646" s="106">
        <f t="shared" si="183"/>
        <v>0</v>
      </c>
      <c r="AJ646" s="107">
        <f t="shared" si="184"/>
        <v>0</v>
      </c>
      <c r="AK646" s="107">
        <f t="shared" si="185"/>
        <v>0</v>
      </c>
      <c r="AL646" s="107">
        <f t="shared" si="186"/>
        <v>0</v>
      </c>
      <c r="AM646" s="107">
        <f t="shared" si="187"/>
        <v>0</v>
      </c>
      <c r="AN646" s="107">
        <f t="shared" si="188"/>
        <v>0</v>
      </c>
      <c r="AO646" s="107">
        <f t="shared" si="189"/>
        <v>0</v>
      </c>
      <c r="AP646" s="107">
        <f t="shared" si="190"/>
        <v>0</v>
      </c>
      <c r="AQ646" s="107">
        <f t="shared" si="191"/>
        <v>0</v>
      </c>
      <c r="AR646" s="107">
        <f t="shared" si="192"/>
        <v>0</v>
      </c>
      <c r="AS646" s="107">
        <f t="shared" si="193"/>
        <v>0</v>
      </c>
      <c r="AT646" s="107">
        <f t="shared" si="194"/>
        <v>0</v>
      </c>
      <c r="AU646" s="105">
        <f t="shared" si="195"/>
        <v>0</v>
      </c>
      <c r="AV646" s="86">
        <v>164.64000000000001</v>
      </c>
      <c r="AW646" s="87">
        <f t="shared" si="196"/>
        <v>0</v>
      </c>
      <c r="AX646" s="87">
        <f t="shared" si="197"/>
        <v>-164.64000000000001</v>
      </c>
    </row>
    <row r="647" spans="1:50" ht="15.75" thickBot="1" x14ac:dyDescent="0.3">
      <c r="A647" s="179" t="s">
        <v>176</v>
      </c>
      <c r="B647" s="180" t="s">
        <v>312</v>
      </c>
      <c r="C647" s="181" t="s">
        <v>349</v>
      </c>
      <c r="D647" s="176" t="str">
        <f t="shared" si="181"/>
        <v>1912425000-BCBS-STAR Kids-Travis</v>
      </c>
      <c r="E647" s="169" t="s">
        <v>471</v>
      </c>
      <c r="F647" s="169" t="s">
        <v>236</v>
      </c>
      <c r="G647" s="169" t="s">
        <v>225</v>
      </c>
      <c r="H647" s="85" t="s">
        <v>469</v>
      </c>
      <c r="I647" s="95" t="s">
        <v>510</v>
      </c>
      <c r="J647" s="116" t="s">
        <v>195</v>
      </c>
      <c r="K647" s="117" t="s">
        <v>195</v>
      </c>
      <c r="L647" s="117" t="s">
        <v>195</v>
      </c>
      <c r="M647" s="117" t="s">
        <v>195</v>
      </c>
      <c r="N647" s="117" t="s">
        <v>195</v>
      </c>
      <c r="O647" s="117" t="s">
        <v>195</v>
      </c>
      <c r="P647" s="117" t="s">
        <v>195</v>
      </c>
      <c r="Q647" s="117" t="s">
        <v>195</v>
      </c>
      <c r="R647" s="117" t="s">
        <v>195</v>
      </c>
      <c r="S647" s="117" t="s">
        <v>195</v>
      </c>
      <c r="T647" s="117" t="s">
        <v>195</v>
      </c>
      <c r="U647" s="118" t="s">
        <v>195</v>
      </c>
      <c r="V647" s="106">
        <v>0</v>
      </c>
      <c r="W647" s="106">
        <v>0</v>
      </c>
      <c r="X647" s="106">
        <v>2</v>
      </c>
      <c r="Y647" s="106">
        <v>0</v>
      </c>
      <c r="Z647" s="106">
        <v>0</v>
      </c>
      <c r="AA647" s="106">
        <v>1</v>
      </c>
      <c r="AB647" s="106">
        <v>3</v>
      </c>
      <c r="AC647" s="106">
        <v>0</v>
      </c>
      <c r="AD647" s="106">
        <v>0</v>
      </c>
      <c r="AE647" s="106">
        <v>1</v>
      </c>
      <c r="AF647" s="106">
        <v>0</v>
      </c>
      <c r="AG647" s="182">
        <v>0</v>
      </c>
      <c r="AH647" s="119">
        <f t="shared" si="182"/>
        <v>7</v>
      </c>
      <c r="AI647" s="106">
        <f t="shared" si="183"/>
        <v>0</v>
      </c>
      <c r="AJ647" s="107">
        <f t="shared" si="184"/>
        <v>0</v>
      </c>
      <c r="AK647" s="107">
        <f t="shared" si="185"/>
        <v>2</v>
      </c>
      <c r="AL647" s="107">
        <f t="shared" si="186"/>
        <v>0</v>
      </c>
      <c r="AM647" s="107">
        <f t="shared" si="187"/>
        <v>0</v>
      </c>
      <c r="AN647" s="107">
        <f t="shared" si="188"/>
        <v>1</v>
      </c>
      <c r="AO647" s="107">
        <f t="shared" si="189"/>
        <v>3</v>
      </c>
      <c r="AP647" s="107">
        <f t="shared" si="190"/>
        <v>0</v>
      </c>
      <c r="AQ647" s="107">
        <f t="shared" si="191"/>
        <v>0</v>
      </c>
      <c r="AR647" s="107">
        <f t="shared" si="192"/>
        <v>1</v>
      </c>
      <c r="AS647" s="107">
        <f t="shared" si="193"/>
        <v>0</v>
      </c>
      <c r="AT647" s="107">
        <f t="shared" si="194"/>
        <v>0</v>
      </c>
      <c r="AU647" s="105">
        <f t="shared" si="195"/>
        <v>7</v>
      </c>
      <c r="AV647" s="86">
        <v>53.940000000000019</v>
      </c>
      <c r="AW647" s="87">
        <f t="shared" si="196"/>
        <v>453.34</v>
      </c>
      <c r="AX647" s="87">
        <f t="shared" si="197"/>
        <v>399.4</v>
      </c>
    </row>
    <row r="648" spans="1:50" ht="15.75" thickBot="1" x14ac:dyDescent="0.3">
      <c r="A648" s="179" t="s">
        <v>59</v>
      </c>
      <c r="B648" s="180" t="s">
        <v>270</v>
      </c>
      <c r="C648" s="181" t="s">
        <v>271</v>
      </c>
      <c r="D648" s="176" t="str">
        <f t="shared" si="181"/>
        <v>1134113855-CFHP-STAR-Bexar</v>
      </c>
      <c r="E648" s="169" t="s">
        <v>472</v>
      </c>
      <c r="F648" s="169" t="s">
        <v>201</v>
      </c>
      <c r="G648" s="169" t="s">
        <v>272</v>
      </c>
      <c r="H648" s="85" t="s">
        <v>469</v>
      </c>
      <c r="I648" s="95" t="s">
        <v>510</v>
      </c>
      <c r="J648" s="116" t="s">
        <v>195</v>
      </c>
      <c r="K648" s="117" t="s">
        <v>195</v>
      </c>
      <c r="L648" s="117" t="s">
        <v>195</v>
      </c>
      <c r="M648" s="117" t="s">
        <v>195</v>
      </c>
      <c r="N648" s="117" t="s">
        <v>195</v>
      </c>
      <c r="O648" s="117" t="s">
        <v>195</v>
      </c>
      <c r="P648" s="117" t="s">
        <v>195</v>
      </c>
      <c r="Q648" s="117" t="s">
        <v>195</v>
      </c>
      <c r="R648" s="117" t="s">
        <v>195</v>
      </c>
      <c r="S648" s="117" t="s">
        <v>195</v>
      </c>
      <c r="T648" s="117" t="s">
        <v>195</v>
      </c>
      <c r="U648" s="118" t="s">
        <v>195</v>
      </c>
      <c r="V648" s="106">
        <v>223</v>
      </c>
      <c r="W648" s="106">
        <v>246</v>
      </c>
      <c r="X648" s="106">
        <v>227</v>
      </c>
      <c r="Y648" s="106">
        <v>195</v>
      </c>
      <c r="Z648" s="106">
        <v>228</v>
      </c>
      <c r="AA648" s="106">
        <v>165</v>
      </c>
      <c r="AB648" s="106">
        <v>321</v>
      </c>
      <c r="AC648" s="106">
        <v>315</v>
      </c>
      <c r="AD648" s="106">
        <v>366</v>
      </c>
      <c r="AE648" s="106">
        <v>253</v>
      </c>
      <c r="AF648" s="106">
        <v>256</v>
      </c>
      <c r="AG648" s="182">
        <v>267</v>
      </c>
      <c r="AH648" s="119">
        <f t="shared" si="182"/>
        <v>3062</v>
      </c>
      <c r="AI648" s="106">
        <f t="shared" si="183"/>
        <v>223</v>
      </c>
      <c r="AJ648" s="107">
        <f t="shared" si="184"/>
        <v>246</v>
      </c>
      <c r="AK648" s="107">
        <f t="shared" si="185"/>
        <v>227</v>
      </c>
      <c r="AL648" s="107">
        <f t="shared" si="186"/>
        <v>195</v>
      </c>
      <c r="AM648" s="107">
        <f t="shared" si="187"/>
        <v>228</v>
      </c>
      <c r="AN648" s="107">
        <f t="shared" si="188"/>
        <v>165</v>
      </c>
      <c r="AO648" s="107">
        <f t="shared" si="189"/>
        <v>321</v>
      </c>
      <c r="AP648" s="107">
        <f t="shared" si="190"/>
        <v>315</v>
      </c>
      <c r="AQ648" s="107">
        <f t="shared" si="191"/>
        <v>366</v>
      </c>
      <c r="AR648" s="107">
        <f t="shared" si="192"/>
        <v>253</v>
      </c>
      <c r="AS648" s="107">
        <f t="shared" si="193"/>
        <v>256</v>
      </c>
      <c r="AT648" s="107">
        <f t="shared" si="194"/>
        <v>267</v>
      </c>
      <c r="AU648" s="105">
        <f t="shared" si="195"/>
        <v>3062</v>
      </c>
      <c r="AV648" s="86">
        <v>204336.83000000005</v>
      </c>
      <c r="AW648" s="87">
        <f t="shared" si="196"/>
        <v>198302.82</v>
      </c>
      <c r="AX648" s="87">
        <f t="shared" si="197"/>
        <v>-6034.0100000000384</v>
      </c>
    </row>
    <row r="649" spans="1:50" ht="15.75" thickBot="1" x14ac:dyDescent="0.3">
      <c r="A649" s="179" t="s">
        <v>88</v>
      </c>
      <c r="B649" s="180" t="s">
        <v>273</v>
      </c>
      <c r="C649" s="181" t="s">
        <v>271</v>
      </c>
      <c r="D649" s="176" t="str">
        <f t="shared" si="181"/>
        <v>1386751394-CFHP-STAR-Bexar</v>
      </c>
      <c r="E649" s="169" t="s">
        <v>472</v>
      </c>
      <c r="F649" s="169" t="s">
        <v>201</v>
      </c>
      <c r="G649" s="169" t="s">
        <v>272</v>
      </c>
      <c r="H649" s="85" t="s">
        <v>469</v>
      </c>
      <c r="I649" s="95" t="s">
        <v>510</v>
      </c>
      <c r="J649" s="116" t="s">
        <v>195</v>
      </c>
      <c r="K649" s="117" t="s">
        <v>195</v>
      </c>
      <c r="L649" s="117" t="s">
        <v>195</v>
      </c>
      <c r="M649" s="117" t="s">
        <v>195</v>
      </c>
      <c r="N649" s="117" t="s">
        <v>195</v>
      </c>
      <c r="O649" s="117" t="s">
        <v>195</v>
      </c>
      <c r="P649" s="117" t="s">
        <v>195</v>
      </c>
      <c r="Q649" s="117" t="s">
        <v>195</v>
      </c>
      <c r="R649" s="117" t="s">
        <v>195</v>
      </c>
      <c r="S649" s="117" t="s">
        <v>195</v>
      </c>
      <c r="T649" s="117" t="s">
        <v>195</v>
      </c>
      <c r="U649" s="118" t="s">
        <v>195</v>
      </c>
      <c r="V649" s="106">
        <v>54</v>
      </c>
      <c r="W649" s="106">
        <v>45</v>
      </c>
      <c r="X649" s="106">
        <v>50</v>
      </c>
      <c r="Y649" s="106">
        <v>35</v>
      </c>
      <c r="Z649" s="106">
        <v>39</v>
      </c>
      <c r="AA649" s="106">
        <v>36</v>
      </c>
      <c r="AB649" s="106">
        <v>54</v>
      </c>
      <c r="AC649" s="106">
        <v>78</v>
      </c>
      <c r="AD649" s="106">
        <v>84</v>
      </c>
      <c r="AE649" s="106">
        <v>60</v>
      </c>
      <c r="AF649" s="106">
        <v>45</v>
      </c>
      <c r="AG649" s="182">
        <v>80</v>
      </c>
      <c r="AH649" s="119">
        <f t="shared" si="182"/>
        <v>660</v>
      </c>
      <c r="AI649" s="106">
        <f t="shared" si="183"/>
        <v>54</v>
      </c>
      <c r="AJ649" s="107">
        <f t="shared" si="184"/>
        <v>45</v>
      </c>
      <c r="AK649" s="107">
        <f t="shared" si="185"/>
        <v>50</v>
      </c>
      <c r="AL649" s="107">
        <f t="shared" si="186"/>
        <v>35</v>
      </c>
      <c r="AM649" s="107">
        <f t="shared" si="187"/>
        <v>39</v>
      </c>
      <c r="AN649" s="107">
        <f t="shared" si="188"/>
        <v>36</v>
      </c>
      <c r="AO649" s="107">
        <f t="shared" si="189"/>
        <v>54</v>
      </c>
      <c r="AP649" s="107">
        <f t="shared" si="190"/>
        <v>78</v>
      </c>
      <c r="AQ649" s="107">
        <f t="shared" si="191"/>
        <v>84</v>
      </c>
      <c r="AR649" s="107">
        <f t="shared" si="192"/>
        <v>60</v>
      </c>
      <c r="AS649" s="107">
        <f t="shared" si="193"/>
        <v>45</v>
      </c>
      <c r="AT649" s="107">
        <f t="shared" si="194"/>
        <v>80</v>
      </c>
      <c r="AU649" s="105">
        <f t="shared" si="195"/>
        <v>660</v>
      </c>
      <c r="AV649" s="86">
        <v>58473.189999999981</v>
      </c>
      <c r="AW649" s="87">
        <f t="shared" si="196"/>
        <v>42743.26</v>
      </c>
      <c r="AX649" s="87">
        <f t="shared" si="197"/>
        <v>-15729.929999999978</v>
      </c>
    </row>
    <row r="650" spans="1:50" ht="15.75" thickBot="1" x14ac:dyDescent="0.3">
      <c r="A650" s="179" t="s">
        <v>185</v>
      </c>
      <c r="B650" s="180" t="s">
        <v>274</v>
      </c>
      <c r="C650" s="181" t="s">
        <v>271</v>
      </c>
      <c r="D650" s="176" t="str">
        <f t="shared" si="181"/>
        <v>1952453946-CFHP-STAR-Bexar</v>
      </c>
      <c r="E650" s="169" t="s">
        <v>472</v>
      </c>
      <c r="F650" s="169" t="s">
        <v>201</v>
      </c>
      <c r="G650" s="169" t="s">
        <v>272</v>
      </c>
      <c r="H650" s="85" t="s">
        <v>469</v>
      </c>
      <c r="I650" s="95" t="s">
        <v>510</v>
      </c>
      <c r="J650" s="116" t="s">
        <v>195</v>
      </c>
      <c r="K650" s="117" t="s">
        <v>195</v>
      </c>
      <c r="L650" s="117" t="s">
        <v>195</v>
      </c>
      <c r="M650" s="117" t="s">
        <v>195</v>
      </c>
      <c r="N650" s="117" t="s">
        <v>195</v>
      </c>
      <c r="O650" s="117" t="s">
        <v>195</v>
      </c>
      <c r="P650" s="117" t="s">
        <v>195</v>
      </c>
      <c r="Q650" s="117" t="s">
        <v>195</v>
      </c>
      <c r="R650" s="117" t="s">
        <v>195</v>
      </c>
      <c r="S650" s="117" t="s">
        <v>195</v>
      </c>
      <c r="T650" s="117" t="s">
        <v>195</v>
      </c>
      <c r="U650" s="118" t="s">
        <v>195</v>
      </c>
      <c r="V650" s="106">
        <v>93</v>
      </c>
      <c r="W650" s="106">
        <v>67</v>
      </c>
      <c r="X650" s="106">
        <v>75</v>
      </c>
      <c r="Y650" s="106">
        <v>78</v>
      </c>
      <c r="Z650" s="106">
        <v>70</v>
      </c>
      <c r="AA650" s="106">
        <v>55</v>
      </c>
      <c r="AB650" s="106">
        <v>122</v>
      </c>
      <c r="AC650" s="106">
        <v>118</v>
      </c>
      <c r="AD650" s="106">
        <v>98</v>
      </c>
      <c r="AE650" s="106">
        <v>102</v>
      </c>
      <c r="AF650" s="106">
        <v>89</v>
      </c>
      <c r="AG650" s="182">
        <v>92</v>
      </c>
      <c r="AH650" s="119">
        <f t="shared" si="182"/>
        <v>1059</v>
      </c>
      <c r="AI650" s="106">
        <f t="shared" si="183"/>
        <v>93</v>
      </c>
      <c r="AJ650" s="107">
        <f t="shared" si="184"/>
        <v>67</v>
      </c>
      <c r="AK650" s="107">
        <f t="shared" si="185"/>
        <v>75</v>
      </c>
      <c r="AL650" s="107">
        <f t="shared" si="186"/>
        <v>78</v>
      </c>
      <c r="AM650" s="107">
        <f t="shared" si="187"/>
        <v>70</v>
      </c>
      <c r="AN650" s="107">
        <f t="shared" si="188"/>
        <v>55</v>
      </c>
      <c r="AO650" s="107">
        <f t="shared" si="189"/>
        <v>122</v>
      </c>
      <c r="AP650" s="107">
        <f t="shared" si="190"/>
        <v>118</v>
      </c>
      <c r="AQ650" s="107">
        <f t="shared" si="191"/>
        <v>98</v>
      </c>
      <c r="AR650" s="107">
        <f t="shared" si="192"/>
        <v>102</v>
      </c>
      <c r="AS650" s="107">
        <f t="shared" si="193"/>
        <v>89</v>
      </c>
      <c r="AT650" s="107">
        <f t="shared" si="194"/>
        <v>92</v>
      </c>
      <c r="AU650" s="105">
        <f t="shared" si="195"/>
        <v>1059</v>
      </c>
      <c r="AV650" s="86">
        <v>74842.86000000003</v>
      </c>
      <c r="AW650" s="87">
        <f t="shared" si="196"/>
        <v>68583.5</v>
      </c>
      <c r="AX650" s="87">
        <f t="shared" si="197"/>
        <v>-6259.3600000000297</v>
      </c>
    </row>
    <row r="651" spans="1:50" ht="15.75" thickBot="1" x14ac:dyDescent="0.3">
      <c r="A651" s="179" t="s">
        <v>175</v>
      </c>
      <c r="B651" s="180" t="s">
        <v>287</v>
      </c>
      <c r="C651" s="181" t="s">
        <v>285</v>
      </c>
      <c r="D651" s="176" t="str">
        <f t="shared" si="181"/>
        <v>1902995525-Superior-STAR+PLUS-MRSA West</v>
      </c>
      <c r="E651" s="169" t="s">
        <v>480</v>
      </c>
      <c r="F651" s="169" t="s">
        <v>233</v>
      </c>
      <c r="G651" s="169" t="s">
        <v>202</v>
      </c>
      <c r="H651" s="85" t="s">
        <v>469</v>
      </c>
      <c r="I651" s="95" t="s">
        <v>510</v>
      </c>
      <c r="J651" s="116" t="s">
        <v>195</v>
      </c>
      <c r="K651" s="117" t="s">
        <v>195</v>
      </c>
      <c r="L651" s="117" t="s">
        <v>195</v>
      </c>
      <c r="M651" s="117" t="s">
        <v>195</v>
      </c>
      <c r="N651" s="117" t="s">
        <v>195</v>
      </c>
      <c r="O651" s="117" t="s">
        <v>195</v>
      </c>
      <c r="P651" s="117" t="s">
        <v>195</v>
      </c>
      <c r="Q651" s="117" t="s">
        <v>195</v>
      </c>
      <c r="R651" s="117" t="s">
        <v>195</v>
      </c>
      <c r="S651" s="117" t="s">
        <v>195</v>
      </c>
      <c r="T651" s="117" t="s">
        <v>195</v>
      </c>
      <c r="U651" s="118" t="s">
        <v>195</v>
      </c>
      <c r="V651" s="106">
        <v>0</v>
      </c>
      <c r="W651" s="106">
        <v>0</v>
      </c>
      <c r="X651" s="106">
        <v>1</v>
      </c>
      <c r="Y651" s="106">
        <v>1</v>
      </c>
      <c r="Z651" s="106">
        <v>0</v>
      </c>
      <c r="AA651" s="106">
        <v>3</v>
      </c>
      <c r="AB651" s="106">
        <v>0</v>
      </c>
      <c r="AC651" s="106">
        <v>0</v>
      </c>
      <c r="AD651" s="106">
        <v>2</v>
      </c>
      <c r="AE651" s="106">
        <v>0</v>
      </c>
      <c r="AF651" s="106">
        <v>1</v>
      </c>
      <c r="AG651" s="182">
        <v>2</v>
      </c>
      <c r="AH651" s="119">
        <f t="shared" si="182"/>
        <v>10</v>
      </c>
      <c r="AI651" s="106">
        <f t="shared" si="183"/>
        <v>0</v>
      </c>
      <c r="AJ651" s="107">
        <f t="shared" si="184"/>
        <v>0</v>
      </c>
      <c r="AK651" s="107">
        <f t="shared" si="185"/>
        <v>1</v>
      </c>
      <c r="AL651" s="107">
        <f t="shared" si="186"/>
        <v>1</v>
      </c>
      <c r="AM651" s="107">
        <f t="shared" si="187"/>
        <v>0</v>
      </c>
      <c r="AN651" s="107">
        <f t="shared" si="188"/>
        <v>3</v>
      </c>
      <c r="AO651" s="107">
        <f t="shared" si="189"/>
        <v>0</v>
      </c>
      <c r="AP651" s="107">
        <f t="shared" si="190"/>
        <v>0</v>
      </c>
      <c r="AQ651" s="107">
        <f t="shared" si="191"/>
        <v>2</v>
      </c>
      <c r="AR651" s="107">
        <f t="shared" si="192"/>
        <v>0</v>
      </c>
      <c r="AS651" s="107">
        <f t="shared" si="193"/>
        <v>1</v>
      </c>
      <c r="AT651" s="107">
        <f t="shared" si="194"/>
        <v>2</v>
      </c>
      <c r="AU651" s="105">
        <f t="shared" si="195"/>
        <v>10</v>
      </c>
      <c r="AV651" s="86">
        <v>16139.739999999998</v>
      </c>
      <c r="AW651" s="87">
        <f t="shared" si="196"/>
        <v>647.63</v>
      </c>
      <c r="AX651" s="87">
        <f t="shared" si="197"/>
        <v>-15492.109999999999</v>
      </c>
    </row>
    <row r="652" spans="1:50" ht="15.75" thickBot="1" x14ac:dyDescent="0.3">
      <c r="A652" s="179" t="s">
        <v>177</v>
      </c>
      <c r="B652" s="180" t="s">
        <v>347</v>
      </c>
      <c r="C652" s="181" t="s">
        <v>285</v>
      </c>
      <c r="D652" s="176" t="str">
        <f t="shared" si="181"/>
        <v>1922057561-Superior-STAR+PLUS-MRSA West</v>
      </c>
      <c r="E652" s="169" t="s">
        <v>480</v>
      </c>
      <c r="F652" s="169" t="s">
        <v>233</v>
      </c>
      <c r="G652" s="169" t="s">
        <v>202</v>
      </c>
      <c r="H652" s="85" t="s">
        <v>469</v>
      </c>
      <c r="I652" s="95" t="s">
        <v>510</v>
      </c>
      <c r="J652" s="116" t="s">
        <v>195</v>
      </c>
      <c r="K652" s="117" t="s">
        <v>195</v>
      </c>
      <c r="L652" s="117" t="s">
        <v>195</v>
      </c>
      <c r="M652" s="117" t="s">
        <v>195</v>
      </c>
      <c r="N652" s="117" t="s">
        <v>195</v>
      </c>
      <c r="O652" s="117" t="s">
        <v>195</v>
      </c>
      <c r="P652" s="117" t="s">
        <v>195</v>
      </c>
      <c r="Q652" s="117" t="s">
        <v>195</v>
      </c>
      <c r="R652" s="117" t="s">
        <v>195</v>
      </c>
      <c r="S652" s="117" t="s">
        <v>195</v>
      </c>
      <c r="T652" s="117" t="s">
        <v>195</v>
      </c>
      <c r="U652" s="118" t="s">
        <v>195</v>
      </c>
      <c r="V652" s="106">
        <v>6</v>
      </c>
      <c r="W652" s="106">
        <v>8</v>
      </c>
      <c r="X652" s="106">
        <v>12</v>
      </c>
      <c r="Y652" s="106">
        <v>8</v>
      </c>
      <c r="Z652" s="106">
        <v>9</v>
      </c>
      <c r="AA652" s="106">
        <v>11</v>
      </c>
      <c r="AB652" s="106">
        <v>8</v>
      </c>
      <c r="AC652" s="106">
        <v>11</v>
      </c>
      <c r="AD652" s="106">
        <v>5</v>
      </c>
      <c r="AE652" s="106">
        <v>10</v>
      </c>
      <c r="AF652" s="106">
        <v>8</v>
      </c>
      <c r="AG652" s="182">
        <v>10</v>
      </c>
      <c r="AH652" s="119">
        <f t="shared" si="182"/>
        <v>106</v>
      </c>
      <c r="AI652" s="106">
        <f t="shared" si="183"/>
        <v>6</v>
      </c>
      <c r="AJ652" s="107">
        <f t="shared" si="184"/>
        <v>8</v>
      </c>
      <c r="AK652" s="107">
        <f t="shared" si="185"/>
        <v>12</v>
      </c>
      <c r="AL652" s="107">
        <f t="shared" si="186"/>
        <v>8</v>
      </c>
      <c r="AM652" s="107">
        <f t="shared" si="187"/>
        <v>9</v>
      </c>
      <c r="AN652" s="107">
        <f t="shared" si="188"/>
        <v>11</v>
      </c>
      <c r="AO652" s="107">
        <f t="shared" si="189"/>
        <v>8</v>
      </c>
      <c r="AP652" s="107">
        <f t="shared" si="190"/>
        <v>11</v>
      </c>
      <c r="AQ652" s="107">
        <f t="shared" si="191"/>
        <v>5</v>
      </c>
      <c r="AR652" s="107">
        <f t="shared" si="192"/>
        <v>10</v>
      </c>
      <c r="AS652" s="107">
        <f t="shared" si="193"/>
        <v>8</v>
      </c>
      <c r="AT652" s="107">
        <f t="shared" si="194"/>
        <v>10</v>
      </c>
      <c r="AU652" s="105">
        <f t="shared" si="195"/>
        <v>106</v>
      </c>
      <c r="AV652" s="86">
        <v>6470.430000000003</v>
      </c>
      <c r="AW652" s="87">
        <f t="shared" si="196"/>
        <v>6864.83</v>
      </c>
      <c r="AX652" s="87">
        <f t="shared" si="197"/>
        <v>394.39999999999691</v>
      </c>
    </row>
    <row r="653" spans="1:50" ht="15.75" thickBot="1" x14ac:dyDescent="0.3">
      <c r="A653" s="179" t="s">
        <v>178</v>
      </c>
      <c r="B653" s="180" t="s">
        <v>348</v>
      </c>
      <c r="C653" s="181" t="s">
        <v>285</v>
      </c>
      <c r="D653" s="176" t="str">
        <f t="shared" si="181"/>
        <v>1922206606-Superior-STAR+PLUS-MRSA West</v>
      </c>
      <c r="E653" s="169" t="s">
        <v>480</v>
      </c>
      <c r="F653" s="169" t="s">
        <v>233</v>
      </c>
      <c r="G653" s="169" t="s">
        <v>202</v>
      </c>
      <c r="H653" s="85" t="s">
        <v>469</v>
      </c>
      <c r="I653" s="95" t="s">
        <v>510</v>
      </c>
      <c r="J653" s="116" t="s">
        <v>195</v>
      </c>
      <c r="K653" s="117" t="s">
        <v>195</v>
      </c>
      <c r="L653" s="117" t="s">
        <v>195</v>
      </c>
      <c r="M653" s="117" t="s">
        <v>195</v>
      </c>
      <c r="N653" s="117" t="s">
        <v>195</v>
      </c>
      <c r="O653" s="117" t="s">
        <v>195</v>
      </c>
      <c r="P653" s="117" t="s">
        <v>195</v>
      </c>
      <c r="Q653" s="117" t="s">
        <v>195</v>
      </c>
      <c r="R653" s="117" t="s">
        <v>195</v>
      </c>
      <c r="S653" s="117" t="s">
        <v>195</v>
      </c>
      <c r="T653" s="117" t="s">
        <v>195</v>
      </c>
      <c r="U653" s="118" t="s">
        <v>195</v>
      </c>
      <c r="V653" s="106">
        <v>11</v>
      </c>
      <c r="W653" s="106">
        <v>12</v>
      </c>
      <c r="X653" s="106">
        <v>5</v>
      </c>
      <c r="Y653" s="106">
        <v>5</v>
      </c>
      <c r="Z653" s="106">
        <v>13</v>
      </c>
      <c r="AA653" s="106">
        <v>8</v>
      </c>
      <c r="AB653" s="106">
        <v>3</v>
      </c>
      <c r="AC653" s="106">
        <v>7</v>
      </c>
      <c r="AD653" s="106">
        <v>4</v>
      </c>
      <c r="AE653" s="106">
        <v>4</v>
      </c>
      <c r="AF653" s="106">
        <v>4</v>
      </c>
      <c r="AG653" s="182">
        <v>2</v>
      </c>
      <c r="AH653" s="119">
        <f t="shared" si="182"/>
        <v>78</v>
      </c>
      <c r="AI653" s="106">
        <f t="shared" si="183"/>
        <v>11</v>
      </c>
      <c r="AJ653" s="107">
        <f t="shared" si="184"/>
        <v>12</v>
      </c>
      <c r="AK653" s="107">
        <f t="shared" si="185"/>
        <v>5</v>
      </c>
      <c r="AL653" s="107">
        <f t="shared" si="186"/>
        <v>5</v>
      </c>
      <c r="AM653" s="107">
        <f t="shared" si="187"/>
        <v>13</v>
      </c>
      <c r="AN653" s="107">
        <f t="shared" si="188"/>
        <v>8</v>
      </c>
      <c r="AO653" s="107">
        <f t="shared" si="189"/>
        <v>3</v>
      </c>
      <c r="AP653" s="107">
        <f t="shared" si="190"/>
        <v>7</v>
      </c>
      <c r="AQ653" s="107">
        <f t="shared" si="191"/>
        <v>4</v>
      </c>
      <c r="AR653" s="107">
        <f t="shared" si="192"/>
        <v>4</v>
      </c>
      <c r="AS653" s="107">
        <f t="shared" si="193"/>
        <v>4</v>
      </c>
      <c r="AT653" s="107">
        <f t="shared" si="194"/>
        <v>2</v>
      </c>
      <c r="AU653" s="105">
        <f t="shared" si="195"/>
        <v>78</v>
      </c>
      <c r="AV653" s="86">
        <v>1672.3900000000003</v>
      </c>
      <c r="AW653" s="87">
        <f t="shared" si="196"/>
        <v>5051.4799999999996</v>
      </c>
      <c r="AX653" s="87">
        <f t="shared" si="197"/>
        <v>3379.0899999999992</v>
      </c>
    </row>
    <row r="654" spans="1:50" ht="15.75" thickBot="1" x14ac:dyDescent="0.3">
      <c r="A654" s="179" t="s">
        <v>179</v>
      </c>
      <c r="B654" s="180" t="s">
        <v>333</v>
      </c>
      <c r="C654" s="181" t="s">
        <v>314</v>
      </c>
      <c r="D654" s="176" t="str">
        <f t="shared" si="181"/>
        <v>1932158367-Superior-STAR+PLUS-MRSA Central</v>
      </c>
      <c r="E654" s="169" t="s">
        <v>480</v>
      </c>
      <c r="F654" s="169" t="s">
        <v>233</v>
      </c>
      <c r="G654" s="169" t="s">
        <v>212</v>
      </c>
      <c r="H654" s="85" t="s">
        <v>469</v>
      </c>
      <c r="I654" s="95" t="s">
        <v>510</v>
      </c>
      <c r="J654" s="116" t="s">
        <v>195</v>
      </c>
      <c r="K654" s="117" t="s">
        <v>195</v>
      </c>
      <c r="L654" s="117" t="s">
        <v>195</v>
      </c>
      <c r="M654" s="117" t="s">
        <v>195</v>
      </c>
      <c r="N654" s="117" t="s">
        <v>195</v>
      </c>
      <c r="O654" s="117" t="s">
        <v>195</v>
      </c>
      <c r="P654" s="117" t="s">
        <v>195</v>
      </c>
      <c r="Q654" s="117" t="s">
        <v>195</v>
      </c>
      <c r="R654" s="117" t="s">
        <v>195</v>
      </c>
      <c r="S654" s="117" t="s">
        <v>195</v>
      </c>
      <c r="T654" s="117" t="s">
        <v>195</v>
      </c>
      <c r="U654" s="118" t="s">
        <v>195</v>
      </c>
      <c r="V654" s="106">
        <v>2</v>
      </c>
      <c r="W654" s="106">
        <v>1</v>
      </c>
      <c r="X654" s="106">
        <v>1</v>
      </c>
      <c r="Y654" s="106">
        <v>0</v>
      </c>
      <c r="Z654" s="106">
        <v>0</v>
      </c>
      <c r="AA654" s="106">
        <v>1</v>
      </c>
      <c r="AB654" s="106">
        <v>1</v>
      </c>
      <c r="AC654" s="106">
        <v>3</v>
      </c>
      <c r="AD654" s="106">
        <v>1</v>
      </c>
      <c r="AE654" s="106">
        <v>6</v>
      </c>
      <c r="AF654" s="106">
        <v>0</v>
      </c>
      <c r="AG654" s="182">
        <v>0</v>
      </c>
      <c r="AH654" s="119">
        <f t="shared" si="182"/>
        <v>16</v>
      </c>
      <c r="AI654" s="106">
        <f t="shared" si="183"/>
        <v>2</v>
      </c>
      <c r="AJ654" s="107">
        <f t="shared" si="184"/>
        <v>1</v>
      </c>
      <c r="AK654" s="107">
        <f t="shared" si="185"/>
        <v>1</v>
      </c>
      <c r="AL654" s="107">
        <f t="shared" si="186"/>
        <v>0</v>
      </c>
      <c r="AM654" s="107">
        <f t="shared" si="187"/>
        <v>0</v>
      </c>
      <c r="AN654" s="107">
        <f t="shared" si="188"/>
        <v>1</v>
      </c>
      <c r="AO654" s="107">
        <f t="shared" si="189"/>
        <v>1</v>
      </c>
      <c r="AP654" s="107">
        <f t="shared" si="190"/>
        <v>3</v>
      </c>
      <c r="AQ654" s="107">
        <f t="shared" si="191"/>
        <v>1</v>
      </c>
      <c r="AR654" s="107">
        <f t="shared" si="192"/>
        <v>6</v>
      </c>
      <c r="AS654" s="107">
        <f t="shared" si="193"/>
        <v>0</v>
      </c>
      <c r="AT654" s="107">
        <f t="shared" si="194"/>
        <v>0</v>
      </c>
      <c r="AU654" s="105">
        <f t="shared" si="195"/>
        <v>16</v>
      </c>
      <c r="AV654" s="86">
        <v>639.66</v>
      </c>
      <c r="AW654" s="87">
        <f t="shared" si="196"/>
        <v>1036.2</v>
      </c>
      <c r="AX654" s="87">
        <f t="shared" si="197"/>
        <v>396.54000000000008</v>
      </c>
    </row>
    <row r="655" spans="1:50" ht="15.75" thickBot="1" x14ac:dyDescent="0.3">
      <c r="A655" s="179" t="s">
        <v>180</v>
      </c>
      <c r="B655" s="180" t="s">
        <v>208</v>
      </c>
      <c r="C655" s="181" t="s">
        <v>285</v>
      </c>
      <c r="D655" s="176" t="str">
        <f t="shared" si="181"/>
        <v>1932426772-Superior-STAR+PLUS-MRSA West</v>
      </c>
      <c r="E655" s="169" t="s">
        <v>480</v>
      </c>
      <c r="F655" s="169" t="s">
        <v>233</v>
      </c>
      <c r="G655" s="169" t="s">
        <v>202</v>
      </c>
      <c r="H655" s="85" t="s">
        <v>469</v>
      </c>
      <c r="I655" s="95" t="s">
        <v>510</v>
      </c>
      <c r="J655" s="116" t="s">
        <v>195</v>
      </c>
      <c r="K655" s="117" t="s">
        <v>195</v>
      </c>
      <c r="L655" s="117" t="s">
        <v>195</v>
      </c>
      <c r="M655" s="117" t="s">
        <v>195</v>
      </c>
      <c r="N655" s="117" t="s">
        <v>195</v>
      </c>
      <c r="O655" s="117" t="s">
        <v>195</v>
      </c>
      <c r="P655" s="117" t="s">
        <v>195</v>
      </c>
      <c r="Q655" s="117" t="s">
        <v>195</v>
      </c>
      <c r="R655" s="117" t="s">
        <v>195</v>
      </c>
      <c r="S655" s="117" t="s">
        <v>195</v>
      </c>
      <c r="T655" s="117" t="s">
        <v>195</v>
      </c>
      <c r="U655" s="118" t="s">
        <v>195</v>
      </c>
      <c r="V655" s="106">
        <v>9</v>
      </c>
      <c r="W655" s="106">
        <v>7</v>
      </c>
      <c r="X655" s="106">
        <v>8</v>
      </c>
      <c r="Y655" s="106">
        <v>11</v>
      </c>
      <c r="Z655" s="106">
        <v>11</v>
      </c>
      <c r="AA655" s="106">
        <v>7</v>
      </c>
      <c r="AB655" s="106">
        <v>8</v>
      </c>
      <c r="AC655" s="106">
        <v>12</v>
      </c>
      <c r="AD655" s="106">
        <v>2</v>
      </c>
      <c r="AE655" s="106">
        <v>12</v>
      </c>
      <c r="AF655" s="106">
        <v>6</v>
      </c>
      <c r="AG655" s="182">
        <v>9</v>
      </c>
      <c r="AH655" s="119">
        <f t="shared" si="182"/>
        <v>102</v>
      </c>
      <c r="AI655" s="106">
        <f t="shared" si="183"/>
        <v>9</v>
      </c>
      <c r="AJ655" s="107">
        <f t="shared" si="184"/>
        <v>7</v>
      </c>
      <c r="AK655" s="107">
        <f t="shared" si="185"/>
        <v>8</v>
      </c>
      <c r="AL655" s="107">
        <f t="shared" si="186"/>
        <v>11</v>
      </c>
      <c r="AM655" s="107">
        <f t="shared" si="187"/>
        <v>11</v>
      </c>
      <c r="AN655" s="107">
        <f t="shared" si="188"/>
        <v>7</v>
      </c>
      <c r="AO655" s="107">
        <f t="shared" si="189"/>
        <v>8</v>
      </c>
      <c r="AP655" s="107">
        <f t="shared" si="190"/>
        <v>12</v>
      </c>
      <c r="AQ655" s="107">
        <f t="shared" si="191"/>
        <v>2</v>
      </c>
      <c r="AR655" s="107">
        <f t="shared" si="192"/>
        <v>12</v>
      </c>
      <c r="AS655" s="107">
        <f t="shared" si="193"/>
        <v>6</v>
      </c>
      <c r="AT655" s="107">
        <f t="shared" si="194"/>
        <v>9</v>
      </c>
      <c r="AU655" s="105">
        <f t="shared" si="195"/>
        <v>102</v>
      </c>
      <c r="AV655" s="86">
        <v>4685.3200000000006</v>
      </c>
      <c r="AW655" s="87">
        <f t="shared" si="196"/>
        <v>6605.78</v>
      </c>
      <c r="AX655" s="87">
        <f t="shared" si="197"/>
        <v>1920.4599999999991</v>
      </c>
    </row>
    <row r="656" spans="1:50" ht="15.75" thickBot="1" x14ac:dyDescent="0.3">
      <c r="A656" s="179" t="s">
        <v>182</v>
      </c>
      <c r="B656" s="180" t="s">
        <v>335</v>
      </c>
      <c r="C656" s="181" t="s">
        <v>285</v>
      </c>
      <c r="D656" s="176" t="str">
        <f t="shared" si="181"/>
        <v>1942425343-Superior-STAR+PLUS-MRSA West</v>
      </c>
      <c r="E656" s="169" t="s">
        <v>480</v>
      </c>
      <c r="F656" s="169" t="s">
        <v>233</v>
      </c>
      <c r="G656" s="169" t="s">
        <v>202</v>
      </c>
      <c r="H656" s="85" t="s">
        <v>469</v>
      </c>
      <c r="I656" s="95" t="s">
        <v>510</v>
      </c>
      <c r="J656" s="116" t="s">
        <v>195</v>
      </c>
      <c r="K656" s="117" t="s">
        <v>195</v>
      </c>
      <c r="L656" s="117" t="s">
        <v>195</v>
      </c>
      <c r="M656" s="117" t="s">
        <v>195</v>
      </c>
      <c r="N656" s="117" t="s">
        <v>195</v>
      </c>
      <c r="O656" s="117" t="s">
        <v>195</v>
      </c>
      <c r="P656" s="117" t="s">
        <v>195</v>
      </c>
      <c r="Q656" s="117" t="s">
        <v>195</v>
      </c>
      <c r="R656" s="117" t="s">
        <v>195</v>
      </c>
      <c r="S656" s="117" t="s">
        <v>195</v>
      </c>
      <c r="T656" s="117" t="s">
        <v>195</v>
      </c>
      <c r="U656" s="118" t="s">
        <v>195</v>
      </c>
      <c r="V656" s="106">
        <v>12</v>
      </c>
      <c r="W656" s="106">
        <v>6</v>
      </c>
      <c r="X656" s="106">
        <v>7</v>
      </c>
      <c r="Y656" s="106">
        <v>7</v>
      </c>
      <c r="Z656" s="106">
        <v>7</v>
      </c>
      <c r="AA656" s="106">
        <v>10</v>
      </c>
      <c r="AB656" s="106">
        <v>13</v>
      </c>
      <c r="AC656" s="106">
        <v>8</v>
      </c>
      <c r="AD656" s="106">
        <v>12</v>
      </c>
      <c r="AE656" s="106">
        <v>13</v>
      </c>
      <c r="AF656" s="106">
        <v>7</v>
      </c>
      <c r="AG656" s="182">
        <v>9</v>
      </c>
      <c r="AH656" s="119">
        <f t="shared" si="182"/>
        <v>111</v>
      </c>
      <c r="AI656" s="106">
        <f t="shared" si="183"/>
        <v>12</v>
      </c>
      <c r="AJ656" s="107">
        <f t="shared" si="184"/>
        <v>6</v>
      </c>
      <c r="AK656" s="107">
        <f t="shared" si="185"/>
        <v>7</v>
      </c>
      <c r="AL656" s="107">
        <f t="shared" si="186"/>
        <v>7</v>
      </c>
      <c r="AM656" s="107">
        <f t="shared" si="187"/>
        <v>7</v>
      </c>
      <c r="AN656" s="107">
        <f t="shared" si="188"/>
        <v>10</v>
      </c>
      <c r="AO656" s="107">
        <f t="shared" si="189"/>
        <v>13</v>
      </c>
      <c r="AP656" s="107">
        <f t="shared" si="190"/>
        <v>8</v>
      </c>
      <c r="AQ656" s="107">
        <f t="shared" si="191"/>
        <v>12</v>
      </c>
      <c r="AR656" s="107">
        <f t="shared" si="192"/>
        <v>13</v>
      </c>
      <c r="AS656" s="107">
        <f t="shared" si="193"/>
        <v>7</v>
      </c>
      <c r="AT656" s="107">
        <f t="shared" si="194"/>
        <v>9</v>
      </c>
      <c r="AU656" s="105">
        <f t="shared" si="195"/>
        <v>111</v>
      </c>
      <c r="AV656" s="86">
        <v>4691.96</v>
      </c>
      <c r="AW656" s="87">
        <f t="shared" si="196"/>
        <v>7188.64</v>
      </c>
      <c r="AX656" s="87">
        <f t="shared" si="197"/>
        <v>2496.6800000000003</v>
      </c>
    </row>
    <row r="657" spans="1:50" ht="15.75" thickBot="1" x14ac:dyDescent="0.3">
      <c r="A657" s="179" t="s">
        <v>185</v>
      </c>
      <c r="B657" s="180" t="s">
        <v>274</v>
      </c>
      <c r="C657" s="181" t="s">
        <v>441</v>
      </c>
      <c r="D657" s="176" t="str">
        <f t="shared" si="181"/>
        <v>1952453946-Superior-STAR+PLUS-Bexar</v>
      </c>
      <c r="E657" s="169" t="s">
        <v>480</v>
      </c>
      <c r="F657" s="169" t="s">
        <v>233</v>
      </c>
      <c r="G657" s="169" t="s">
        <v>272</v>
      </c>
      <c r="H657" s="85" t="s">
        <v>469</v>
      </c>
      <c r="I657" s="95" t="s">
        <v>510</v>
      </c>
      <c r="J657" s="116" t="s">
        <v>195</v>
      </c>
      <c r="K657" s="117" t="s">
        <v>195</v>
      </c>
      <c r="L657" s="117" t="s">
        <v>195</v>
      </c>
      <c r="M657" s="117" t="s">
        <v>195</v>
      </c>
      <c r="N657" s="117" t="s">
        <v>195</v>
      </c>
      <c r="O657" s="117" t="s">
        <v>195</v>
      </c>
      <c r="P657" s="117" t="s">
        <v>195</v>
      </c>
      <c r="Q657" s="117" t="s">
        <v>195</v>
      </c>
      <c r="R657" s="117" t="s">
        <v>195</v>
      </c>
      <c r="S657" s="117" t="s">
        <v>195</v>
      </c>
      <c r="T657" s="117" t="s">
        <v>195</v>
      </c>
      <c r="U657" s="118" t="s">
        <v>195</v>
      </c>
      <c r="V657" s="106">
        <v>16</v>
      </c>
      <c r="W657" s="106">
        <v>19</v>
      </c>
      <c r="X657" s="106">
        <v>13</v>
      </c>
      <c r="Y657" s="106">
        <v>8</v>
      </c>
      <c r="Z657" s="106">
        <v>9</v>
      </c>
      <c r="AA657" s="106">
        <v>10</v>
      </c>
      <c r="AB657" s="106">
        <v>12</v>
      </c>
      <c r="AC657" s="106">
        <v>21</v>
      </c>
      <c r="AD657" s="106">
        <v>28</v>
      </c>
      <c r="AE657" s="106">
        <v>35</v>
      </c>
      <c r="AF657" s="106">
        <v>38</v>
      </c>
      <c r="AG657" s="182">
        <v>26</v>
      </c>
      <c r="AH657" s="119">
        <f t="shared" si="182"/>
        <v>235</v>
      </c>
      <c r="AI657" s="106">
        <f t="shared" si="183"/>
        <v>16</v>
      </c>
      <c r="AJ657" s="107">
        <f t="shared" si="184"/>
        <v>19</v>
      </c>
      <c r="AK657" s="107">
        <f t="shared" si="185"/>
        <v>13</v>
      </c>
      <c r="AL657" s="107">
        <f t="shared" si="186"/>
        <v>8</v>
      </c>
      <c r="AM657" s="107">
        <f t="shared" si="187"/>
        <v>9</v>
      </c>
      <c r="AN657" s="107">
        <f t="shared" si="188"/>
        <v>10</v>
      </c>
      <c r="AO657" s="107">
        <f t="shared" si="189"/>
        <v>12</v>
      </c>
      <c r="AP657" s="107">
        <f t="shared" si="190"/>
        <v>21</v>
      </c>
      <c r="AQ657" s="107">
        <f t="shared" si="191"/>
        <v>28</v>
      </c>
      <c r="AR657" s="107">
        <f t="shared" si="192"/>
        <v>35</v>
      </c>
      <c r="AS657" s="107">
        <f t="shared" si="193"/>
        <v>38</v>
      </c>
      <c r="AT657" s="107">
        <f t="shared" si="194"/>
        <v>26</v>
      </c>
      <c r="AU657" s="105">
        <f t="shared" si="195"/>
        <v>235</v>
      </c>
      <c r="AV657" s="86">
        <v>8576.8300000000017</v>
      </c>
      <c r="AW657" s="87">
        <f t="shared" si="196"/>
        <v>15219.19</v>
      </c>
      <c r="AX657" s="87">
        <f t="shared" si="197"/>
        <v>6642.3599999999988</v>
      </c>
    </row>
    <row r="658" spans="1:50" ht="15.75" thickBot="1" x14ac:dyDescent="0.3">
      <c r="A658" s="179" t="s">
        <v>188</v>
      </c>
      <c r="B658" s="180" t="s">
        <v>210</v>
      </c>
      <c r="C658" s="181" t="s">
        <v>314</v>
      </c>
      <c r="D658" s="176" t="str">
        <f t="shared" si="181"/>
        <v>1992748693-Superior-STAR+PLUS-MRSA Central</v>
      </c>
      <c r="E658" s="169" t="s">
        <v>480</v>
      </c>
      <c r="F658" s="169" t="s">
        <v>233</v>
      </c>
      <c r="G658" s="169" t="s">
        <v>212</v>
      </c>
      <c r="H658" s="85" t="s">
        <v>469</v>
      </c>
      <c r="I658" s="95" t="s">
        <v>510</v>
      </c>
      <c r="J658" s="116" t="s">
        <v>195</v>
      </c>
      <c r="K658" s="117" t="s">
        <v>195</v>
      </c>
      <c r="L658" s="117" t="s">
        <v>195</v>
      </c>
      <c r="M658" s="117" t="s">
        <v>195</v>
      </c>
      <c r="N658" s="117" t="s">
        <v>195</v>
      </c>
      <c r="O658" s="117" t="s">
        <v>195</v>
      </c>
      <c r="P658" s="117" t="s">
        <v>195</v>
      </c>
      <c r="Q658" s="117" t="s">
        <v>195</v>
      </c>
      <c r="R658" s="117" t="s">
        <v>195</v>
      </c>
      <c r="S658" s="117" t="s">
        <v>195</v>
      </c>
      <c r="T658" s="117" t="s">
        <v>195</v>
      </c>
      <c r="U658" s="118" t="s">
        <v>195</v>
      </c>
      <c r="V658" s="106">
        <v>13</v>
      </c>
      <c r="W658" s="106">
        <v>23</v>
      </c>
      <c r="X658" s="106">
        <v>16</v>
      </c>
      <c r="Y658" s="106">
        <v>20</v>
      </c>
      <c r="Z658" s="106">
        <v>18</v>
      </c>
      <c r="AA658" s="106">
        <v>10</v>
      </c>
      <c r="AB658" s="106">
        <v>12</v>
      </c>
      <c r="AC658" s="106">
        <v>19</v>
      </c>
      <c r="AD658" s="106">
        <v>13</v>
      </c>
      <c r="AE658" s="106">
        <v>8</v>
      </c>
      <c r="AF658" s="106">
        <v>16</v>
      </c>
      <c r="AG658" s="182">
        <v>11</v>
      </c>
      <c r="AH658" s="119">
        <f t="shared" si="182"/>
        <v>179</v>
      </c>
      <c r="AI658" s="106">
        <f t="shared" si="183"/>
        <v>13</v>
      </c>
      <c r="AJ658" s="107">
        <f t="shared" si="184"/>
        <v>23</v>
      </c>
      <c r="AK658" s="107">
        <f t="shared" si="185"/>
        <v>16</v>
      </c>
      <c r="AL658" s="107">
        <f t="shared" si="186"/>
        <v>20</v>
      </c>
      <c r="AM658" s="107">
        <f t="shared" si="187"/>
        <v>18</v>
      </c>
      <c r="AN658" s="107">
        <f t="shared" si="188"/>
        <v>10</v>
      </c>
      <c r="AO658" s="107">
        <f t="shared" si="189"/>
        <v>12</v>
      </c>
      <c r="AP658" s="107">
        <f t="shared" si="190"/>
        <v>19</v>
      </c>
      <c r="AQ658" s="107">
        <f t="shared" si="191"/>
        <v>13</v>
      </c>
      <c r="AR658" s="107">
        <f t="shared" si="192"/>
        <v>8</v>
      </c>
      <c r="AS658" s="107">
        <f t="shared" si="193"/>
        <v>16</v>
      </c>
      <c r="AT658" s="107">
        <f t="shared" si="194"/>
        <v>11</v>
      </c>
      <c r="AU658" s="105">
        <f t="shared" si="195"/>
        <v>179</v>
      </c>
      <c r="AV658" s="86">
        <v>21279.57</v>
      </c>
      <c r="AW658" s="87">
        <f t="shared" si="196"/>
        <v>11592.49</v>
      </c>
      <c r="AX658" s="87">
        <f t="shared" si="197"/>
        <v>-9687.08</v>
      </c>
    </row>
    <row r="659" spans="1:50" ht="15.75" thickBot="1" x14ac:dyDescent="0.3">
      <c r="A659" s="179" t="s">
        <v>39</v>
      </c>
      <c r="B659" s="180" t="s">
        <v>213</v>
      </c>
      <c r="C659" s="181" t="s">
        <v>379</v>
      </c>
      <c r="D659" s="176" t="str">
        <f t="shared" si="181"/>
        <v>1013909936-Superior-STAR Kids-MRSA West</v>
      </c>
      <c r="E659" s="169" t="s">
        <v>480</v>
      </c>
      <c r="F659" s="169" t="s">
        <v>236</v>
      </c>
      <c r="G659" s="169" t="s">
        <v>202</v>
      </c>
      <c r="H659" s="85" t="s">
        <v>469</v>
      </c>
      <c r="I659" s="95" t="s">
        <v>510</v>
      </c>
      <c r="J659" s="116" t="s">
        <v>195</v>
      </c>
      <c r="K659" s="117" t="s">
        <v>195</v>
      </c>
      <c r="L659" s="117" t="s">
        <v>195</v>
      </c>
      <c r="M659" s="117" t="s">
        <v>195</v>
      </c>
      <c r="N659" s="117" t="s">
        <v>195</v>
      </c>
      <c r="O659" s="117" t="s">
        <v>195</v>
      </c>
      <c r="P659" s="117" t="s">
        <v>195</v>
      </c>
      <c r="Q659" s="117" t="s">
        <v>195</v>
      </c>
      <c r="R659" s="117" t="s">
        <v>195</v>
      </c>
      <c r="S659" s="117" t="s">
        <v>195</v>
      </c>
      <c r="T659" s="117" t="s">
        <v>195</v>
      </c>
      <c r="U659" s="118" t="s">
        <v>195</v>
      </c>
      <c r="V659" s="106">
        <v>1</v>
      </c>
      <c r="W659" s="106">
        <v>4</v>
      </c>
      <c r="X659" s="106">
        <v>2</v>
      </c>
      <c r="Y659" s="106">
        <v>2</v>
      </c>
      <c r="Z659" s="106">
        <v>0</v>
      </c>
      <c r="AA659" s="106">
        <v>0</v>
      </c>
      <c r="AB659" s="106">
        <v>3</v>
      </c>
      <c r="AC659" s="106">
        <v>2</v>
      </c>
      <c r="AD659" s="106">
        <v>0</v>
      </c>
      <c r="AE659" s="106">
        <v>3</v>
      </c>
      <c r="AF659" s="106">
        <v>0</v>
      </c>
      <c r="AG659" s="182">
        <v>5</v>
      </c>
      <c r="AH659" s="119">
        <f t="shared" si="182"/>
        <v>22</v>
      </c>
      <c r="AI659" s="106">
        <f t="shared" si="183"/>
        <v>1</v>
      </c>
      <c r="AJ659" s="107">
        <f t="shared" si="184"/>
        <v>4</v>
      </c>
      <c r="AK659" s="107">
        <f t="shared" si="185"/>
        <v>2</v>
      </c>
      <c r="AL659" s="107">
        <f t="shared" si="186"/>
        <v>2</v>
      </c>
      <c r="AM659" s="107">
        <f t="shared" si="187"/>
        <v>0</v>
      </c>
      <c r="AN659" s="107">
        <f t="shared" si="188"/>
        <v>0</v>
      </c>
      <c r="AO659" s="107">
        <f t="shared" si="189"/>
        <v>3</v>
      </c>
      <c r="AP659" s="107">
        <f t="shared" si="190"/>
        <v>2</v>
      </c>
      <c r="AQ659" s="107">
        <f t="shared" si="191"/>
        <v>0</v>
      </c>
      <c r="AR659" s="107">
        <f t="shared" si="192"/>
        <v>3</v>
      </c>
      <c r="AS659" s="107">
        <f t="shared" si="193"/>
        <v>0</v>
      </c>
      <c r="AT659" s="107">
        <f t="shared" si="194"/>
        <v>5</v>
      </c>
      <c r="AU659" s="105">
        <f t="shared" si="195"/>
        <v>22</v>
      </c>
      <c r="AV659" s="86">
        <v>1963.5900000000008</v>
      </c>
      <c r="AW659" s="87">
        <f t="shared" si="196"/>
        <v>1424.78</v>
      </c>
      <c r="AX659" s="87">
        <f t="shared" si="197"/>
        <v>-538.81000000000085</v>
      </c>
    </row>
    <row r="660" spans="1:50" ht="15.75" thickBot="1" x14ac:dyDescent="0.3">
      <c r="A660" s="179" t="s">
        <v>40</v>
      </c>
      <c r="B660" s="180" t="s">
        <v>380</v>
      </c>
      <c r="C660" s="181" t="s">
        <v>457</v>
      </c>
      <c r="D660" s="176" t="str">
        <f t="shared" si="181"/>
        <v>1023173507-Superior-STAR Kids-Hidalgo</v>
      </c>
      <c r="E660" s="169" t="s">
        <v>480</v>
      </c>
      <c r="F660" s="169" t="s">
        <v>236</v>
      </c>
      <c r="G660" s="169" t="s">
        <v>382</v>
      </c>
      <c r="H660" s="85" t="s">
        <v>469</v>
      </c>
      <c r="I660" s="95" t="s">
        <v>510</v>
      </c>
      <c r="J660" s="116" t="s">
        <v>195</v>
      </c>
      <c r="K660" s="117" t="s">
        <v>195</v>
      </c>
      <c r="L660" s="117" t="s">
        <v>195</v>
      </c>
      <c r="M660" s="117" t="s">
        <v>195</v>
      </c>
      <c r="N660" s="117" t="s">
        <v>195</v>
      </c>
      <c r="O660" s="117" t="s">
        <v>195</v>
      </c>
      <c r="P660" s="117" t="s">
        <v>195</v>
      </c>
      <c r="Q660" s="117" t="s">
        <v>195</v>
      </c>
      <c r="R660" s="117" t="s">
        <v>195</v>
      </c>
      <c r="S660" s="117" t="s">
        <v>195</v>
      </c>
      <c r="T660" s="117" t="s">
        <v>195</v>
      </c>
      <c r="U660" s="118" t="s">
        <v>195</v>
      </c>
      <c r="V660" s="106">
        <v>6</v>
      </c>
      <c r="W660" s="106">
        <v>7</v>
      </c>
      <c r="X660" s="106">
        <v>4</v>
      </c>
      <c r="Y660" s="106">
        <v>2</v>
      </c>
      <c r="Z660" s="106">
        <v>3</v>
      </c>
      <c r="AA660" s="106">
        <v>9</v>
      </c>
      <c r="AB660" s="106">
        <v>3</v>
      </c>
      <c r="AC660" s="106">
        <v>5</v>
      </c>
      <c r="AD660" s="106">
        <v>4</v>
      </c>
      <c r="AE660" s="106">
        <v>3</v>
      </c>
      <c r="AF660" s="106">
        <v>2</v>
      </c>
      <c r="AG660" s="182">
        <v>5</v>
      </c>
      <c r="AH660" s="119">
        <f t="shared" si="182"/>
        <v>53</v>
      </c>
      <c r="AI660" s="106">
        <f t="shared" si="183"/>
        <v>6</v>
      </c>
      <c r="AJ660" s="107">
        <f t="shared" si="184"/>
        <v>7</v>
      </c>
      <c r="AK660" s="107">
        <f t="shared" si="185"/>
        <v>4</v>
      </c>
      <c r="AL660" s="107">
        <f t="shared" si="186"/>
        <v>2</v>
      </c>
      <c r="AM660" s="107">
        <f t="shared" si="187"/>
        <v>3</v>
      </c>
      <c r="AN660" s="107">
        <f t="shared" si="188"/>
        <v>9</v>
      </c>
      <c r="AO660" s="107">
        <f t="shared" si="189"/>
        <v>3</v>
      </c>
      <c r="AP660" s="107">
        <f t="shared" si="190"/>
        <v>5</v>
      </c>
      <c r="AQ660" s="107">
        <f t="shared" si="191"/>
        <v>4</v>
      </c>
      <c r="AR660" s="107">
        <f t="shared" si="192"/>
        <v>3</v>
      </c>
      <c r="AS660" s="107">
        <f t="shared" si="193"/>
        <v>2</v>
      </c>
      <c r="AT660" s="107">
        <f t="shared" si="194"/>
        <v>5</v>
      </c>
      <c r="AU660" s="105">
        <f t="shared" si="195"/>
        <v>53</v>
      </c>
      <c r="AV660" s="86">
        <v>1779.64</v>
      </c>
      <c r="AW660" s="87">
        <f t="shared" si="196"/>
        <v>3432.41</v>
      </c>
      <c r="AX660" s="87">
        <f t="shared" si="197"/>
        <v>1652.7699999999998</v>
      </c>
    </row>
    <row r="661" spans="1:50" ht="15.75" thickBot="1" x14ac:dyDescent="0.3">
      <c r="A661" s="179" t="s">
        <v>43</v>
      </c>
      <c r="B661" s="180" t="s">
        <v>425</v>
      </c>
      <c r="C661" s="181" t="s">
        <v>457</v>
      </c>
      <c r="D661" s="176" t="str">
        <f t="shared" si="181"/>
        <v>1043289804-Superior-STAR Kids-Hidalgo</v>
      </c>
      <c r="E661" s="169" t="s">
        <v>480</v>
      </c>
      <c r="F661" s="169" t="s">
        <v>236</v>
      </c>
      <c r="G661" s="169" t="s">
        <v>382</v>
      </c>
      <c r="H661" s="85" t="s">
        <v>469</v>
      </c>
      <c r="I661" s="95" t="s">
        <v>510</v>
      </c>
      <c r="J661" s="116" t="s">
        <v>195</v>
      </c>
      <c r="K661" s="117" t="s">
        <v>195</v>
      </c>
      <c r="L661" s="117" t="s">
        <v>195</v>
      </c>
      <c r="M661" s="117" t="s">
        <v>195</v>
      </c>
      <c r="N661" s="117" t="s">
        <v>195</v>
      </c>
      <c r="O661" s="117" t="s">
        <v>195</v>
      </c>
      <c r="P661" s="117" t="s">
        <v>195</v>
      </c>
      <c r="Q661" s="117" t="s">
        <v>195</v>
      </c>
      <c r="R661" s="117" t="s">
        <v>195</v>
      </c>
      <c r="S661" s="117" t="s">
        <v>195</v>
      </c>
      <c r="T661" s="117" t="s">
        <v>195</v>
      </c>
      <c r="U661" s="118" t="s">
        <v>195</v>
      </c>
      <c r="V661" s="106">
        <v>0</v>
      </c>
      <c r="W661" s="106">
        <v>0</v>
      </c>
      <c r="X661" s="106">
        <v>0</v>
      </c>
      <c r="Y661" s="106">
        <v>0</v>
      </c>
      <c r="Z661" s="106">
        <v>0</v>
      </c>
      <c r="AA661" s="106">
        <v>0</v>
      </c>
      <c r="AB661" s="106">
        <v>0</v>
      </c>
      <c r="AC661" s="106">
        <v>0</v>
      </c>
      <c r="AD661" s="106">
        <v>1</v>
      </c>
      <c r="AE661" s="106">
        <v>0</v>
      </c>
      <c r="AF661" s="106">
        <v>0</v>
      </c>
      <c r="AG661" s="182">
        <v>0</v>
      </c>
      <c r="AH661" s="119">
        <f t="shared" si="182"/>
        <v>1</v>
      </c>
      <c r="AI661" s="106">
        <f t="shared" si="183"/>
        <v>0</v>
      </c>
      <c r="AJ661" s="107">
        <f t="shared" si="184"/>
        <v>0</v>
      </c>
      <c r="AK661" s="107">
        <f t="shared" si="185"/>
        <v>0</v>
      </c>
      <c r="AL661" s="107">
        <f t="shared" si="186"/>
        <v>0</v>
      </c>
      <c r="AM661" s="107">
        <f t="shared" si="187"/>
        <v>0</v>
      </c>
      <c r="AN661" s="107">
        <f t="shared" si="188"/>
        <v>0</v>
      </c>
      <c r="AO661" s="107">
        <f t="shared" si="189"/>
        <v>0</v>
      </c>
      <c r="AP661" s="107">
        <f t="shared" si="190"/>
        <v>0</v>
      </c>
      <c r="AQ661" s="107">
        <f t="shared" si="191"/>
        <v>1</v>
      </c>
      <c r="AR661" s="107">
        <f t="shared" si="192"/>
        <v>0</v>
      </c>
      <c r="AS661" s="107">
        <f t="shared" si="193"/>
        <v>0</v>
      </c>
      <c r="AT661" s="107">
        <f t="shared" si="194"/>
        <v>0</v>
      </c>
      <c r="AU661" s="105">
        <f t="shared" si="195"/>
        <v>1</v>
      </c>
      <c r="AV661" s="86">
        <v>439.59999999999974</v>
      </c>
      <c r="AW661" s="87">
        <f t="shared" si="196"/>
        <v>64.760000000000005</v>
      </c>
      <c r="AX661" s="87">
        <f t="shared" si="197"/>
        <v>-374.83999999999975</v>
      </c>
    </row>
    <row r="662" spans="1:50" ht="15.75" thickBot="1" x14ac:dyDescent="0.3">
      <c r="A662" s="179" t="s">
        <v>45</v>
      </c>
      <c r="B662" s="180" t="s">
        <v>384</v>
      </c>
      <c r="C662" s="181" t="s">
        <v>278</v>
      </c>
      <c r="D662" s="176" t="str">
        <f t="shared" si="181"/>
        <v>1063436525-Superior-STAR Kids-Lubbock</v>
      </c>
      <c r="E662" s="169" t="s">
        <v>480</v>
      </c>
      <c r="F662" s="169" t="s">
        <v>236</v>
      </c>
      <c r="G662" s="169" t="s">
        <v>279</v>
      </c>
      <c r="H662" s="85" t="s">
        <v>469</v>
      </c>
      <c r="I662" s="95" t="s">
        <v>510</v>
      </c>
      <c r="J662" s="116" t="s">
        <v>195</v>
      </c>
      <c r="K662" s="117" t="s">
        <v>195</v>
      </c>
      <c r="L662" s="117" t="s">
        <v>195</v>
      </c>
      <c r="M662" s="117" t="s">
        <v>195</v>
      </c>
      <c r="N662" s="117" t="s">
        <v>195</v>
      </c>
      <c r="O662" s="117" t="s">
        <v>195</v>
      </c>
      <c r="P662" s="117" t="s">
        <v>195</v>
      </c>
      <c r="Q662" s="117" t="s">
        <v>195</v>
      </c>
      <c r="R662" s="117" t="s">
        <v>195</v>
      </c>
      <c r="S662" s="117" t="s">
        <v>195</v>
      </c>
      <c r="T662" s="117" t="s">
        <v>195</v>
      </c>
      <c r="U662" s="118" t="s">
        <v>195</v>
      </c>
      <c r="V662" s="106">
        <v>0</v>
      </c>
      <c r="W662" s="106">
        <v>0</v>
      </c>
      <c r="X662" s="106">
        <v>0</v>
      </c>
      <c r="Y662" s="106">
        <v>0</v>
      </c>
      <c r="Z662" s="106">
        <v>0</v>
      </c>
      <c r="AA662" s="106">
        <v>0</v>
      </c>
      <c r="AB662" s="106">
        <v>0</v>
      </c>
      <c r="AC662" s="106">
        <v>0</v>
      </c>
      <c r="AD662" s="106">
        <v>0</v>
      </c>
      <c r="AE662" s="106">
        <v>0</v>
      </c>
      <c r="AF662" s="106">
        <v>0</v>
      </c>
      <c r="AG662" s="182">
        <v>0</v>
      </c>
      <c r="AH662" s="119">
        <f t="shared" si="182"/>
        <v>0</v>
      </c>
      <c r="AI662" s="106">
        <f t="shared" si="183"/>
        <v>0</v>
      </c>
      <c r="AJ662" s="107">
        <f t="shared" si="184"/>
        <v>0</v>
      </c>
      <c r="AK662" s="107">
        <f t="shared" si="185"/>
        <v>0</v>
      </c>
      <c r="AL662" s="107">
        <f t="shared" si="186"/>
        <v>0</v>
      </c>
      <c r="AM662" s="107">
        <f t="shared" si="187"/>
        <v>0</v>
      </c>
      <c r="AN662" s="107">
        <f t="shared" si="188"/>
        <v>0</v>
      </c>
      <c r="AO662" s="107">
        <f t="shared" si="189"/>
        <v>0</v>
      </c>
      <c r="AP662" s="107">
        <f t="shared" si="190"/>
        <v>0</v>
      </c>
      <c r="AQ662" s="107">
        <f t="shared" si="191"/>
        <v>0</v>
      </c>
      <c r="AR662" s="107">
        <f t="shared" si="192"/>
        <v>0</v>
      </c>
      <c r="AS662" s="107">
        <f t="shared" si="193"/>
        <v>0</v>
      </c>
      <c r="AT662" s="107">
        <f t="shared" si="194"/>
        <v>0</v>
      </c>
      <c r="AU662" s="105">
        <f t="shared" si="195"/>
        <v>0</v>
      </c>
      <c r="AV662" s="86">
        <v>2734.84</v>
      </c>
      <c r="AW662" s="87">
        <f t="shared" si="196"/>
        <v>0</v>
      </c>
      <c r="AX662" s="87">
        <f t="shared" si="197"/>
        <v>-2734.84</v>
      </c>
    </row>
    <row r="663" spans="1:50" ht="15.75" thickBot="1" x14ac:dyDescent="0.3">
      <c r="A663" s="179" t="s">
        <v>48</v>
      </c>
      <c r="B663" s="180" t="s">
        <v>257</v>
      </c>
      <c r="C663" s="181" t="s">
        <v>379</v>
      </c>
      <c r="D663" s="176" t="str">
        <f t="shared" si="181"/>
        <v>1073579942-Superior-STAR Kids-MRSA West</v>
      </c>
      <c r="E663" s="169" t="s">
        <v>480</v>
      </c>
      <c r="F663" s="169" t="s">
        <v>236</v>
      </c>
      <c r="G663" s="169" t="s">
        <v>202</v>
      </c>
      <c r="H663" s="85" t="s">
        <v>469</v>
      </c>
      <c r="I663" s="95" t="s">
        <v>510</v>
      </c>
      <c r="J663" s="116" t="s">
        <v>195</v>
      </c>
      <c r="K663" s="117" t="s">
        <v>195</v>
      </c>
      <c r="L663" s="117" t="s">
        <v>195</v>
      </c>
      <c r="M663" s="117" t="s">
        <v>195</v>
      </c>
      <c r="N663" s="117" t="s">
        <v>195</v>
      </c>
      <c r="O663" s="117" t="s">
        <v>195</v>
      </c>
      <c r="P663" s="117" t="s">
        <v>195</v>
      </c>
      <c r="Q663" s="117" t="s">
        <v>195</v>
      </c>
      <c r="R663" s="117" t="s">
        <v>195</v>
      </c>
      <c r="S663" s="117" t="s">
        <v>195</v>
      </c>
      <c r="T663" s="117" t="s">
        <v>195</v>
      </c>
      <c r="U663" s="118" t="s">
        <v>195</v>
      </c>
      <c r="V663" s="106">
        <v>1</v>
      </c>
      <c r="W663" s="106">
        <v>0</v>
      </c>
      <c r="X663" s="106">
        <v>0</v>
      </c>
      <c r="Y663" s="106">
        <v>2</v>
      </c>
      <c r="Z663" s="106">
        <v>2</v>
      </c>
      <c r="AA663" s="106">
        <v>0</v>
      </c>
      <c r="AB663" s="106">
        <v>1</v>
      </c>
      <c r="AC663" s="106">
        <v>2</v>
      </c>
      <c r="AD663" s="106">
        <v>0</v>
      </c>
      <c r="AE663" s="106">
        <v>0</v>
      </c>
      <c r="AF663" s="106">
        <v>0</v>
      </c>
      <c r="AG663" s="182">
        <v>1</v>
      </c>
      <c r="AH663" s="119">
        <f t="shared" si="182"/>
        <v>9</v>
      </c>
      <c r="AI663" s="106">
        <f t="shared" si="183"/>
        <v>1</v>
      </c>
      <c r="AJ663" s="107">
        <f t="shared" si="184"/>
        <v>0</v>
      </c>
      <c r="AK663" s="107">
        <f t="shared" si="185"/>
        <v>0</v>
      </c>
      <c r="AL663" s="107">
        <f t="shared" si="186"/>
        <v>2</v>
      </c>
      <c r="AM663" s="107">
        <f t="shared" si="187"/>
        <v>2</v>
      </c>
      <c r="AN663" s="107">
        <f t="shared" si="188"/>
        <v>0</v>
      </c>
      <c r="AO663" s="107">
        <f t="shared" si="189"/>
        <v>1</v>
      </c>
      <c r="AP663" s="107">
        <f t="shared" si="190"/>
        <v>2</v>
      </c>
      <c r="AQ663" s="107">
        <f t="shared" si="191"/>
        <v>0</v>
      </c>
      <c r="AR663" s="107">
        <f t="shared" si="192"/>
        <v>0</v>
      </c>
      <c r="AS663" s="107">
        <f t="shared" si="193"/>
        <v>0</v>
      </c>
      <c r="AT663" s="107">
        <f t="shared" si="194"/>
        <v>1</v>
      </c>
      <c r="AU663" s="105">
        <f t="shared" si="195"/>
        <v>9</v>
      </c>
      <c r="AV663" s="86">
        <v>706.07999999999993</v>
      </c>
      <c r="AW663" s="87">
        <f t="shared" si="196"/>
        <v>582.86</v>
      </c>
      <c r="AX663" s="87">
        <f t="shared" si="197"/>
        <v>-123.21999999999991</v>
      </c>
    </row>
    <row r="664" spans="1:50" ht="15.75" thickBot="1" x14ac:dyDescent="0.3">
      <c r="A664" s="179" t="s">
        <v>49</v>
      </c>
      <c r="B664" s="180" t="s">
        <v>286</v>
      </c>
      <c r="C664" s="181" t="s">
        <v>379</v>
      </c>
      <c r="D664" s="176" t="str">
        <f t="shared" si="181"/>
        <v>1073654935-Superior-STAR Kids-MRSA West</v>
      </c>
      <c r="E664" s="169" t="s">
        <v>480</v>
      </c>
      <c r="F664" s="169" t="s">
        <v>236</v>
      </c>
      <c r="G664" s="169" t="s">
        <v>202</v>
      </c>
      <c r="H664" s="85" t="s">
        <v>469</v>
      </c>
      <c r="I664" s="95" t="s">
        <v>510</v>
      </c>
      <c r="J664" s="116" t="s">
        <v>195</v>
      </c>
      <c r="K664" s="117" t="s">
        <v>195</v>
      </c>
      <c r="L664" s="117" t="s">
        <v>195</v>
      </c>
      <c r="M664" s="117" t="s">
        <v>195</v>
      </c>
      <c r="N664" s="117" t="s">
        <v>195</v>
      </c>
      <c r="O664" s="117" t="s">
        <v>195</v>
      </c>
      <c r="P664" s="117" t="s">
        <v>195</v>
      </c>
      <c r="Q664" s="117" t="s">
        <v>195</v>
      </c>
      <c r="R664" s="117" t="s">
        <v>195</v>
      </c>
      <c r="S664" s="117" t="s">
        <v>195</v>
      </c>
      <c r="T664" s="117" t="s">
        <v>195</v>
      </c>
      <c r="U664" s="118" t="s">
        <v>195</v>
      </c>
      <c r="V664" s="106">
        <v>10</v>
      </c>
      <c r="W664" s="106">
        <v>6</v>
      </c>
      <c r="X664" s="106">
        <v>3</v>
      </c>
      <c r="Y664" s="106">
        <v>5</v>
      </c>
      <c r="Z664" s="106">
        <v>5</v>
      </c>
      <c r="AA664" s="106">
        <v>4</v>
      </c>
      <c r="AB664" s="106">
        <v>3</v>
      </c>
      <c r="AC664" s="106">
        <v>3</v>
      </c>
      <c r="AD664" s="106">
        <v>3</v>
      </c>
      <c r="AE664" s="106">
        <v>2</v>
      </c>
      <c r="AF664" s="106">
        <v>6</v>
      </c>
      <c r="AG664" s="182">
        <v>7</v>
      </c>
      <c r="AH664" s="119">
        <f t="shared" si="182"/>
        <v>57</v>
      </c>
      <c r="AI664" s="106">
        <f t="shared" si="183"/>
        <v>10</v>
      </c>
      <c r="AJ664" s="107">
        <f t="shared" si="184"/>
        <v>6</v>
      </c>
      <c r="AK664" s="107">
        <f t="shared" si="185"/>
        <v>3</v>
      </c>
      <c r="AL664" s="107">
        <f t="shared" si="186"/>
        <v>5</v>
      </c>
      <c r="AM664" s="107">
        <f t="shared" si="187"/>
        <v>5</v>
      </c>
      <c r="AN664" s="107">
        <f t="shared" si="188"/>
        <v>4</v>
      </c>
      <c r="AO664" s="107">
        <f t="shared" si="189"/>
        <v>3</v>
      </c>
      <c r="AP664" s="107">
        <f t="shared" si="190"/>
        <v>3</v>
      </c>
      <c r="AQ664" s="107">
        <f t="shared" si="191"/>
        <v>3</v>
      </c>
      <c r="AR664" s="107">
        <f t="shared" si="192"/>
        <v>2</v>
      </c>
      <c r="AS664" s="107">
        <f t="shared" si="193"/>
        <v>6</v>
      </c>
      <c r="AT664" s="107">
        <f t="shared" si="194"/>
        <v>7</v>
      </c>
      <c r="AU664" s="105">
        <f t="shared" si="195"/>
        <v>57</v>
      </c>
      <c r="AV664" s="86">
        <v>4411.0599999999986</v>
      </c>
      <c r="AW664" s="87">
        <f t="shared" si="196"/>
        <v>3691.46</v>
      </c>
      <c r="AX664" s="87">
        <f t="shared" si="197"/>
        <v>-719.59999999999854</v>
      </c>
    </row>
    <row r="665" spans="1:50" ht="15.75" thickBot="1" x14ac:dyDescent="0.3">
      <c r="A665" s="179" t="s">
        <v>50</v>
      </c>
      <c r="B665" s="180" t="s">
        <v>256</v>
      </c>
      <c r="C665" s="181" t="s">
        <v>379</v>
      </c>
      <c r="D665" s="176" t="str">
        <f t="shared" si="181"/>
        <v>1073763439-Superior-STAR Kids-MRSA West</v>
      </c>
      <c r="E665" s="169" t="s">
        <v>480</v>
      </c>
      <c r="F665" s="169" t="s">
        <v>236</v>
      </c>
      <c r="G665" s="169" t="s">
        <v>202</v>
      </c>
      <c r="H665" s="85" t="s">
        <v>469</v>
      </c>
      <c r="I665" s="95" t="s">
        <v>510</v>
      </c>
      <c r="J665" s="116" t="s">
        <v>195</v>
      </c>
      <c r="K665" s="117" t="s">
        <v>195</v>
      </c>
      <c r="L665" s="117" t="s">
        <v>195</v>
      </c>
      <c r="M665" s="117" t="s">
        <v>195</v>
      </c>
      <c r="N665" s="117" t="s">
        <v>195</v>
      </c>
      <c r="O665" s="117" t="s">
        <v>195</v>
      </c>
      <c r="P665" s="117" t="s">
        <v>195</v>
      </c>
      <c r="Q665" s="117" t="s">
        <v>195</v>
      </c>
      <c r="R665" s="117" t="s">
        <v>195</v>
      </c>
      <c r="S665" s="117" t="s">
        <v>195</v>
      </c>
      <c r="T665" s="117" t="s">
        <v>195</v>
      </c>
      <c r="U665" s="118" t="s">
        <v>195</v>
      </c>
      <c r="V665" s="106">
        <v>0</v>
      </c>
      <c r="W665" s="106">
        <v>0</v>
      </c>
      <c r="X665" s="106">
        <v>0</v>
      </c>
      <c r="Y665" s="106">
        <v>0</v>
      </c>
      <c r="Z665" s="106">
        <v>0</v>
      </c>
      <c r="AA665" s="106">
        <v>0</v>
      </c>
      <c r="AB665" s="106">
        <v>0</v>
      </c>
      <c r="AC665" s="106">
        <v>0</v>
      </c>
      <c r="AD665" s="106">
        <v>0</v>
      </c>
      <c r="AE665" s="106">
        <v>0</v>
      </c>
      <c r="AF665" s="106">
        <v>0</v>
      </c>
      <c r="AG665" s="182">
        <v>0</v>
      </c>
      <c r="AH665" s="119">
        <f t="shared" si="182"/>
        <v>0</v>
      </c>
      <c r="AI665" s="106">
        <f t="shared" si="183"/>
        <v>0</v>
      </c>
      <c r="AJ665" s="107">
        <f t="shared" si="184"/>
        <v>0</v>
      </c>
      <c r="AK665" s="107">
        <f t="shared" si="185"/>
        <v>0</v>
      </c>
      <c r="AL665" s="107">
        <f t="shared" si="186"/>
        <v>0</v>
      </c>
      <c r="AM665" s="107">
        <f t="shared" si="187"/>
        <v>0</v>
      </c>
      <c r="AN665" s="107">
        <f t="shared" si="188"/>
        <v>0</v>
      </c>
      <c r="AO665" s="107">
        <f t="shared" si="189"/>
        <v>0</v>
      </c>
      <c r="AP665" s="107">
        <f t="shared" si="190"/>
        <v>0</v>
      </c>
      <c r="AQ665" s="107">
        <f t="shared" si="191"/>
        <v>0</v>
      </c>
      <c r="AR665" s="107">
        <f t="shared" si="192"/>
        <v>0</v>
      </c>
      <c r="AS665" s="107">
        <f t="shared" si="193"/>
        <v>0</v>
      </c>
      <c r="AT665" s="107">
        <f t="shared" si="194"/>
        <v>0</v>
      </c>
      <c r="AU665" s="105">
        <f t="shared" si="195"/>
        <v>0</v>
      </c>
      <c r="AV665" s="86">
        <v>408.62000000000012</v>
      </c>
      <c r="AW665" s="87">
        <f t="shared" si="196"/>
        <v>0</v>
      </c>
      <c r="AX665" s="87">
        <f t="shared" si="197"/>
        <v>-408.62000000000012</v>
      </c>
    </row>
    <row r="666" spans="1:50" ht="15.75" thickBot="1" x14ac:dyDescent="0.3">
      <c r="A666" s="179" t="s">
        <v>51</v>
      </c>
      <c r="B666" s="180" t="s">
        <v>290</v>
      </c>
      <c r="C666" s="181" t="s">
        <v>278</v>
      </c>
      <c r="D666" s="176" t="str">
        <f t="shared" si="181"/>
        <v>1083602940-Superior-STAR Kids-Lubbock</v>
      </c>
      <c r="E666" s="169" t="s">
        <v>480</v>
      </c>
      <c r="F666" s="169" t="s">
        <v>236</v>
      </c>
      <c r="G666" s="169" t="s">
        <v>279</v>
      </c>
      <c r="H666" s="85" t="s">
        <v>469</v>
      </c>
      <c r="I666" s="95" t="s">
        <v>510</v>
      </c>
      <c r="J666" s="116" t="s">
        <v>195</v>
      </c>
      <c r="K666" s="117" t="s">
        <v>195</v>
      </c>
      <c r="L666" s="117" t="s">
        <v>195</v>
      </c>
      <c r="M666" s="117" t="s">
        <v>195</v>
      </c>
      <c r="N666" s="117" t="s">
        <v>195</v>
      </c>
      <c r="O666" s="117" t="s">
        <v>195</v>
      </c>
      <c r="P666" s="117" t="s">
        <v>195</v>
      </c>
      <c r="Q666" s="117" t="s">
        <v>195</v>
      </c>
      <c r="R666" s="117" t="s">
        <v>195</v>
      </c>
      <c r="S666" s="117" t="s">
        <v>195</v>
      </c>
      <c r="T666" s="117" t="s">
        <v>195</v>
      </c>
      <c r="U666" s="118" t="s">
        <v>195</v>
      </c>
      <c r="V666" s="106">
        <v>1</v>
      </c>
      <c r="W666" s="106">
        <v>2</v>
      </c>
      <c r="X666" s="106">
        <v>2</v>
      </c>
      <c r="Y666" s="106">
        <v>1</v>
      </c>
      <c r="Z666" s="106">
        <v>1</v>
      </c>
      <c r="AA666" s="106">
        <v>1</v>
      </c>
      <c r="AB666" s="106">
        <v>0</v>
      </c>
      <c r="AC666" s="106">
        <v>4</v>
      </c>
      <c r="AD666" s="106">
        <v>1</v>
      </c>
      <c r="AE666" s="106">
        <v>0</v>
      </c>
      <c r="AF666" s="106">
        <v>2</v>
      </c>
      <c r="AG666" s="182">
        <v>2</v>
      </c>
      <c r="AH666" s="119">
        <f t="shared" si="182"/>
        <v>17</v>
      </c>
      <c r="AI666" s="106">
        <f t="shared" si="183"/>
        <v>1</v>
      </c>
      <c r="AJ666" s="107">
        <f t="shared" si="184"/>
        <v>2</v>
      </c>
      <c r="AK666" s="107">
        <f t="shared" si="185"/>
        <v>2</v>
      </c>
      <c r="AL666" s="107">
        <f t="shared" si="186"/>
        <v>1</v>
      </c>
      <c r="AM666" s="107">
        <f t="shared" si="187"/>
        <v>1</v>
      </c>
      <c r="AN666" s="107">
        <f t="shared" si="188"/>
        <v>1</v>
      </c>
      <c r="AO666" s="107">
        <f t="shared" si="189"/>
        <v>0</v>
      </c>
      <c r="AP666" s="107">
        <f t="shared" si="190"/>
        <v>4</v>
      </c>
      <c r="AQ666" s="107">
        <f t="shared" si="191"/>
        <v>1</v>
      </c>
      <c r="AR666" s="107">
        <f t="shared" si="192"/>
        <v>0</v>
      </c>
      <c r="AS666" s="107">
        <f t="shared" si="193"/>
        <v>2</v>
      </c>
      <c r="AT666" s="107">
        <f t="shared" si="194"/>
        <v>2</v>
      </c>
      <c r="AU666" s="105">
        <f t="shared" si="195"/>
        <v>17</v>
      </c>
      <c r="AV666" s="86">
        <v>1692.09</v>
      </c>
      <c r="AW666" s="87">
        <f t="shared" si="196"/>
        <v>1100.96</v>
      </c>
      <c r="AX666" s="87">
        <f t="shared" si="197"/>
        <v>-591.12999999999988</v>
      </c>
    </row>
    <row r="667" spans="1:50" ht="15.75" thickBot="1" x14ac:dyDescent="0.3">
      <c r="A667" s="179" t="s">
        <v>189</v>
      </c>
      <c r="B667" s="180" t="s">
        <v>216</v>
      </c>
      <c r="C667" s="181" t="s">
        <v>379</v>
      </c>
      <c r="D667" s="176" t="str">
        <f t="shared" si="181"/>
        <v>1083696496-Superior-STAR Kids-MRSA West</v>
      </c>
      <c r="E667" s="169" t="s">
        <v>480</v>
      </c>
      <c r="F667" s="169" t="s">
        <v>236</v>
      </c>
      <c r="G667" s="169" t="s">
        <v>202</v>
      </c>
      <c r="H667" s="85" t="s">
        <v>469</v>
      </c>
      <c r="I667" s="95" t="s">
        <v>510</v>
      </c>
      <c r="J667" s="116" t="s">
        <v>195</v>
      </c>
      <c r="K667" s="117" t="s">
        <v>195</v>
      </c>
      <c r="L667" s="117" t="s">
        <v>195</v>
      </c>
      <c r="M667" s="117" t="s">
        <v>195</v>
      </c>
      <c r="N667" s="117" t="s">
        <v>195</v>
      </c>
      <c r="O667" s="117" t="s">
        <v>195</v>
      </c>
      <c r="P667" s="117" t="s">
        <v>195</v>
      </c>
      <c r="Q667" s="117" t="s">
        <v>195</v>
      </c>
      <c r="R667" s="117" t="s">
        <v>195</v>
      </c>
      <c r="S667" s="117" t="s">
        <v>195</v>
      </c>
      <c r="T667" s="117" t="s">
        <v>195</v>
      </c>
      <c r="U667" s="118" t="s">
        <v>195</v>
      </c>
      <c r="V667" s="106">
        <v>0</v>
      </c>
      <c r="W667" s="106">
        <v>0</v>
      </c>
      <c r="X667" s="106">
        <v>0</v>
      </c>
      <c r="Y667" s="106">
        <v>0</v>
      </c>
      <c r="Z667" s="106">
        <v>0</v>
      </c>
      <c r="AA667" s="106">
        <v>0</v>
      </c>
      <c r="AB667" s="106">
        <v>0</v>
      </c>
      <c r="AC667" s="106">
        <v>0</v>
      </c>
      <c r="AD667" s="106">
        <v>0</v>
      </c>
      <c r="AE667" s="106">
        <v>0</v>
      </c>
      <c r="AF667" s="106">
        <v>0</v>
      </c>
      <c r="AG667" s="182">
        <v>0</v>
      </c>
      <c r="AH667" s="119">
        <f t="shared" si="182"/>
        <v>0</v>
      </c>
      <c r="AI667" s="106">
        <f t="shared" si="183"/>
        <v>0</v>
      </c>
      <c r="AJ667" s="107">
        <f t="shared" si="184"/>
        <v>0</v>
      </c>
      <c r="AK667" s="107">
        <f t="shared" si="185"/>
        <v>0</v>
      </c>
      <c r="AL667" s="107">
        <f t="shared" si="186"/>
        <v>0</v>
      </c>
      <c r="AM667" s="107">
        <f t="shared" si="187"/>
        <v>0</v>
      </c>
      <c r="AN667" s="107">
        <f t="shared" si="188"/>
        <v>0</v>
      </c>
      <c r="AO667" s="107">
        <f t="shared" si="189"/>
        <v>0</v>
      </c>
      <c r="AP667" s="107">
        <f t="shared" si="190"/>
        <v>0</v>
      </c>
      <c r="AQ667" s="107">
        <f t="shared" si="191"/>
        <v>0</v>
      </c>
      <c r="AR667" s="107">
        <f t="shared" si="192"/>
        <v>0</v>
      </c>
      <c r="AS667" s="107">
        <f t="shared" si="193"/>
        <v>0</v>
      </c>
      <c r="AT667" s="107">
        <f t="shared" si="194"/>
        <v>0</v>
      </c>
      <c r="AU667" s="105">
        <f t="shared" si="195"/>
        <v>0</v>
      </c>
      <c r="AV667" s="86">
        <v>142.80000000000001</v>
      </c>
      <c r="AW667" s="87">
        <f t="shared" si="196"/>
        <v>0</v>
      </c>
      <c r="AX667" s="87">
        <f t="shared" si="197"/>
        <v>-142.80000000000001</v>
      </c>
    </row>
    <row r="668" spans="1:50" ht="15.75" thickBot="1" x14ac:dyDescent="0.3">
      <c r="A668" s="179" t="s">
        <v>53</v>
      </c>
      <c r="B668" s="180" t="s">
        <v>214</v>
      </c>
      <c r="C668" s="181" t="s">
        <v>379</v>
      </c>
      <c r="D668" s="176" t="str">
        <f t="shared" si="181"/>
        <v>1104238047-Superior-STAR Kids-MRSA West</v>
      </c>
      <c r="E668" s="169" t="s">
        <v>480</v>
      </c>
      <c r="F668" s="169" t="s">
        <v>236</v>
      </c>
      <c r="G668" s="169" t="s">
        <v>202</v>
      </c>
      <c r="H668" s="85" t="s">
        <v>468</v>
      </c>
      <c r="I668" s="95" t="s">
        <v>510</v>
      </c>
      <c r="J668" s="116" t="s">
        <v>195</v>
      </c>
      <c r="K668" s="117" t="s">
        <v>195</v>
      </c>
      <c r="L668" s="117" t="s">
        <v>195</v>
      </c>
      <c r="M668" s="117" t="s">
        <v>195</v>
      </c>
      <c r="N668" s="117" t="s">
        <v>195</v>
      </c>
      <c r="O668" s="117" t="s">
        <v>195</v>
      </c>
      <c r="P668" s="117" t="s">
        <v>195</v>
      </c>
      <c r="Q668" s="117" t="s">
        <v>195</v>
      </c>
      <c r="R668" s="117" t="s">
        <v>195</v>
      </c>
      <c r="S668" s="117" t="s">
        <v>195</v>
      </c>
      <c r="T668" s="117" t="s">
        <v>195</v>
      </c>
      <c r="U668" s="118" t="s">
        <v>195</v>
      </c>
      <c r="V668" s="106">
        <v>0</v>
      </c>
      <c r="W668" s="106">
        <v>1</v>
      </c>
      <c r="X668" s="106">
        <v>0</v>
      </c>
      <c r="Y668" s="106">
        <v>1</v>
      </c>
      <c r="Z668" s="106">
        <v>1</v>
      </c>
      <c r="AA668" s="106">
        <v>1</v>
      </c>
      <c r="AB668" s="106">
        <v>1</v>
      </c>
      <c r="AC668" s="106">
        <v>1</v>
      </c>
      <c r="AD668" s="106">
        <v>0</v>
      </c>
      <c r="AE668" s="106">
        <v>0</v>
      </c>
      <c r="AF668" s="106">
        <v>0</v>
      </c>
      <c r="AG668" s="182">
        <v>1</v>
      </c>
      <c r="AH668" s="119">
        <f t="shared" si="182"/>
        <v>7</v>
      </c>
      <c r="AI668" s="106">
        <f t="shared" si="183"/>
        <v>0</v>
      </c>
      <c r="AJ668" s="107">
        <f t="shared" si="184"/>
        <v>1</v>
      </c>
      <c r="AK668" s="107">
        <f t="shared" si="185"/>
        <v>0</v>
      </c>
      <c r="AL668" s="107">
        <f t="shared" si="186"/>
        <v>1</v>
      </c>
      <c r="AM668" s="107">
        <f t="shared" si="187"/>
        <v>1</v>
      </c>
      <c r="AN668" s="107">
        <f t="shared" si="188"/>
        <v>1</v>
      </c>
      <c r="AO668" s="107">
        <f t="shared" si="189"/>
        <v>1</v>
      </c>
      <c r="AP668" s="107">
        <f t="shared" si="190"/>
        <v>1</v>
      </c>
      <c r="AQ668" s="107">
        <f t="shared" si="191"/>
        <v>0</v>
      </c>
      <c r="AR668" s="107">
        <f t="shared" si="192"/>
        <v>0</v>
      </c>
      <c r="AS668" s="107">
        <f t="shared" si="193"/>
        <v>0</v>
      </c>
      <c r="AT668" s="107">
        <f t="shared" si="194"/>
        <v>1</v>
      </c>
      <c r="AU668" s="105">
        <f t="shared" si="195"/>
        <v>7</v>
      </c>
      <c r="AV668" s="86">
        <v>737.78000000000009</v>
      </c>
      <c r="AW668" s="87">
        <f t="shared" si="196"/>
        <v>761.83</v>
      </c>
      <c r="AX668" s="87">
        <f t="shared" si="197"/>
        <v>24.049999999999955</v>
      </c>
    </row>
    <row r="669" spans="1:50" ht="15.75" thickBot="1" x14ac:dyDescent="0.3">
      <c r="A669" s="179" t="s">
        <v>54</v>
      </c>
      <c r="B669" s="180" t="s">
        <v>217</v>
      </c>
      <c r="C669" s="181" t="s">
        <v>379</v>
      </c>
      <c r="D669" s="176" t="str">
        <f t="shared" si="181"/>
        <v>1104808112-Superior-STAR Kids-MRSA West</v>
      </c>
      <c r="E669" s="169" t="s">
        <v>480</v>
      </c>
      <c r="F669" s="169" t="s">
        <v>236</v>
      </c>
      <c r="G669" s="169" t="s">
        <v>202</v>
      </c>
      <c r="H669" s="85" t="s">
        <v>469</v>
      </c>
      <c r="I669" s="95" t="s">
        <v>510</v>
      </c>
      <c r="J669" s="116" t="s">
        <v>195</v>
      </c>
      <c r="K669" s="117" t="s">
        <v>195</v>
      </c>
      <c r="L669" s="117" t="s">
        <v>195</v>
      </c>
      <c r="M669" s="117" t="s">
        <v>195</v>
      </c>
      <c r="N669" s="117" t="s">
        <v>195</v>
      </c>
      <c r="O669" s="117" t="s">
        <v>195</v>
      </c>
      <c r="P669" s="117" t="s">
        <v>195</v>
      </c>
      <c r="Q669" s="117" t="s">
        <v>195</v>
      </c>
      <c r="R669" s="117" t="s">
        <v>195</v>
      </c>
      <c r="S669" s="117" t="s">
        <v>195</v>
      </c>
      <c r="T669" s="117" t="s">
        <v>195</v>
      </c>
      <c r="U669" s="118" t="s">
        <v>195</v>
      </c>
      <c r="V669" s="106">
        <v>0</v>
      </c>
      <c r="W669" s="106">
        <v>0</v>
      </c>
      <c r="X669" s="106">
        <v>1</v>
      </c>
      <c r="Y669" s="106">
        <v>0</v>
      </c>
      <c r="Z669" s="106">
        <v>1</v>
      </c>
      <c r="AA669" s="106">
        <v>0</v>
      </c>
      <c r="AB669" s="106">
        <v>0</v>
      </c>
      <c r="AC669" s="106">
        <v>2</v>
      </c>
      <c r="AD669" s="106">
        <v>0</v>
      </c>
      <c r="AE669" s="106">
        <v>0</v>
      </c>
      <c r="AF669" s="106">
        <v>0</v>
      </c>
      <c r="AG669" s="182">
        <v>0</v>
      </c>
      <c r="AH669" s="119">
        <f t="shared" si="182"/>
        <v>4</v>
      </c>
      <c r="AI669" s="106">
        <f t="shared" si="183"/>
        <v>0</v>
      </c>
      <c r="AJ669" s="107">
        <f t="shared" si="184"/>
        <v>0</v>
      </c>
      <c r="AK669" s="107">
        <f t="shared" si="185"/>
        <v>1</v>
      </c>
      <c r="AL669" s="107">
        <f t="shared" si="186"/>
        <v>0</v>
      </c>
      <c r="AM669" s="107">
        <f t="shared" si="187"/>
        <v>1</v>
      </c>
      <c r="AN669" s="107">
        <f t="shared" si="188"/>
        <v>0</v>
      </c>
      <c r="AO669" s="107">
        <f t="shared" si="189"/>
        <v>0</v>
      </c>
      <c r="AP669" s="107">
        <f t="shared" si="190"/>
        <v>2</v>
      </c>
      <c r="AQ669" s="107">
        <f t="shared" si="191"/>
        <v>0</v>
      </c>
      <c r="AR669" s="107">
        <f t="shared" si="192"/>
        <v>0</v>
      </c>
      <c r="AS669" s="107">
        <f t="shared" si="193"/>
        <v>0</v>
      </c>
      <c r="AT669" s="107">
        <f t="shared" si="194"/>
        <v>0</v>
      </c>
      <c r="AU669" s="105">
        <f t="shared" si="195"/>
        <v>4</v>
      </c>
      <c r="AV669" s="86">
        <v>458.22000000000031</v>
      </c>
      <c r="AW669" s="87">
        <f t="shared" si="196"/>
        <v>259.05</v>
      </c>
      <c r="AX669" s="87">
        <f t="shared" si="197"/>
        <v>-199.1700000000003</v>
      </c>
    </row>
    <row r="670" spans="1:50" ht="15.75" thickBot="1" x14ac:dyDescent="0.3">
      <c r="A670" s="179" t="s">
        <v>190</v>
      </c>
      <c r="B670" s="180" t="s">
        <v>453</v>
      </c>
      <c r="C670" s="181" t="s">
        <v>379</v>
      </c>
      <c r="D670" s="176" t="str">
        <f t="shared" si="181"/>
        <v>1114047875-Superior-STAR Kids-MRSA West</v>
      </c>
      <c r="E670" s="169" t="s">
        <v>480</v>
      </c>
      <c r="F670" s="169" t="s">
        <v>236</v>
      </c>
      <c r="G670" s="169" t="s">
        <v>202</v>
      </c>
      <c r="H670" s="85" t="s">
        <v>469</v>
      </c>
      <c r="I670" s="95" t="s">
        <v>510</v>
      </c>
      <c r="J670" s="116" t="s">
        <v>195</v>
      </c>
      <c r="K670" s="117" t="s">
        <v>195</v>
      </c>
      <c r="L670" s="117" t="s">
        <v>195</v>
      </c>
      <c r="M670" s="117" t="s">
        <v>195</v>
      </c>
      <c r="N670" s="117" t="s">
        <v>195</v>
      </c>
      <c r="O670" s="117" t="s">
        <v>195</v>
      </c>
      <c r="P670" s="117" t="s">
        <v>195</v>
      </c>
      <c r="Q670" s="117" t="s">
        <v>195</v>
      </c>
      <c r="R670" s="117" t="s">
        <v>195</v>
      </c>
      <c r="S670" s="117" t="s">
        <v>195</v>
      </c>
      <c r="T670" s="117" t="s">
        <v>195</v>
      </c>
      <c r="U670" s="118" t="s">
        <v>195</v>
      </c>
      <c r="V670" s="106">
        <v>0</v>
      </c>
      <c r="W670" s="106">
        <v>0</v>
      </c>
      <c r="X670" s="106">
        <v>0</v>
      </c>
      <c r="Y670" s="106">
        <v>0</v>
      </c>
      <c r="Z670" s="106">
        <v>0</v>
      </c>
      <c r="AA670" s="106">
        <v>0</v>
      </c>
      <c r="AB670" s="106">
        <v>0</v>
      </c>
      <c r="AC670" s="106">
        <v>2</v>
      </c>
      <c r="AD670" s="106">
        <v>0</v>
      </c>
      <c r="AE670" s="106">
        <v>0</v>
      </c>
      <c r="AF670" s="106">
        <v>0</v>
      </c>
      <c r="AG670" s="182">
        <v>0</v>
      </c>
      <c r="AH670" s="119">
        <f t="shared" si="182"/>
        <v>2</v>
      </c>
      <c r="AI670" s="106">
        <f t="shared" si="183"/>
        <v>0</v>
      </c>
      <c r="AJ670" s="107">
        <f t="shared" si="184"/>
        <v>0</v>
      </c>
      <c r="AK670" s="107">
        <f t="shared" si="185"/>
        <v>0</v>
      </c>
      <c r="AL670" s="107">
        <f t="shared" si="186"/>
        <v>0</v>
      </c>
      <c r="AM670" s="107">
        <f t="shared" si="187"/>
        <v>0</v>
      </c>
      <c r="AN670" s="107">
        <f t="shared" si="188"/>
        <v>0</v>
      </c>
      <c r="AO670" s="107">
        <f t="shared" si="189"/>
        <v>0</v>
      </c>
      <c r="AP670" s="107">
        <f t="shared" si="190"/>
        <v>2</v>
      </c>
      <c r="AQ670" s="107">
        <f t="shared" si="191"/>
        <v>0</v>
      </c>
      <c r="AR670" s="107">
        <f t="shared" si="192"/>
        <v>0</v>
      </c>
      <c r="AS670" s="107">
        <f t="shared" si="193"/>
        <v>0</v>
      </c>
      <c r="AT670" s="107">
        <f t="shared" si="194"/>
        <v>0</v>
      </c>
      <c r="AU670" s="105">
        <f t="shared" si="195"/>
        <v>2</v>
      </c>
      <c r="AV670" s="86">
        <v>210.12000000000006</v>
      </c>
      <c r="AW670" s="87">
        <f t="shared" si="196"/>
        <v>129.53</v>
      </c>
      <c r="AX670" s="87">
        <f t="shared" si="197"/>
        <v>-80.59000000000006</v>
      </c>
    </row>
    <row r="671" spans="1:50" ht="15.75" thickBot="1" x14ac:dyDescent="0.3">
      <c r="A671" s="179" t="s">
        <v>59</v>
      </c>
      <c r="B671" s="180" t="s">
        <v>270</v>
      </c>
      <c r="C671" s="181" t="s">
        <v>387</v>
      </c>
      <c r="D671" s="176" t="str">
        <f t="shared" si="181"/>
        <v>1134113855-Superior-STAR Kids-Bexar</v>
      </c>
      <c r="E671" s="169" t="s">
        <v>480</v>
      </c>
      <c r="F671" s="169" t="s">
        <v>236</v>
      </c>
      <c r="G671" s="169" t="s">
        <v>272</v>
      </c>
      <c r="H671" s="85" t="s">
        <v>469</v>
      </c>
      <c r="I671" s="95" t="s">
        <v>510</v>
      </c>
      <c r="J671" s="116" t="s">
        <v>195</v>
      </c>
      <c r="K671" s="117" t="s">
        <v>195</v>
      </c>
      <c r="L671" s="117" t="s">
        <v>195</v>
      </c>
      <c r="M671" s="117" t="s">
        <v>195</v>
      </c>
      <c r="N671" s="117" t="s">
        <v>195</v>
      </c>
      <c r="O671" s="117" t="s">
        <v>195</v>
      </c>
      <c r="P671" s="117" t="s">
        <v>195</v>
      </c>
      <c r="Q671" s="117" t="s">
        <v>195</v>
      </c>
      <c r="R671" s="117" t="s">
        <v>195</v>
      </c>
      <c r="S671" s="117" t="s">
        <v>195</v>
      </c>
      <c r="T671" s="117" t="s">
        <v>195</v>
      </c>
      <c r="U671" s="118" t="s">
        <v>195</v>
      </c>
      <c r="V671" s="106">
        <v>11</v>
      </c>
      <c r="W671" s="106">
        <v>12</v>
      </c>
      <c r="X671" s="106">
        <v>6</v>
      </c>
      <c r="Y671" s="106">
        <v>11</v>
      </c>
      <c r="Z671" s="106">
        <v>9</v>
      </c>
      <c r="AA671" s="106">
        <v>15</v>
      </c>
      <c r="AB671" s="106">
        <v>20</v>
      </c>
      <c r="AC671" s="106">
        <v>9</v>
      </c>
      <c r="AD671" s="106">
        <v>12</v>
      </c>
      <c r="AE671" s="106">
        <v>22</v>
      </c>
      <c r="AF671" s="106">
        <v>8</v>
      </c>
      <c r="AG671" s="182">
        <v>10</v>
      </c>
      <c r="AH671" s="119">
        <f t="shared" si="182"/>
        <v>145</v>
      </c>
      <c r="AI671" s="106">
        <f t="shared" si="183"/>
        <v>11</v>
      </c>
      <c r="AJ671" s="107">
        <f t="shared" si="184"/>
        <v>12</v>
      </c>
      <c r="AK671" s="107">
        <f t="shared" si="185"/>
        <v>6</v>
      </c>
      <c r="AL671" s="107">
        <f t="shared" si="186"/>
        <v>11</v>
      </c>
      <c r="AM671" s="107">
        <f t="shared" si="187"/>
        <v>9</v>
      </c>
      <c r="AN671" s="107">
        <f t="shared" si="188"/>
        <v>15</v>
      </c>
      <c r="AO671" s="107">
        <f t="shared" si="189"/>
        <v>20</v>
      </c>
      <c r="AP671" s="107">
        <f t="shared" si="190"/>
        <v>9</v>
      </c>
      <c r="AQ671" s="107">
        <f t="shared" si="191"/>
        <v>12</v>
      </c>
      <c r="AR671" s="107">
        <f t="shared" si="192"/>
        <v>22</v>
      </c>
      <c r="AS671" s="107">
        <f t="shared" si="193"/>
        <v>8</v>
      </c>
      <c r="AT671" s="107">
        <f t="shared" si="194"/>
        <v>10</v>
      </c>
      <c r="AU671" s="105">
        <f t="shared" si="195"/>
        <v>145</v>
      </c>
      <c r="AV671" s="86">
        <v>6048.8400000000011</v>
      </c>
      <c r="AW671" s="87">
        <f t="shared" si="196"/>
        <v>9390.56</v>
      </c>
      <c r="AX671" s="87">
        <f t="shared" si="197"/>
        <v>3341.7199999999984</v>
      </c>
    </row>
    <row r="672" spans="1:50" ht="15.75" thickBot="1" x14ac:dyDescent="0.3">
      <c r="A672" s="179" t="s">
        <v>60</v>
      </c>
      <c r="B672" s="180" t="s">
        <v>265</v>
      </c>
      <c r="C672" s="181" t="s">
        <v>379</v>
      </c>
      <c r="D672" s="176" t="str">
        <f t="shared" si="181"/>
        <v>1134186356-Superior-STAR Kids-MRSA West</v>
      </c>
      <c r="E672" s="169" t="s">
        <v>480</v>
      </c>
      <c r="F672" s="169" t="s">
        <v>236</v>
      </c>
      <c r="G672" s="169" t="s">
        <v>202</v>
      </c>
      <c r="H672" s="85" t="s">
        <v>469</v>
      </c>
      <c r="I672" s="95" t="s">
        <v>510</v>
      </c>
      <c r="J672" s="116" t="s">
        <v>195</v>
      </c>
      <c r="K672" s="117" t="s">
        <v>195</v>
      </c>
      <c r="L672" s="117" t="s">
        <v>195</v>
      </c>
      <c r="M672" s="117" t="s">
        <v>195</v>
      </c>
      <c r="N672" s="117" t="s">
        <v>195</v>
      </c>
      <c r="O672" s="117" t="s">
        <v>195</v>
      </c>
      <c r="P672" s="117" t="s">
        <v>195</v>
      </c>
      <c r="Q672" s="117" t="s">
        <v>195</v>
      </c>
      <c r="R672" s="117" t="s">
        <v>195</v>
      </c>
      <c r="S672" s="117" t="s">
        <v>195</v>
      </c>
      <c r="T672" s="117" t="s">
        <v>195</v>
      </c>
      <c r="U672" s="118" t="s">
        <v>195</v>
      </c>
      <c r="V672" s="106">
        <v>3</v>
      </c>
      <c r="W672" s="106">
        <v>3</v>
      </c>
      <c r="X672" s="106">
        <v>3</v>
      </c>
      <c r="Y672" s="106">
        <v>2</v>
      </c>
      <c r="Z672" s="106">
        <v>3</v>
      </c>
      <c r="AA672" s="106">
        <v>3</v>
      </c>
      <c r="AB672" s="106">
        <v>1</v>
      </c>
      <c r="AC672" s="106">
        <v>2</v>
      </c>
      <c r="AD672" s="106">
        <v>2</v>
      </c>
      <c r="AE672" s="106">
        <v>0</v>
      </c>
      <c r="AF672" s="106">
        <v>3</v>
      </c>
      <c r="AG672" s="182">
        <v>4</v>
      </c>
      <c r="AH672" s="119">
        <f t="shared" si="182"/>
        <v>29</v>
      </c>
      <c r="AI672" s="106">
        <f t="shared" si="183"/>
        <v>3</v>
      </c>
      <c r="AJ672" s="107">
        <f t="shared" si="184"/>
        <v>3</v>
      </c>
      <c r="AK672" s="107">
        <f t="shared" si="185"/>
        <v>3</v>
      </c>
      <c r="AL672" s="107">
        <f t="shared" si="186"/>
        <v>2</v>
      </c>
      <c r="AM672" s="107">
        <f t="shared" si="187"/>
        <v>3</v>
      </c>
      <c r="AN672" s="107">
        <f t="shared" si="188"/>
        <v>3</v>
      </c>
      <c r="AO672" s="107">
        <f t="shared" si="189"/>
        <v>1</v>
      </c>
      <c r="AP672" s="107">
        <f t="shared" si="190"/>
        <v>2</v>
      </c>
      <c r="AQ672" s="107">
        <f t="shared" si="191"/>
        <v>2</v>
      </c>
      <c r="AR672" s="107">
        <f t="shared" si="192"/>
        <v>0</v>
      </c>
      <c r="AS672" s="107">
        <f t="shared" si="193"/>
        <v>3</v>
      </c>
      <c r="AT672" s="107">
        <f t="shared" si="194"/>
        <v>4</v>
      </c>
      <c r="AU672" s="105">
        <f t="shared" si="195"/>
        <v>29</v>
      </c>
      <c r="AV672" s="86">
        <v>614.86</v>
      </c>
      <c r="AW672" s="87">
        <f t="shared" si="196"/>
        <v>1878.11</v>
      </c>
      <c r="AX672" s="87">
        <f t="shared" si="197"/>
        <v>1263.25</v>
      </c>
    </row>
    <row r="673" spans="1:50" ht="15.75" thickBot="1" x14ac:dyDescent="0.3">
      <c r="A673" s="179" t="s">
        <v>394</v>
      </c>
      <c r="B673" s="180" t="s">
        <v>395</v>
      </c>
      <c r="C673" s="181" t="s">
        <v>427</v>
      </c>
      <c r="D673" s="176" t="str">
        <f t="shared" si="181"/>
        <v>1144262957-Superior-STAR Kids-Nueces</v>
      </c>
      <c r="E673" s="169" t="s">
        <v>480</v>
      </c>
      <c r="F673" s="169" t="s">
        <v>236</v>
      </c>
      <c r="G673" s="169" t="s">
        <v>370</v>
      </c>
      <c r="H673" s="85" t="s">
        <v>468</v>
      </c>
      <c r="I673" s="95" t="s">
        <v>510</v>
      </c>
      <c r="J673" s="116" t="s">
        <v>195</v>
      </c>
      <c r="K673" s="117" t="s">
        <v>195</v>
      </c>
      <c r="L673" s="117" t="s">
        <v>195</v>
      </c>
      <c r="M673" s="117" t="s">
        <v>195</v>
      </c>
      <c r="N673" s="117" t="s">
        <v>195</v>
      </c>
      <c r="O673" s="117" t="s">
        <v>195</v>
      </c>
      <c r="P673" s="117" t="s">
        <v>195</v>
      </c>
      <c r="Q673" s="117" t="s">
        <v>195</v>
      </c>
      <c r="R673" s="117" t="s">
        <v>195</v>
      </c>
      <c r="S673" s="117" t="s">
        <v>195</v>
      </c>
      <c r="T673" s="117" t="s">
        <v>195</v>
      </c>
      <c r="U673" s="118" t="s">
        <v>195</v>
      </c>
      <c r="V673" s="106">
        <v>0</v>
      </c>
      <c r="W673" s="106">
        <v>0</v>
      </c>
      <c r="X673" s="106">
        <v>0</v>
      </c>
      <c r="Y673" s="106">
        <v>0</v>
      </c>
      <c r="Z673" s="106">
        <v>0</v>
      </c>
      <c r="AA673" s="106">
        <v>0</v>
      </c>
      <c r="AB673" s="106">
        <v>0</v>
      </c>
      <c r="AC673" s="106">
        <v>0</v>
      </c>
      <c r="AD673" s="106">
        <v>0</v>
      </c>
      <c r="AE673" s="106">
        <v>0</v>
      </c>
      <c r="AF673" s="106">
        <v>0</v>
      </c>
      <c r="AG673" s="182">
        <v>0</v>
      </c>
      <c r="AH673" s="119">
        <f t="shared" si="182"/>
        <v>0</v>
      </c>
      <c r="AI673" s="106">
        <f t="shared" si="183"/>
        <v>0</v>
      </c>
      <c r="AJ673" s="107">
        <f t="shared" si="184"/>
        <v>0</v>
      </c>
      <c r="AK673" s="107">
        <f t="shared" si="185"/>
        <v>0</v>
      </c>
      <c r="AL673" s="107">
        <f t="shared" si="186"/>
        <v>0</v>
      </c>
      <c r="AM673" s="107">
        <f t="shared" si="187"/>
        <v>0</v>
      </c>
      <c r="AN673" s="107">
        <f t="shared" si="188"/>
        <v>0</v>
      </c>
      <c r="AO673" s="107">
        <f t="shared" si="189"/>
        <v>0</v>
      </c>
      <c r="AP673" s="107">
        <f t="shared" si="190"/>
        <v>0</v>
      </c>
      <c r="AQ673" s="107">
        <f t="shared" si="191"/>
        <v>0</v>
      </c>
      <c r="AR673" s="107">
        <f t="shared" si="192"/>
        <v>0</v>
      </c>
      <c r="AS673" s="107">
        <f t="shared" si="193"/>
        <v>0</v>
      </c>
      <c r="AT673" s="107">
        <f t="shared" si="194"/>
        <v>0</v>
      </c>
      <c r="AU673" s="105">
        <f t="shared" si="195"/>
        <v>0</v>
      </c>
      <c r="AV673" s="86">
        <v>0</v>
      </c>
      <c r="AW673" s="87">
        <f t="shared" si="196"/>
        <v>0</v>
      </c>
      <c r="AX673" s="87">
        <f t="shared" si="197"/>
        <v>0</v>
      </c>
    </row>
    <row r="674" spans="1:50" ht="15.75" thickBot="1" x14ac:dyDescent="0.3">
      <c r="A674" s="179" t="s">
        <v>61</v>
      </c>
      <c r="B674" s="180" t="s">
        <v>378</v>
      </c>
      <c r="C674" s="181" t="s">
        <v>379</v>
      </c>
      <c r="D674" s="176" t="str">
        <f t="shared" si="181"/>
        <v>1144324211-Superior-STAR Kids-MRSA West</v>
      </c>
      <c r="E674" s="169" t="s">
        <v>480</v>
      </c>
      <c r="F674" s="169" t="s">
        <v>236</v>
      </c>
      <c r="G674" s="169" t="s">
        <v>202</v>
      </c>
      <c r="H674" s="85" t="s">
        <v>469</v>
      </c>
      <c r="I674" s="95" t="s">
        <v>510</v>
      </c>
      <c r="J674" s="116" t="s">
        <v>195</v>
      </c>
      <c r="K674" s="117" t="s">
        <v>195</v>
      </c>
      <c r="L674" s="117" t="s">
        <v>195</v>
      </c>
      <c r="M674" s="117" t="s">
        <v>195</v>
      </c>
      <c r="N674" s="117" t="s">
        <v>195</v>
      </c>
      <c r="O674" s="117" t="s">
        <v>195</v>
      </c>
      <c r="P674" s="117" t="s">
        <v>195</v>
      </c>
      <c r="Q674" s="117" t="s">
        <v>195</v>
      </c>
      <c r="R674" s="117" t="s">
        <v>195</v>
      </c>
      <c r="S674" s="117" t="s">
        <v>195</v>
      </c>
      <c r="T674" s="117" t="s">
        <v>195</v>
      </c>
      <c r="U674" s="118" t="s">
        <v>195</v>
      </c>
      <c r="V674" s="106">
        <v>2</v>
      </c>
      <c r="W674" s="106">
        <v>1</v>
      </c>
      <c r="X674" s="106">
        <v>0</v>
      </c>
      <c r="Y674" s="106">
        <v>0</v>
      </c>
      <c r="Z674" s="106">
        <v>1</v>
      </c>
      <c r="AA674" s="106">
        <v>2</v>
      </c>
      <c r="AB674" s="106">
        <v>1</v>
      </c>
      <c r="AC674" s="106">
        <v>2</v>
      </c>
      <c r="AD674" s="106">
        <v>2</v>
      </c>
      <c r="AE674" s="106">
        <v>0</v>
      </c>
      <c r="AF674" s="106">
        <v>0</v>
      </c>
      <c r="AG674" s="182">
        <v>1</v>
      </c>
      <c r="AH674" s="119">
        <f t="shared" si="182"/>
        <v>12</v>
      </c>
      <c r="AI674" s="106">
        <f t="shared" si="183"/>
        <v>2</v>
      </c>
      <c r="AJ674" s="107">
        <f t="shared" si="184"/>
        <v>1</v>
      </c>
      <c r="AK674" s="107">
        <f t="shared" si="185"/>
        <v>0</v>
      </c>
      <c r="AL674" s="107">
        <f t="shared" si="186"/>
        <v>0</v>
      </c>
      <c r="AM674" s="107">
        <f t="shared" si="187"/>
        <v>1</v>
      </c>
      <c r="AN674" s="107">
        <f t="shared" si="188"/>
        <v>2</v>
      </c>
      <c r="AO674" s="107">
        <f t="shared" si="189"/>
        <v>1</v>
      </c>
      <c r="AP674" s="107">
        <f t="shared" si="190"/>
        <v>2</v>
      </c>
      <c r="AQ674" s="107">
        <f t="shared" si="191"/>
        <v>2</v>
      </c>
      <c r="AR674" s="107">
        <f t="shared" si="192"/>
        <v>0</v>
      </c>
      <c r="AS674" s="107">
        <f t="shared" si="193"/>
        <v>0</v>
      </c>
      <c r="AT674" s="107">
        <f t="shared" si="194"/>
        <v>1</v>
      </c>
      <c r="AU674" s="105">
        <f t="shared" si="195"/>
        <v>12</v>
      </c>
      <c r="AV674" s="86">
        <v>1330.7100000000005</v>
      </c>
      <c r="AW674" s="87">
        <f t="shared" si="196"/>
        <v>777.15</v>
      </c>
      <c r="AX674" s="87">
        <f t="shared" si="197"/>
        <v>-553.56000000000051</v>
      </c>
    </row>
    <row r="675" spans="1:50" ht="15.75" thickBot="1" x14ac:dyDescent="0.3">
      <c r="A675" s="179" t="s">
        <v>62</v>
      </c>
      <c r="B675" s="180" t="s">
        <v>229</v>
      </c>
      <c r="C675" s="181" t="s">
        <v>463</v>
      </c>
      <c r="D675" s="176" t="str">
        <f t="shared" si="181"/>
        <v>1144325481-Superior-STAR Kids-Travis</v>
      </c>
      <c r="E675" s="169" t="s">
        <v>480</v>
      </c>
      <c r="F675" s="169" t="s">
        <v>236</v>
      </c>
      <c r="G675" s="169" t="s">
        <v>225</v>
      </c>
      <c r="H675" s="85" t="s">
        <v>469</v>
      </c>
      <c r="I675" s="95" t="s">
        <v>510</v>
      </c>
      <c r="J675" s="116" t="s">
        <v>195</v>
      </c>
      <c r="K675" s="117" t="s">
        <v>195</v>
      </c>
      <c r="L675" s="117" t="s">
        <v>195</v>
      </c>
      <c r="M675" s="117" t="s">
        <v>195</v>
      </c>
      <c r="N675" s="117" t="s">
        <v>195</v>
      </c>
      <c r="O675" s="117" t="s">
        <v>195</v>
      </c>
      <c r="P675" s="117" t="s">
        <v>195</v>
      </c>
      <c r="Q675" s="117" t="s">
        <v>195</v>
      </c>
      <c r="R675" s="117" t="s">
        <v>195</v>
      </c>
      <c r="S675" s="117" t="s">
        <v>195</v>
      </c>
      <c r="T675" s="117" t="s">
        <v>195</v>
      </c>
      <c r="U675" s="118" t="s">
        <v>195</v>
      </c>
      <c r="V675" s="106">
        <v>0</v>
      </c>
      <c r="W675" s="106">
        <v>2</v>
      </c>
      <c r="X675" s="106">
        <v>0</v>
      </c>
      <c r="Y675" s="106">
        <v>0</v>
      </c>
      <c r="Z675" s="106">
        <v>1</v>
      </c>
      <c r="AA675" s="106">
        <v>1</v>
      </c>
      <c r="AB675" s="106">
        <v>0</v>
      </c>
      <c r="AC675" s="106">
        <v>1</v>
      </c>
      <c r="AD675" s="106">
        <v>0</v>
      </c>
      <c r="AE675" s="106">
        <v>1</v>
      </c>
      <c r="AF675" s="106">
        <v>1</v>
      </c>
      <c r="AG675" s="182">
        <v>3</v>
      </c>
      <c r="AH675" s="119">
        <f t="shared" si="182"/>
        <v>10</v>
      </c>
      <c r="AI675" s="106">
        <f t="shared" si="183"/>
        <v>0</v>
      </c>
      <c r="AJ675" s="107">
        <f t="shared" si="184"/>
        <v>2</v>
      </c>
      <c r="AK675" s="107">
        <f t="shared" si="185"/>
        <v>0</v>
      </c>
      <c r="AL675" s="107">
        <f t="shared" si="186"/>
        <v>0</v>
      </c>
      <c r="AM675" s="107">
        <f t="shared" si="187"/>
        <v>1</v>
      </c>
      <c r="AN675" s="107">
        <f t="shared" si="188"/>
        <v>1</v>
      </c>
      <c r="AO675" s="107">
        <f t="shared" si="189"/>
        <v>0</v>
      </c>
      <c r="AP675" s="107">
        <f t="shared" si="190"/>
        <v>1</v>
      </c>
      <c r="AQ675" s="107">
        <f t="shared" si="191"/>
        <v>0</v>
      </c>
      <c r="AR675" s="107">
        <f t="shared" si="192"/>
        <v>1</v>
      </c>
      <c r="AS675" s="107">
        <f t="shared" si="193"/>
        <v>1</v>
      </c>
      <c r="AT675" s="107">
        <f t="shared" si="194"/>
        <v>3</v>
      </c>
      <c r="AU675" s="105">
        <f t="shared" si="195"/>
        <v>10</v>
      </c>
      <c r="AV675" s="86">
        <v>432.96999999999997</v>
      </c>
      <c r="AW675" s="87">
        <f t="shared" si="196"/>
        <v>647.63</v>
      </c>
      <c r="AX675" s="87">
        <f t="shared" si="197"/>
        <v>214.66000000000003</v>
      </c>
    </row>
    <row r="676" spans="1:50" ht="15.75" thickBot="1" x14ac:dyDescent="0.3">
      <c r="A676" s="179" t="s">
        <v>92</v>
      </c>
      <c r="B676" s="180" t="s">
        <v>324</v>
      </c>
      <c r="C676" s="181" t="s">
        <v>323</v>
      </c>
      <c r="D676" s="176" t="str">
        <f t="shared" si="181"/>
        <v>1417498585-Molina-STAR+PLUS-Bexar</v>
      </c>
      <c r="E676" s="169" t="s">
        <v>477</v>
      </c>
      <c r="F676" s="169" t="s">
        <v>233</v>
      </c>
      <c r="G676" s="169" t="s">
        <v>272</v>
      </c>
      <c r="H676" s="85" t="s">
        <v>469</v>
      </c>
      <c r="I676" s="95" t="s">
        <v>510</v>
      </c>
      <c r="J676" s="116" t="s">
        <v>38</v>
      </c>
      <c r="K676" s="117" t="s">
        <v>38</v>
      </c>
      <c r="L676" s="117" t="s">
        <v>38</v>
      </c>
      <c r="M676" s="117" t="s">
        <v>38</v>
      </c>
      <c r="N676" s="117" t="s">
        <v>38</v>
      </c>
      <c r="O676" s="117" t="s">
        <v>38</v>
      </c>
      <c r="P676" s="117" t="s">
        <v>38</v>
      </c>
      <c r="Q676" s="117" t="s">
        <v>38</v>
      </c>
      <c r="R676" s="117" t="s">
        <v>38</v>
      </c>
      <c r="S676" s="117" t="s">
        <v>38</v>
      </c>
      <c r="T676" s="117" t="s">
        <v>38</v>
      </c>
      <c r="U676" s="118" t="s">
        <v>38</v>
      </c>
      <c r="V676" s="106">
        <v>0</v>
      </c>
      <c r="W676" s="106">
        <v>0</v>
      </c>
      <c r="X676" s="106">
        <v>0</v>
      </c>
      <c r="Y676" s="106">
        <v>0</v>
      </c>
      <c r="Z676" s="106">
        <v>0</v>
      </c>
      <c r="AA676" s="106">
        <v>0</v>
      </c>
      <c r="AB676" s="106">
        <v>2</v>
      </c>
      <c r="AC676" s="106">
        <v>0</v>
      </c>
      <c r="AD676" s="106">
        <v>0</v>
      </c>
      <c r="AE676" s="106">
        <v>0</v>
      </c>
      <c r="AF676" s="106">
        <v>1</v>
      </c>
      <c r="AG676" s="182">
        <v>0</v>
      </c>
      <c r="AH676" s="119">
        <f t="shared" si="182"/>
        <v>3</v>
      </c>
      <c r="AI676" s="106">
        <f t="shared" si="183"/>
        <v>0</v>
      </c>
      <c r="AJ676" s="107">
        <f t="shared" si="184"/>
        <v>0</v>
      </c>
      <c r="AK676" s="107">
        <f t="shared" si="185"/>
        <v>0</v>
      </c>
      <c r="AL676" s="107">
        <f t="shared" si="186"/>
        <v>0</v>
      </c>
      <c r="AM676" s="107">
        <f t="shared" si="187"/>
        <v>0</v>
      </c>
      <c r="AN676" s="107">
        <f t="shared" si="188"/>
        <v>0</v>
      </c>
      <c r="AO676" s="107">
        <f t="shared" si="189"/>
        <v>0</v>
      </c>
      <c r="AP676" s="107">
        <f t="shared" si="190"/>
        <v>0</v>
      </c>
      <c r="AQ676" s="107">
        <f t="shared" si="191"/>
        <v>0</v>
      </c>
      <c r="AR676" s="107">
        <f t="shared" si="192"/>
        <v>0</v>
      </c>
      <c r="AS676" s="107">
        <f t="shared" si="193"/>
        <v>0</v>
      </c>
      <c r="AT676" s="107">
        <f t="shared" si="194"/>
        <v>0</v>
      </c>
      <c r="AU676" s="105">
        <f t="shared" si="195"/>
        <v>0</v>
      </c>
      <c r="AV676" s="86">
        <v>0</v>
      </c>
      <c r="AW676" s="87">
        <f t="shared" si="196"/>
        <v>0</v>
      </c>
      <c r="AX676" s="87">
        <f t="shared" si="197"/>
        <v>0</v>
      </c>
    </row>
    <row r="677" spans="1:50" ht="15.75" thickBot="1" x14ac:dyDescent="0.3">
      <c r="A677" s="179" t="s">
        <v>134</v>
      </c>
      <c r="B677" s="180" t="s">
        <v>325</v>
      </c>
      <c r="C677" s="181" t="s">
        <v>323</v>
      </c>
      <c r="D677" s="176" t="str">
        <f t="shared" si="181"/>
        <v>1659812725-Molina-STAR+PLUS-Bexar</v>
      </c>
      <c r="E677" s="169" t="s">
        <v>477</v>
      </c>
      <c r="F677" s="169" t="s">
        <v>233</v>
      </c>
      <c r="G677" s="169" t="s">
        <v>272</v>
      </c>
      <c r="H677" s="85" t="s">
        <v>469</v>
      </c>
      <c r="I677" s="95" t="s">
        <v>510</v>
      </c>
      <c r="J677" s="116" t="s">
        <v>38</v>
      </c>
      <c r="K677" s="117" t="s">
        <v>38</v>
      </c>
      <c r="L677" s="117" t="s">
        <v>38</v>
      </c>
      <c r="M677" s="117" t="s">
        <v>38</v>
      </c>
      <c r="N677" s="117" t="s">
        <v>38</v>
      </c>
      <c r="O677" s="117" t="s">
        <v>38</v>
      </c>
      <c r="P677" s="117" t="s">
        <v>38</v>
      </c>
      <c r="Q677" s="117" t="s">
        <v>38</v>
      </c>
      <c r="R677" s="117" t="s">
        <v>38</v>
      </c>
      <c r="S677" s="117" t="s">
        <v>38</v>
      </c>
      <c r="T677" s="117" t="s">
        <v>38</v>
      </c>
      <c r="U677" s="118" t="s">
        <v>38</v>
      </c>
      <c r="V677" s="106">
        <v>0</v>
      </c>
      <c r="W677" s="106">
        <v>0</v>
      </c>
      <c r="X677" s="106">
        <v>0</v>
      </c>
      <c r="Y677" s="106">
        <v>0</v>
      </c>
      <c r="Z677" s="106">
        <v>0</v>
      </c>
      <c r="AA677" s="106">
        <v>0</v>
      </c>
      <c r="AB677" s="106">
        <v>0</v>
      </c>
      <c r="AC677" s="106">
        <v>0</v>
      </c>
      <c r="AD677" s="106">
        <v>0</v>
      </c>
      <c r="AE677" s="106">
        <v>0</v>
      </c>
      <c r="AF677" s="106">
        <v>0</v>
      </c>
      <c r="AG677" s="182">
        <v>0</v>
      </c>
      <c r="AH677" s="119">
        <f t="shared" si="182"/>
        <v>0</v>
      </c>
      <c r="AI677" s="106">
        <f t="shared" si="183"/>
        <v>0</v>
      </c>
      <c r="AJ677" s="107">
        <f t="shared" si="184"/>
        <v>0</v>
      </c>
      <c r="AK677" s="107">
        <f t="shared" si="185"/>
        <v>0</v>
      </c>
      <c r="AL677" s="107">
        <f t="shared" si="186"/>
        <v>0</v>
      </c>
      <c r="AM677" s="107">
        <f t="shared" si="187"/>
        <v>0</v>
      </c>
      <c r="AN677" s="107">
        <f t="shared" si="188"/>
        <v>0</v>
      </c>
      <c r="AO677" s="107">
        <f t="shared" si="189"/>
        <v>0</v>
      </c>
      <c r="AP677" s="107">
        <f t="shared" si="190"/>
        <v>0</v>
      </c>
      <c r="AQ677" s="107">
        <f t="shared" si="191"/>
        <v>0</v>
      </c>
      <c r="AR677" s="107">
        <f t="shared" si="192"/>
        <v>0</v>
      </c>
      <c r="AS677" s="107">
        <f t="shared" si="193"/>
        <v>0</v>
      </c>
      <c r="AT677" s="107">
        <f t="shared" si="194"/>
        <v>0</v>
      </c>
      <c r="AU677" s="105">
        <f t="shared" si="195"/>
        <v>0</v>
      </c>
      <c r="AV677" s="86">
        <v>0</v>
      </c>
      <c r="AW677" s="87">
        <f t="shared" si="196"/>
        <v>0</v>
      </c>
      <c r="AX677" s="87">
        <f t="shared" si="197"/>
        <v>0</v>
      </c>
    </row>
    <row r="678" spans="1:50" ht="15.75" thickBot="1" x14ac:dyDescent="0.3">
      <c r="A678" s="179" t="s">
        <v>58</v>
      </c>
      <c r="B678" s="180" t="s">
        <v>253</v>
      </c>
      <c r="C678" s="181" t="s">
        <v>460</v>
      </c>
      <c r="D678" s="176" t="str">
        <f t="shared" si="181"/>
        <v>1124012935-Molina-STAR+PLUS-Dallas</v>
      </c>
      <c r="E678" s="169" t="s">
        <v>477</v>
      </c>
      <c r="F678" s="169" t="s">
        <v>233</v>
      </c>
      <c r="G678" s="169" t="s">
        <v>255</v>
      </c>
      <c r="H678" s="85" t="s">
        <v>468</v>
      </c>
      <c r="I678" s="95" t="s">
        <v>510</v>
      </c>
      <c r="J678" s="116" t="s">
        <v>195</v>
      </c>
      <c r="K678" s="117" t="s">
        <v>195</v>
      </c>
      <c r="L678" s="117" t="s">
        <v>195</v>
      </c>
      <c r="M678" s="117" t="s">
        <v>195</v>
      </c>
      <c r="N678" s="117" t="s">
        <v>195</v>
      </c>
      <c r="O678" s="117" t="s">
        <v>195</v>
      </c>
      <c r="P678" s="117" t="s">
        <v>195</v>
      </c>
      <c r="Q678" s="117" t="s">
        <v>195</v>
      </c>
      <c r="R678" s="117" t="s">
        <v>195</v>
      </c>
      <c r="S678" s="117" t="s">
        <v>195</v>
      </c>
      <c r="T678" s="117" t="s">
        <v>195</v>
      </c>
      <c r="U678" s="118" t="s">
        <v>195</v>
      </c>
      <c r="V678" s="106">
        <v>11</v>
      </c>
      <c r="W678" s="106">
        <v>13</v>
      </c>
      <c r="X678" s="106">
        <v>18</v>
      </c>
      <c r="Y678" s="106">
        <v>10</v>
      </c>
      <c r="Z678" s="106">
        <v>15</v>
      </c>
      <c r="AA678" s="106">
        <v>13</v>
      </c>
      <c r="AB678" s="106">
        <v>14</v>
      </c>
      <c r="AC678" s="106">
        <v>7</v>
      </c>
      <c r="AD678" s="106">
        <v>21</v>
      </c>
      <c r="AE678" s="106">
        <v>20</v>
      </c>
      <c r="AF678" s="106">
        <v>14</v>
      </c>
      <c r="AG678" s="182">
        <v>20</v>
      </c>
      <c r="AH678" s="119">
        <f t="shared" si="182"/>
        <v>176</v>
      </c>
      <c r="AI678" s="106">
        <f t="shared" si="183"/>
        <v>11</v>
      </c>
      <c r="AJ678" s="107">
        <f t="shared" si="184"/>
        <v>13</v>
      </c>
      <c r="AK678" s="107">
        <f t="shared" si="185"/>
        <v>18</v>
      </c>
      <c r="AL678" s="107">
        <f t="shared" si="186"/>
        <v>10</v>
      </c>
      <c r="AM678" s="107">
        <f t="shared" si="187"/>
        <v>15</v>
      </c>
      <c r="AN678" s="107">
        <f t="shared" si="188"/>
        <v>13</v>
      </c>
      <c r="AO678" s="107">
        <f t="shared" si="189"/>
        <v>14</v>
      </c>
      <c r="AP678" s="107">
        <f t="shared" si="190"/>
        <v>7</v>
      </c>
      <c r="AQ678" s="107">
        <f t="shared" si="191"/>
        <v>21</v>
      </c>
      <c r="AR678" s="107">
        <f t="shared" si="192"/>
        <v>20</v>
      </c>
      <c r="AS678" s="107">
        <f t="shared" si="193"/>
        <v>14</v>
      </c>
      <c r="AT678" s="107">
        <f t="shared" si="194"/>
        <v>20</v>
      </c>
      <c r="AU678" s="105">
        <f t="shared" si="195"/>
        <v>176</v>
      </c>
      <c r="AV678" s="86">
        <v>1540.5600000000004</v>
      </c>
      <c r="AW678" s="87">
        <f t="shared" si="196"/>
        <v>19154.560000000001</v>
      </c>
      <c r="AX678" s="87">
        <f t="shared" si="197"/>
        <v>17614</v>
      </c>
    </row>
    <row r="679" spans="1:50" ht="15.75" thickBot="1" x14ac:dyDescent="0.3">
      <c r="A679" s="179" t="s">
        <v>155</v>
      </c>
      <c r="B679" s="180" t="s">
        <v>329</v>
      </c>
      <c r="C679" s="181" t="s">
        <v>460</v>
      </c>
      <c r="D679" s="176" t="str">
        <f t="shared" si="181"/>
        <v>1790723468-Molina-STAR+PLUS-Dallas</v>
      </c>
      <c r="E679" s="169" t="s">
        <v>477</v>
      </c>
      <c r="F679" s="169" t="s">
        <v>233</v>
      </c>
      <c r="G679" s="169" t="s">
        <v>255</v>
      </c>
      <c r="H679" s="85" t="s">
        <v>468</v>
      </c>
      <c r="I679" s="95" t="s">
        <v>510</v>
      </c>
      <c r="J679" s="116" t="s">
        <v>38</v>
      </c>
      <c r="K679" s="117" t="s">
        <v>38</v>
      </c>
      <c r="L679" s="117" t="s">
        <v>38</v>
      </c>
      <c r="M679" s="117" t="s">
        <v>38</v>
      </c>
      <c r="N679" s="117" t="s">
        <v>38</v>
      </c>
      <c r="O679" s="117" t="s">
        <v>38</v>
      </c>
      <c r="P679" s="117" t="s">
        <v>38</v>
      </c>
      <c r="Q679" s="117" t="s">
        <v>38</v>
      </c>
      <c r="R679" s="117" t="s">
        <v>38</v>
      </c>
      <c r="S679" s="117" t="s">
        <v>38</v>
      </c>
      <c r="T679" s="117" t="s">
        <v>38</v>
      </c>
      <c r="U679" s="118" t="s">
        <v>38</v>
      </c>
      <c r="V679" s="106">
        <v>0</v>
      </c>
      <c r="W679" s="106">
        <v>0</v>
      </c>
      <c r="X679" s="106">
        <v>0</v>
      </c>
      <c r="Y679" s="106">
        <v>0</v>
      </c>
      <c r="Z679" s="106">
        <v>0</v>
      </c>
      <c r="AA679" s="106">
        <v>0</v>
      </c>
      <c r="AB679" s="106">
        <v>0</v>
      </c>
      <c r="AC679" s="106">
        <v>0</v>
      </c>
      <c r="AD679" s="106">
        <v>0</v>
      </c>
      <c r="AE679" s="106">
        <v>0</v>
      </c>
      <c r="AF679" s="106">
        <v>0</v>
      </c>
      <c r="AG679" s="182">
        <v>0</v>
      </c>
      <c r="AH679" s="119">
        <f t="shared" si="182"/>
        <v>0</v>
      </c>
      <c r="AI679" s="106">
        <f t="shared" si="183"/>
        <v>0</v>
      </c>
      <c r="AJ679" s="107">
        <f t="shared" si="184"/>
        <v>0</v>
      </c>
      <c r="AK679" s="107">
        <f t="shared" si="185"/>
        <v>0</v>
      </c>
      <c r="AL679" s="107">
        <f t="shared" si="186"/>
        <v>0</v>
      </c>
      <c r="AM679" s="107">
        <f t="shared" si="187"/>
        <v>0</v>
      </c>
      <c r="AN679" s="107">
        <f t="shared" si="188"/>
        <v>0</v>
      </c>
      <c r="AO679" s="107">
        <f t="shared" si="189"/>
        <v>0</v>
      </c>
      <c r="AP679" s="107">
        <f t="shared" si="190"/>
        <v>0</v>
      </c>
      <c r="AQ679" s="107">
        <f t="shared" si="191"/>
        <v>0</v>
      </c>
      <c r="AR679" s="107">
        <f t="shared" si="192"/>
        <v>0</v>
      </c>
      <c r="AS679" s="107">
        <f t="shared" si="193"/>
        <v>0</v>
      </c>
      <c r="AT679" s="107">
        <f t="shared" si="194"/>
        <v>0</v>
      </c>
      <c r="AU679" s="105">
        <f t="shared" si="195"/>
        <v>0</v>
      </c>
      <c r="AV679" s="86">
        <v>0</v>
      </c>
      <c r="AW679" s="87">
        <f t="shared" si="196"/>
        <v>0</v>
      </c>
      <c r="AX679" s="87">
        <f t="shared" si="197"/>
        <v>0</v>
      </c>
    </row>
    <row r="680" spans="1:50" ht="15.75" thickBot="1" x14ac:dyDescent="0.3">
      <c r="A680" s="179" t="s">
        <v>47</v>
      </c>
      <c r="B680" s="180" t="s">
        <v>268</v>
      </c>
      <c r="C680" s="181" t="s">
        <v>460</v>
      </c>
      <c r="D680" s="176" t="str">
        <f t="shared" si="181"/>
        <v>1063630937-Molina-STAR+PLUS-Dallas</v>
      </c>
      <c r="E680" s="169" t="s">
        <v>477</v>
      </c>
      <c r="F680" s="169" t="s">
        <v>233</v>
      </c>
      <c r="G680" s="169" t="s">
        <v>255</v>
      </c>
      <c r="H680" s="85" t="s">
        <v>468</v>
      </c>
      <c r="I680" s="95" t="s">
        <v>510</v>
      </c>
      <c r="J680" s="116" t="s">
        <v>195</v>
      </c>
      <c r="K680" s="117" t="s">
        <v>195</v>
      </c>
      <c r="L680" s="117" t="s">
        <v>195</v>
      </c>
      <c r="M680" s="117" t="s">
        <v>195</v>
      </c>
      <c r="N680" s="117" t="s">
        <v>195</v>
      </c>
      <c r="O680" s="117" t="s">
        <v>195</v>
      </c>
      <c r="P680" s="117" t="s">
        <v>195</v>
      </c>
      <c r="Q680" s="117" t="s">
        <v>195</v>
      </c>
      <c r="R680" s="117" t="s">
        <v>195</v>
      </c>
      <c r="S680" s="117" t="s">
        <v>195</v>
      </c>
      <c r="T680" s="117" t="s">
        <v>195</v>
      </c>
      <c r="U680" s="118" t="s">
        <v>195</v>
      </c>
      <c r="V680" s="106">
        <v>0</v>
      </c>
      <c r="W680" s="106">
        <v>0</v>
      </c>
      <c r="X680" s="106">
        <v>0</v>
      </c>
      <c r="Y680" s="106">
        <v>0</v>
      </c>
      <c r="Z680" s="106">
        <v>0</v>
      </c>
      <c r="AA680" s="106">
        <v>0</v>
      </c>
      <c r="AB680" s="106">
        <v>0</v>
      </c>
      <c r="AC680" s="106">
        <v>0</v>
      </c>
      <c r="AD680" s="106">
        <v>0</v>
      </c>
      <c r="AE680" s="106">
        <v>0</v>
      </c>
      <c r="AF680" s="106">
        <v>0</v>
      </c>
      <c r="AG680" s="182">
        <v>0</v>
      </c>
      <c r="AH680" s="119">
        <f t="shared" si="182"/>
        <v>0</v>
      </c>
      <c r="AI680" s="106">
        <f t="shared" si="183"/>
        <v>0</v>
      </c>
      <c r="AJ680" s="107">
        <f t="shared" si="184"/>
        <v>0</v>
      </c>
      <c r="AK680" s="107">
        <f t="shared" si="185"/>
        <v>0</v>
      </c>
      <c r="AL680" s="107">
        <f t="shared" si="186"/>
        <v>0</v>
      </c>
      <c r="AM680" s="107">
        <f t="shared" si="187"/>
        <v>0</v>
      </c>
      <c r="AN680" s="107">
        <f t="shared" si="188"/>
        <v>0</v>
      </c>
      <c r="AO680" s="107">
        <f t="shared" si="189"/>
        <v>0</v>
      </c>
      <c r="AP680" s="107">
        <f t="shared" si="190"/>
        <v>0</v>
      </c>
      <c r="AQ680" s="107">
        <f t="shared" si="191"/>
        <v>0</v>
      </c>
      <c r="AR680" s="107">
        <f t="shared" si="192"/>
        <v>0</v>
      </c>
      <c r="AS680" s="107">
        <f t="shared" si="193"/>
        <v>0</v>
      </c>
      <c r="AT680" s="107">
        <f t="shared" si="194"/>
        <v>0</v>
      </c>
      <c r="AU680" s="105">
        <f t="shared" si="195"/>
        <v>0</v>
      </c>
      <c r="AV680" s="86">
        <v>2501.9500000000007</v>
      </c>
      <c r="AW680" s="87">
        <f t="shared" si="196"/>
        <v>0</v>
      </c>
      <c r="AX680" s="87">
        <f t="shared" si="197"/>
        <v>-2501.9500000000007</v>
      </c>
    </row>
    <row r="681" spans="1:50" ht="15.75" thickBot="1" x14ac:dyDescent="0.3">
      <c r="A681" s="179" t="s">
        <v>156</v>
      </c>
      <c r="B681" s="180" t="s">
        <v>282</v>
      </c>
      <c r="C681" s="181" t="s">
        <v>465</v>
      </c>
      <c r="D681" s="176" t="str">
        <f t="shared" si="181"/>
        <v>1811135080-Molina-STAR+PLUS-El Paso</v>
      </c>
      <c r="E681" s="169" t="s">
        <v>477</v>
      </c>
      <c r="F681" s="169" t="s">
        <v>233</v>
      </c>
      <c r="G681" s="169" t="s">
        <v>284</v>
      </c>
      <c r="H681" s="85" t="s">
        <v>469</v>
      </c>
      <c r="I681" s="95" t="s">
        <v>510</v>
      </c>
      <c r="J681" s="116" t="s">
        <v>195</v>
      </c>
      <c r="K681" s="117" t="s">
        <v>195</v>
      </c>
      <c r="L681" s="117" t="s">
        <v>195</v>
      </c>
      <c r="M681" s="117" t="s">
        <v>195</v>
      </c>
      <c r="N681" s="117" t="s">
        <v>195</v>
      </c>
      <c r="O681" s="117" t="s">
        <v>195</v>
      </c>
      <c r="P681" s="117" t="s">
        <v>195</v>
      </c>
      <c r="Q681" s="117" t="s">
        <v>195</v>
      </c>
      <c r="R681" s="117" t="s">
        <v>195</v>
      </c>
      <c r="S681" s="117" t="s">
        <v>195</v>
      </c>
      <c r="T681" s="117" t="s">
        <v>195</v>
      </c>
      <c r="U681" s="118" t="s">
        <v>195</v>
      </c>
      <c r="V681" s="106">
        <v>16</v>
      </c>
      <c r="W681" s="106">
        <v>14</v>
      </c>
      <c r="X681" s="106">
        <v>8</v>
      </c>
      <c r="Y681" s="106">
        <v>14</v>
      </c>
      <c r="Z681" s="106">
        <v>12</v>
      </c>
      <c r="AA681" s="106">
        <v>5</v>
      </c>
      <c r="AB681" s="106">
        <v>5</v>
      </c>
      <c r="AC681" s="106">
        <v>17</v>
      </c>
      <c r="AD681" s="106">
        <v>15</v>
      </c>
      <c r="AE681" s="106">
        <v>15</v>
      </c>
      <c r="AF681" s="106">
        <v>13</v>
      </c>
      <c r="AG681" s="182">
        <v>17</v>
      </c>
      <c r="AH681" s="119">
        <f t="shared" si="182"/>
        <v>151</v>
      </c>
      <c r="AI681" s="106">
        <f t="shared" si="183"/>
        <v>16</v>
      </c>
      <c r="AJ681" s="107">
        <f t="shared" si="184"/>
        <v>14</v>
      </c>
      <c r="AK681" s="107">
        <f t="shared" si="185"/>
        <v>8</v>
      </c>
      <c r="AL681" s="107">
        <f t="shared" si="186"/>
        <v>14</v>
      </c>
      <c r="AM681" s="107">
        <f t="shared" si="187"/>
        <v>12</v>
      </c>
      <c r="AN681" s="107">
        <f t="shared" si="188"/>
        <v>5</v>
      </c>
      <c r="AO681" s="107">
        <f t="shared" si="189"/>
        <v>5</v>
      </c>
      <c r="AP681" s="107">
        <f t="shared" si="190"/>
        <v>17</v>
      </c>
      <c r="AQ681" s="107">
        <f t="shared" si="191"/>
        <v>15</v>
      </c>
      <c r="AR681" s="107">
        <f t="shared" si="192"/>
        <v>15</v>
      </c>
      <c r="AS681" s="107">
        <f t="shared" si="193"/>
        <v>13</v>
      </c>
      <c r="AT681" s="107">
        <f t="shared" si="194"/>
        <v>17</v>
      </c>
      <c r="AU681" s="105">
        <f t="shared" si="195"/>
        <v>151</v>
      </c>
      <c r="AV681" s="86">
        <v>6436.9799999999987</v>
      </c>
      <c r="AW681" s="87">
        <f t="shared" si="196"/>
        <v>9779.14</v>
      </c>
      <c r="AX681" s="87">
        <f t="shared" si="197"/>
        <v>3342.1600000000008</v>
      </c>
    </row>
    <row r="682" spans="1:50" ht="15.75" thickBot="1" x14ac:dyDescent="0.3">
      <c r="A682" s="179" t="s">
        <v>183</v>
      </c>
      <c r="B682" s="180" t="s">
        <v>319</v>
      </c>
      <c r="C682" s="181" t="s">
        <v>440</v>
      </c>
      <c r="D682" s="176" t="str">
        <f t="shared" si="181"/>
        <v>1942773874-Molina-STAR+PLUS-Harris</v>
      </c>
      <c r="E682" s="169" t="s">
        <v>477</v>
      </c>
      <c r="F682" s="169" t="s">
        <v>233</v>
      </c>
      <c r="G682" s="169" t="s">
        <v>321</v>
      </c>
      <c r="H682" s="85" t="s">
        <v>469</v>
      </c>
      <c r="I682" s="95" t="s">
        <v>510</v>
      </c>
      <c r="J682" s="116" t="s">
        <v>195</v>
      </c>
      <c r="K682" s="117" t="s">
        <v>195</v>
      </c>
      <c r="L682" s="117" t="s">
        <v>195</v>
      </c>
      <c r="M682" s="117" t="s">
        <v>195</v>
      </c>
      <c r="N682" s="117" t="s">
        <v>195</v>
      </c>
      <c r="O682" s="117" t="s">
        <v>195</v>
      </c>
      <c r="P682" s="117" t="s">
        <v>195</v>
      </c>
      <c r="Q682" s="117" t="s">
        <v>195</v>
      </c>
      <c r="R682" s="117" t="s">
        <v>195</v>
      </c>
      <c r="S682" s="117" t="s">
        <v>195</v>
      </c>
      <c r="T682" s="117" t="s">
        <v>195</v>
      </c>
      <c r="U682" s="118" t="s">
        <v>195</v>
      </c>
      <c r="V682" s="106">
        <v>4</v>
      </c>
      <c r="W682" s="106">
        <v>3</v>
      </c>
      <c r="X682" s="106">
        <v>2</v>
      </c>
      <c r="Y682" s="106">
        <v>2</v>
      </c>
      <c r="Z682" s="106">
        <v>3</v>
      </c>
      <c r="AA682" s="106">
        <v>1</v>
      </c>
      <c r="AB682" s="106">
        <v>2</v>
      </c>
      <c r="AC682" s="106">
        <v>1</v>
      </c>
      <c r="AD682" s="106">
        <v>1</v>
      </c>
      <c r="AE682" s="106">
        <v>1</v>
      </c>
      <c r="AF682" s="106">
        <v>0</v>
      </c>
      <c r="AG682" s="182">
        <v>2</v>
      </c>
      <c r="AH682" s="119">
        <f t="shared" si="182"/>
        <v>22</v>
      </c>
      <c r="AI682" s="106">
        <f t="shared" si="183"/>
        <v>4</v>
      </c>
      <c r="AJ682" s="107">
        <f t="shared" si="184"/>
        <v>3</v>
      </c>
      <c r="AK682" s="107">
        <f t="shared" si="185"/>
        <v>2</v>
      </c>
      <c r="AL682" s="107">
        <f t="shared" si="186"/>
        <v>2</v>
      </c>
      <c r="AM682" s="107">
        <f t="shared" si="187"/>
        <v>3</v>
      </c>
      <c r="AN682" s="107">
        <f t="shared" si="188"/>
        <v>1</v>
      </c>
      <c r="AO682" s="107">
        <f t="shared" si="189"/>
        <v>2</v>
      </c>
      <c r="AP682" s="107">
        <f t="shared" si="190"/>
        <v>1</v>
      </c>
      <c r="AQ682" s="107">
        <f t="shared" si="191"/>
        <v>1</v>
      </c>
      <c r="AR682" s="107">
        <f t="shared" si="192"/>
        <v>1</v>
      </c>
      <c r="AS682" s="107">
        <f t="shared" si="193"/>
        <v>0</v>
      </c>
      <c r="AT682" s="107">
        <f t="shared" si="194"/>
        <v>2</v>
      </c>
      <c r="AU682" s="105">
        <f t="shared" si="195"/>
        <v>22</v>
      </c>
      <c r="AV682" s="86">
        <v>0</v>
      </c>
      <c r="AW682" s="87">
        <f t="shared" si="196"/>
        <v>1424.78</v>
      </c>
      <c r="AX682" s="87">
        <f t="shared" si="197"/>
        <v>1424.78</v>
      </c>
    </row>
    <row r="683" spans="1:50" ht="15.75" thickBot="1" x14ac:dyDescent="0.3">
      <c r="A683" s="179" t="s">
        <v>111</v>
      </c>
      <c r="B683" s="180" t="s">
        <v>364</v>
      </c>
      <c r="C683" s="181" t="s">
        <v>440</v>
      </c>
      <c r="D683" s="176" t="str">
        <f t="shared" si="181"/>
        <v>1518465616-Molina-STAR+PLUS-Harris</v>
      </c>
      <c r="E683" s="169" t="s">
        <v>477</v>
      </c>
      <c r="F683" s="169" t="s">
        <v>233</v>
      </c>
      <c r="G683" s="169" t="s">
        <v>321</v>
      </c>
      <c r="H683" s="85" t="s">
        <v>469</v>
      </c>
      <c r="I683" s="95" t="s">
        <v>510</v>
      </c>
      <c r="J683" s="116" t="s">
        <v>195</v>
      </c>
      <c r="K683" s="117" t="s">
        <v>195</v>
      </c>
      <c r="L683" s="117" t="s">
        <v>195</v>
      </c>
      <c r="M683" s="117" t="s">
        <v>195</v>
      </c>
      <c r="N683" s="117" t="s">
        <v>195</v>
      </c>
      <c r="O683" s="117" t="s">
        <v>195</v>
      </c>
      <c r="P683" s="117" t="s">
        <v>195</v>
      </c>
      <c r="Q683" s="117" t="s">
        <v>195</v>
      </c>
      <c r="R683" s="117" t="s">
        <v>195</v>
      </c>
      <c r="S683" s="117" t="s">
        <v>195</v>
      </c>
      <c r="T683" s="117" t="s">
        <v>195</v>
      </c>
      <c r="U683" s="118" t="s">
        <v>195</v>
      </c>
      <c r="V683" s="106">
        <v>0</v>
      </c>
      <c r="W683" s="106">
        <v>0</v>
      </c>
      <c r="X683" s="106">
        <v>0</v>
      </c>
      <c r="Y683" s="106">
        <v>0</v>
      </c>
      <c r="Z683" s="106">
        <v>0</v>
      </c>
      <c r="AA683" s="106">
        <v>0</v>
      </c>
      <c r="AB683" s="106">
        <v>0</v>
      </c>
      <c r="AC683" s="106">
        <v>0</v>
      </c>
      <c r="AD683" s="106">
        <v>0</v>
      </c>
      <c r="AE683" s="106">
        <v>0</v>
      </c>
      <c r="AF683" s="106">
        <v>0</v>
      </c>
      <c r="AG683" s="182">
        <v>0</v>
      </c>
      <c r="AH683" s="119">
        <f t="shared" si="182"/>
        <v>0</v>
      </c>
      <c r="AI683" s="106">
        <f t="shared" si="183"/>
        <v>0</v>
      </c>
      <c r="AJ683" s="107">
        <f t="shared" si="184"/>
        <v>0</v>
      </c>
      <c r="AK683" s="107">
        <f t="shared" si="185"/>
        <v>0</v>
      </c>
      <c r="AL683" s="107">
        <f t="shared" si="186"/>
        <v>0</v>
      </c>
      <c r="AM683" s="107">
        <f t="shared" si="187"/>
        <v>0</v>
      </c>
      <c r="AN683" s="107">
        <f t="shared" si="188"/>
        <v>0</v>
      </c>
      <c r="AO683" s="107">
        <f t="shared" si="189"/>
        <v>0</v>
      </c>
      <c r="AP683" s="107">
        <f t="shared" si="190"/>
        <v>0</v>
      </c>
      <c r="AQ683" s="107">
        <f t="shared" si="191"/>
        <v>0</v>
      </c>
      <c r="AR683" s="107">
        <f t="shared" si="192"/>
        <v>0</v>
      </c>
      <c r="AS683" s="107">
        <f t="shared" si="193"/>
        <v>0</v>
      </c>
      <c r="AT683" s="107">
        <f t="shared" si="194"/>
        <v>0</v>
      </c>
      <c r="AU683" s="105">
        <f t="shared" si="195"/>
        <v>0</v>
      </c>
      <c r="AV683" s="86">
        <v>0</v>
      </c>
      <c r="AW683" s="87">
        <f t="shared" si="196"/>
        <v>0</v>
      </c>
      <c r="AX683" s="87">
        <f t="shared" si="197"/>
        <v>0</v>
      </c>
    </row>
    <row r="684" spans="1:50" ht="15.75" thickBot="1" x14ac:dyDescent="0.3">
      <c r="A684" s="179" t="s">
        <v>187</v>
      </c>
      <c r="B684" s="180" t="s">
        <v>289</v>
      </c>
      <c r="C684" s="181" t="s">
        <v>440</v>
      </c>
      <c r="D684" s="176" t="str">
        <f t="shared" si="181"/>
        <v>1972830008-Molina-STAR+PLUS-Harris</v>
      </c>
      <c r="E684" s="169" t="s">
        <v>477</v>
      </c>
      <c r="F684" s="169" t="s">
        <v>233</v>
      </c>
      <c r="G684" s="169" t="s">
        <v>321</v>
      </c>
      <c r="H684" s="85" t="s">
        <v>469</v>
      </c>
      <c r="I684" s="95" t="s">
        <v>510</v>
      </c>
      <c r="J684" s="116" t="s">
        <v>195</v>
      </c>
      <c r="K684" s="117" t="s">
        <v>195</v>
      </c>
      <c r="L684" s="117" t="s">
        <v>195</v>
      </c>
      <c r="M684" s="117" t="s">
        <v>195</v>
      </c>
      <c r="N684" s="117" t="s">
        <v>195</v>
      </c>
      <c r="O684" s="117" t="s">
        <v>195</v>
      </c>
      <c r="P684" s="117" t="s">
        <v>195</v>
      </c>
      <c r="Q684" s="117" t="s">
        <v>195</v>
      </c>
      <c r="R684" s="117" t="s">
        <v>195</v>
      </c>
      <c r="S684" s="117" t="s">
        <v>195</v>
      </c>
      <c r="T684" s="117" t="s">
        <v>195</v>
      </c>
      <c r="U684" s="118" t="s">
        <v>195</v>
      </c>
      <c r="V684" s="106">
        <v>0</v>
      </c>
      <c r="W684" s="106">
        <v>0</v>
      </c>
      <c r="X684" s="106">
        <v>0</v>
      </c>
      <c r="Y684" s="106">
        <v>0</v>
      </c>
      <c r="Z684" s="106">
        <v>0</v>
      </c>
      <c r="AA684" s="106">
        <v>0</v>
      </c>
      <c r="AB684" s="106">
        <v>0</v>
      </c>
      <c r="AC684" s="106">
        <v>0</v>
      </c>
      <c r="AD684" s="106">
        <v>0</v>
      </c>
      <c r="AE684" s="106">
        <v>0</v>
      </c>
      <c r="AF684" s="106">
        <v>0</v>
      </c>
      <c r="AG684" s="182">
        <v>0</v>
      </c>
      <c r="AH684" s="119">
        <f t="shared" si="182"/>
        <v>0</v>
      </c>
      <c r="AI684" s="106">
        <f t="shared" si="183"/>
        <v>0</v>
      </c>
      <c r="AJ684" s="107">
        <f t="shared" si="184"/>
        <v>0</v>
      </c>
      <c r="AK684" s="107">
        <f t="shared" si="185"/>
        <v>0</v>
      </c>
      <c r="AL684" s="107">
        <f t="shared" si="186"/>
        <v>0</v>
      </c>
      <c r="AM684" s="107">
        <f t="shared" si="187"/>
        <v>0</v>
      </c>
      <c r="AN684" s="107">
        <f t="shared" si="188"/>
        <v>0</v>
      </c>
      <c r="AO684" s="107">
        <f t="shared" si="189"/>
        <v>0</v>
      </c>
      <c r="AP684" s="107">
        <f t="shared" si="190"/>
        <v>0</v>
      </c>
      <c r="AQ684" s="107">
        <f t="shared" si="191"/>
        <v>0</v>
      </c>
      <c r="AR684" s="107">
        <f t="shared" si="192"/>
        <v>0</v>
      </c>
      <c r="AS684" s="107">
        <f t="shared" si="193"/>
        <v>0</v>
      </c>
      <c r="AT684" s="107">
        <f t="shared" si="194"/>
        <v>0</v>
      </c>
      <c r="AU684" s="105">
        <f t="shared" si="195"/>
        <v>0</v>
      </c>
      <c r="AV684" s="86">
        <v>4438.8900000000003</v>
      </c>
      <c r="AW684" s="87">
        <f t="shared" si="196"/>
        <v>0</v>
      </c>
      <c r="AX684" s="87">
        <f t="shared" si="197"/>
        <v>-4438.8900000000003</v>
      </c>
    </row>
    <row r="685" spans="1:50" ht="15.75" thickBot="1" x14ac:dyDescent="0.3">
      <c r="A685" s="179" t="s">
        <v>43</v>
      </c>
      <c r="B685" s="180" t="s">
        <v>425</v>
      </c>
      <c r="C685" s="181" t="s">
        <v>426</v>
      </c>
      <c r="D685" s="176" t="str">
        <f t="shared" si="181"/>
        <v>1043289804-Molina-STAR+PLUS-Hidalgo</v>
      </c>
      <c r="E685" s="169" t="s">
        <v>477</v>
      </c>
      <c r="F685" s="169" t="s">
        <v>233</v>
      </c>
      <c r="G685" s="169" t="s">
        <v>382</v>
      </c>
      <c r="H685" s="85" t="s">
        <v>469</v>
      </c>
      <c r="I685" s="95" t="s">
        <v>510</v>
      </c>
      <c r="J685" s="116" t="s">
        <v>38</v>
      </c>
      <c r="K685" s="117" t="s">
        <v>38</v>
      </c>
      <c r="L685" s="117" t="s">
        <v>38</v>
      </c>
      <c r="M685" s="117" t="s">
        <v>38</v>
      </c>
      <c r="N685" s="117" t="s">
        <v>38</v>
      </c>
      <c r="O685" s="117" t="s">
        <v>38</v>
      </c>
      <c r="P685" s="117" t="s">
        <v>38</v>
      </c>
      <c r="Q685" s="117" t="s">
        <v>38</v>
      </c>
      <c r="R685" s="117" t="s">
        <v>38</v>
      </c>
      <c r="S685" s="117" t="s">
        <v>38</v>
      </c>
      <c r="T685" s="117" t="s">
        <v>38</v>
      </c>
      <c r="U685" s="118" t="s">
        <v>38</v>
      </c>
      <c r="V685" s="106">
        <v>0</v>
      </c>
      <c r="W685" s="106">
        <v>0</v>
      </c>
      <c r="X685" s="106">
        <v>0</v>
      </c>
      <c r="Y685" s="106">
        <v>0</v>
      </c>
      <c r="Z685" s="106">
        <v>0</v>
      </c>
      <c r="AA685" s="106">
        <v>0</v>
      </c>
      <c r="AB685" s="106">
        <v>0</v>
      </c>
      <c r="AC685" s="106">
        <v>0</v>
      </c>
      <c r="AD685" s="106">
        <v>0</v>
      </c>
      <c r="AE685" s="106">
        <v>0</v>
      </c>
      <c r="AF685" s="106">
        <v>0</v>
      </c>
      <c r="AG685" s="182">
        <v>0</v>
      </c>
      <c r="AH685" s="119">
        <f t="shared" si="182"/>
        <v>0</v>
      </c>
      <c r="AI685" s="106">
        <f t="shared" si="183"/>
        <v>0</v>
      </c>
      <c r="AJ685" s="107">
        <f t="shared" si="184"/>
        <v>0</v>
      </c>
      <c r="AK685" s="107">
        <f t="shared" si="185"/>
        <v>0</v>
      </c>
      <c r="AL685" s="107">
        <f t="shared" si="186"/>
        <v>0</v>
      </c>
      <c r="AM685" s="107">
        <f t="shared" si="187"/>
        <v>0</v>
      </c>
      <c r="AN685" s="107">
        <f t="shared" si="188"/>
        <v>0</v>
      </c>
      <c r="AO685" s="107">
        <f t="shared" si="189"/>
        <v>0</v>
      </c>
      <c r="AP685" s="107">
        <f t="shared" si="190"/>
        <v>0</v>
      </c>
      <c r="AQ685" s="107">
        <f t="shared" si="191"/>
        <v>0</v>
      </c>
      <c r="AR685" s="107">
        <f t="shared" si="192"/>
        <v>0</v>
      </c>
      <c r="AS685" s="107">
        <f t="shared" si="193"/>
        <v>0</v>
      </c>
      <c r="AT685" s="107">
        <f t="shared" si="194"/>
        <v>0</v>
      </c>
      <c r="AU685" s="105">
        <f t="shared" si="195"/>
        <v>0</v>
      </c>
      <c r="AV685" s="86">
        <v>0</v>
      </c>
      <c r="AW685" s="87">
        <f t="shared" si="196"/>
        <v>0</v>
      </c>
      <c r="AX685" s="87">
        <f t="shared" si="197"/>
        <v>0</v>
      </c>
    </row>
    <row r="686" spans="1:50" ht="15.75" thickBot="1" x14ac:dyDescent="0.3">
      <c r="A686" s="179" t="s">
        <v>40</v>
      </c>
      <c r="B686" s="180" t="s">
        <v>380</v>
      </c>
      <c r="C686" s="181" t="s">
        <v>426</v>
      </c>
      <c r="D686" s="176" t="str">
        <f t="shared" si="181"/>
        <v>1023173507-Molina-STAR+PLUS-Hidalgo</v>
      </c>
      <c r="E686" s="169" t="s">
        <v>477</v>
      </c>
      <c r="F686" s="169" t="s">
        <v>233</v>
      </c>
      <c r="G686" s="169" t="s">
        <v>382</v>
      </c>
      <c r="H686" s="85" t="s">
        <v>469</v>
      </c>
      <c r="I686" s="95" t="s">
        <v>510</v>
      </c>
      <c r="J686" s="116" t="s">
        <v>195</v>
      </c>
      <c r="K686" s="117" t="s">
        <v>195</v>
      </c>
      <c r="L686" s="117" t="s">
        <v>195</v>
      </c>
      <c r="M686" s="117" t="s">
        <v>195</v>
      </c>
      <c r="N686" s="117" t="s">
        <v>195</v>
      </c>
      <c r="O686" s="117" t="s">
        <v>195</v>
      </c>
      <c r="P686" s="117" t="s">
        <v>195</v>
      </c>
      <c r="Q686" s="117" t="s">
        <v>195</v>
      </c>
      <c r="R686" s="117" t="s">
        <v>195</v>
      </c>
      <c r="S686" s="117" t="s">
        <v>195</v>
      </c>
      <c r="T686" s="117" t="s">
        <v>195</v>
      </c>
      <c r="U686" s="118" t="s">
        <v>195</v>
      </c>
      <c r="V686" s="106">
        <v>26</v>
      </c>
      <c r="W686" s="106">
        <v>11</v>
      </c>
      <c r="X686" s="106">
        <v>18</v>
      </c>
      <c r="Y686" s="106">
        <v>11</v>
      </c>
      <c r="Z686" s="106">
        <v>15</v>
      </c>
      <c r="AA686" s="106">
        <v>13</v>
      </c>
      <c r="AB686" s="106">
        <v>16</v>
      </c>
      <c r="AC686" s="106">
        <v>11</v>
      </c>
      <c r="AD686" s="106">
        <v>18</v>
      </c>
      <c r="AE686" s="106">
        <v>13</v>
      </c>
      <c r="AF686" s="106">
        <v>16</v>
      </c>
      <c r="AG686" s="182">
        <v>17</v>
      </c>
      <c r="AH686" s="119">
        <f t="shared" si="182"/>
        <v>185</v>
      </c>
      <c r="AI686" s="106">
        <f t="shared" si="183"/>
        <v>26</v>
      </c>
      <c r="AJ686" s="107">
        <f t="shared" si="184"/>
        <v>11</v>
      </c>
      <c r="AK686" s="107">
        <f t="shared" si="185"/>
        <v>18</v>
      </c>
      <c r="AL686" s="107">
        <f t="shared" si="186"/>
        <v>11</v>
      </c>
      <c r="AM686" s="107">
        <f t="shared" si="187"/>
        <v>15</v>
      </c>
      <c r="AN686" s="107">
        <f t="shared" si="188"/>
        <v>13</v>
      </c>
      <c r="AO686" s="107">
        <f t="shared" si="189"/>
        <v>16</v>
      </c>
      <c r="AP686" s="107">
        <f t="shared" si="190"/>
        <v>11</v>
      </c>
      <c r="AQ686" s="107">
        <f t="shared" si="191"/>
        <v>18</v>
      </c>
      <c r="AR686" s="107">
        <f t="shared" si="192"/>
        <v>13</v>
      </c>
      <c r="AS686" s="107">
        <f t="shared" si="193"/>
        <v>16</v>
      </c>
      <c r="AT686" s="107">
        <f t="shared" si="194"/>
        <v>17</v>
      </c>
      <c r="AU686" s="105">
        <f t="shared" si="195"/>
        <v>185</v>
      </c>
      <c r="AV686" s="86">
        <v>10276.67</v>
      </c>
      <c r="AW686" s="87">
        <f t="shared" si="196"/>
        <v>11981.07</v>
      </c>
      <c r="AX686" s="87">
        <f t="shared" si="197"/>
        <v>1704.3999999999996</v>
      </c>
    </row>
    <row r="687" spans="1:50" ht="15.75" thickBot="1" x14ac:dyDescent="0.3">
      <c r="A687" s="179" t="s">
        <v>86</v>
      </c>
      <c r="B687" s="180" t="s">
        <v>380</v>
      </c>
      <c r="C687" s="181" t="s">
        <v>426</v>
      </c>
      <c r="D687" s="176" t="str">
        <f t="shared" si="181"/>
        <v>1366507477-Molina-STAR+PLUS-Hidalgo</v>
      </c>
      <c r="E687" s="169" t="s">
        <v>477</v>
      </c>
      <c r="F687" s="169" t="s">
        <v>233</v>
      </c>
      <c r="G687" s="169" t="s">
        <v>382</v>
      </c>
      <c r="H687" s="85" t="s">
        <v>469</v>
      </c>
      <c r="I687" s="95" t="s">
        <v>510</v>
      </c>
      <c r="J687" s="116" t="s">
        <v>195</v>
      </c>
      <c r="K687" s="117" t="s">
        <v>195</v>
      </c>
      <c r="L687" s="117" t="s">
        <v>195</v>
      </c>
      <c r="M687" s="117" t="s">
        <v>195</v>
      </c>
      <c r="N687" s="117" t="s">
        <v>195</v>
      </c>
      <c r="O687" s="117" t="s">
        <v>195</v>
      </c>
      <c r="P687" s="117" t="s">
        <v>195</v>
      </c>
      <c r="Q687" s="117" t="s">
        <v>195</v>
      </c>
      <c r="R687" s="117" t="s">
        <v>195</v>
      </c>
      <c r="S687" s="117" t="s">
        <v>195</v>
      </c>
      <c r="T687" s="117" t="s">
        <v>195</v>
      </c>
      <c r="U687" s="118" t="s">
        <v>195</v>
      </c>
      <c r="V687" s="106">
        <v>2</v>
      </c>
      <c r="W687" s="106">
        <v>2</v>
      </c>
      <c r="X687" s="106">
        <v>0</v>
      </c>
      <c r="Y687" s="106">
        <v>5</v>
      </c>
      <c r="Z687" s="106">
        <v>1</v>
      </c>
      <c r="AA687" s="106">
        <v>4</v>
      </c>
      <c r="AB687" s="106">
        <v>5</v>
      </c>
      <c r="AC687" s="106">
        <v>2</v>
      </c>
      <c r="AD687" s="106">
        <v>5</v>
      </c>
      <c r="AE687" s="106">
        <v>4</v>
      </c>
      <c r="AF687" s="106">
        <v>2</v>
      </c>
      <c r="AG687" s="182">
        <v>3</v>
      </c>
      <c r="AH687" s="119">
        <f t="shared" si="182"/>
        <v>35</v>
      </c>
      <c r="AI687" s="106">
        <f t="shared" si="183"/>
        <v>2</v>
      </c>
      <c r="AJ687" s="107">
        <f t="shared" si="184"/>
        <v>2</v>
      </c>
      <c r="AK687" s="107">
        <f t="shared" si="185"/>
        <v>0</v>
      </c>
      <c r="AL687" s="107">
        <f t="shared" si="186"/>
        <v>5</v>
      </c>
      <c r="AM687" s="107">
        <f t="shared" si="187"/>
        <v>1</v>
      </c>
      <c r="AN687" s="107">
        <f t="shared" si="188"/>
        <v>4</v>
      </c>
      <c r="AO687" s="107">
        <f t="shared" si="189"/>
        <v>5</v>
      </c>
      <c r="AP687" s="107">
        <f t="shared" si="190"/>
        <v>2</v>
      </c>
      <c r="AQ687" s="107">
        <f t="shared" si="191"/>
        <v>5</v>
      </c>
      <c r="AR687" s="107">
        <f t="shared" si="192"/>
        <v>4</v>
      </c>
      <c r="AS687" s="107">
        <f t="shared" si="193"/>
        <v>2</v>
      </c>
      <c r="AT687" s="107">
        <f t="shared" si="194"/>
        <v>3</v>
      </c>
      <c r="AU687" s="105">
        <f t="shared" si="195"/>
        <v>35</v>
      </c>
      <c r="AV687" s="86">
        <v>6216.2999999999984</v>
      </c>
      <c r="AW687" s="87">
        <f t="shared" si="196"/>
        <v>2266.69</v>
      </c>
      <c r="AX687" s="87">
        <f t="shared" si="197"/>
        <v>-3949.6099999999983</v>
      </c>
    </row>
    <row r="688" spans="1:50" ht="15.75" thickBot="1" x14ac:dyDescent="0.3">
      <c r="A688" s="179" t="s">
        <v>46</v>
      </c>
      <c r="B688" s="180" t="s">
        <v>252</v>
      </c>
      <c r="C688" s="181" t="s">
        <v>308</v>
      </c>
      <c r="D688" s="176" t="str">
        <f t="shared" si="181"/>
        <v>1063485548-Molina-STAR+PLUS-Jefferson</v>
      </c>
      <c r="E688" s="169" t="s">
        <v>477</v>
      </c>
      <c r="F688" s="169" t="s">
        <v>233</v>
      </c>
      <c r="G688" s="169" t="s">
        <v>249</v>
      </c>
      <c r="H688" s="85" t="s">
        <v>469</v>
      </c>
      <c r="I688" s="95" t="s">
        <v>510</v>
      </c>
      <c r="J688" s="116" t="s">
        <v>195</v>
      </c>
      <c r="K688" s="117" t="s">
        <v>195</v>
      </c>
      <c r="L688" s="117" t="s">
        <v>195</v>
      </c>
      <c r="M688" s="117" t="s">
        <v>195</v>
      </c>
      <c r="N688" s="117" t="s">
        <v>195</v>
      </c>
      <c r="O688" s="117" t="s">
        <v>195</v>
      </c>
      <c r="P688" s="117" t="s">
        <v>195</v>
      </c>
      <c r="Q688" s="117" t="s">
        <v>195</v>
      </c>
      <c r="R688" s="117" t="s">
        <v>195</v>
      </c>
      <c r="S688" s="117" t="s">
        <v>195</v>
      </c>
      <c r="T688" s="117" t="s">
        <v>195</v>
      </c>
      <c r="U688" s="118" t="s">
        <v>195</v>
      </c>
      <c r="V688" s="106">
        <v>3</v>
      </c>
      <c r="W688" s="106">
        <v>2</v>
      </c>
      <c r="X688" s="106">
        <v>1</v>
      </c>
      <c r="Y688" s="106">
        <v>2</v>
      </c>
      <c r="Z688" s="106">
        <v>3</v>
      </c>
      <c r="AA688" s="106">
        <v>7</v>
      </c>
      <c r="AB688" s="106">
        <v>0</v>
      </c>
      <c r="AC688" s="106">
        <v>2</v>
      </c>
      <c r="AD688" s="106">
        <v>0</v>
      </c>
      <c r="AE688" s="106">
        <v>0</v>
      </c>
      <c r="AF688" s="106">
        <v>0</v>
      </c>
      <c r="AG688" s="182">
        <v>0</v>
      </c>
      <c r="AH688" s="119">
        <f t="shared" si="182"/>
        <v>20</v>
      </c>
      <c r="AI688" s="106">
        <f t="shared" si="183"/>
        <v>3</v>
      </c>
      <c r="AJ688" s="107">
        <f t="shared" si="184"/>
        <v>2</v>
      </c>
      <c r="AK688" s="107">
        <f t="shared" si="185"/>
        <v>1</v>
      </c>
      <c r="AL688" s="107">
        <f t="shared" si="186"/>
        <v>2</v>
      </c>
      <c r="AM688" s="107">
        <f t="shared" si="187"/>
        <v>3</v>
      </c>
      <c r="AN688" s="107">
        <f t="shared" si="188"/>
        <v>7</v>
      </c>
      <c r="AO688" s="107">
        <f t="shared" si="189"/>
        <v>0</v>
      </c>
      <c r="AP688" s="107">
        <f t="shared" si="190"/>
        <v>2</v>
      </c>
      <c r="AQ688" s="107">
        <f t="shared" si="191"/>
        <v>0</v>
      </c>
      <c r="AR688" s="107">
        <f t="shared" si="192"/>
        <v>0</v>
      </c>
      <c r="AS688" s="107">
        <f t="shared" si="193"/>
        <v>0</v>
      </c>
      <c r="AT688" s="107">
        <f t="shared" si="194"/>
        <v>0</v>
      </c>
      <c r="AU688" s="105">
        <f t="shared" si="195"/>
        <v>20</v>
      </c>
      <c r="AV688" s="86">
        <v>817.78999999999985</v>
      </c>
      <c r="AW688" s="87">
        <f t="shared" si="196"/>
        <v>1295.25</v>
      </c>
      <c r="AX688" s="87">
        <f t="shared" si="197"/>
        <v>477.46000000000015</v>
      </c>
    </row>
    <row r="689" spans="1:50" ht="15.75" thickBot="1" x14ac:dyDescent="0.3">
      <c r="A689" s="179" t="s">
        <v>115</v>
      </c>
      <c r="B689" s="180" t="s">
        <v>309</v>
      </c>
      <c r="C689" s="181" t="s">
        <v>308</v>
      </c>
      <c r="D689" s="176" t="str">
        <f t="shared" si="181"/>
        <v>1528030285-Molina-STAR+PLUS-Jefferson</v>
      </c>
      <c r="E689" s="169" t="s">
        <v>477</v>
      </c>
      <c r="F689" s="169" t="s">
        <v>233</v>
      </c>
      <c r="G689" s="169" t="s">
        <v>249</v>
      </c>
      <c r="H689" s="85" t="s">
        <v>469</v>
      </c>
      <c r="I689" s="95" t="s">
        <v>510</v>
      </c>
      <c r="J689" s="116" t="s">
        <v>195</v>
      </c>
      <c r="K689" s="117" t="s">
        <v>195</v>
      </c>
      <c r="L689" s="117" t="s">
        <v>195</v>
      </c>
      <c r="M689" s="117" t="s">
        <v>195</v>
      </c>
      <c r="N689" s="117" t="s">
        <v>195</v>
      </c>
      <c r="O689" s="117" t="s">
        <v>195</v>
      </c>
      <c r="P689" s="117" t="s">
        <v>195</v>
      </c>
      <c r="Q689" s="117" t="s">
        <v>195</v>
      </c>
      <c r="R689" s="117" t="s">
        <v>195</v>
      </c>
      <c r="S689" s="117" t="s">
        <v>195</v>
      </c>
      <c r="T689" s="117" t="s">
        <v>195</v>
      </c>
      <c r="U689" s="118" t="s">
        <v>195</v>
      </c>
      <c r="V689" s="106">
        <v>3</v>
      </c>
      <c r="W689" s="106">
        <v>1</v>
      </c>
      <c r="X689" s="106">
        <v>2</v>
      </c>
      <c r="Y689" s="106">
        <v>2</v>
      </c>
      <c r="Z689" s="106">
        <v>3</v>
      </c>
      <c r="AA689" s="106">
        <v>0</v>
      </c>
      <c r="AB689" s="106">
        <v>3</v>
      </c>
      <c r="AC689" s="106">
        <v>0</v>
      </c>
      <c r="AD689" s="106">
        <v>0</v>
      </c>
      <c r="AE689" s="106">
        <v>0</v>
      </c>
      <c r="AF689" s="106">
        <v>0</v>
      </c>
      <c r="AG689" s="182">
        <v>0</v>
      </c>
      <c r="AH689" s="119">
        <f t="shared" si="182"/>
        <v>14</v>
      </c>
      <c r="AI689" s="106">
        <f t="shared" si="183"/>
        <v>3</v>
      </c>
      <c r="AJ689" s="107">
        <f t="shared" si="184"/>
        <v>1</v>
      </c>
      <c r="AK689" s="107">
        <f t="shared" si="185"/>
        <v>2</v>
      </c>
      <c r="AL689" s="107">
        <f t="shared" si="186"/>
        <v>2</v>
      </c>
      <c r="AM689" s="107">
        <f t="shared" si="187"/>
        <v>3</v>
      </c>
      <c r="AN689" s="107">
        <f t="shared" si="188"/>
        <v>0</v>
      </c>
      <c r="AO689" s="107">
        <f t="shared" si="189"/>
        <v>3</v>
      </c>
      <c r="AP689" s="107">
        <f t="shared" si="190"/>
        <v>0</v>
      </c>
      <c r="AQ689" s="107">
        <f t="shared" si="191"/>
        <v>0</v>
      </c>
      <c r="AR689" s="107">
        <f t="shared" si="192"/>
        <v>0</v>
      </c>
      <c r="AS689" s="107">
        <f t="shared" si="193"/>
        <v>0</v>
      </c>
      <c r="AT689" s="107">
        <f t="shared" si="194"/>
        <v>0</v>
      </c>
      <c r="AU689" s="105">
        <f t="shared" si="195"/>
        <v>14</v>
      </c>
      <c r="AV689" s="86">
        <v>4103.7200000000012</v>
      </c>
      <c r="AW689" s="87">
        <f t="shared" si="196"/>
        <v>906.68</v>
      </c>
      <c r="AX689" s="87">
        <f t="shared" si="197"/>
        <v>-3197.0400000000013</v>
      </c>
    </row>
    <row r="690" spans="1:50" ht="15.75" thickBot="1" x14ac:dyDescent="0.3">
      <c r="A690" s="179" t="s">
        <v>138</v>
      </c>
      <c r="B690" s="180" t="s">
        <v>247</v>
      </c>
      <c r="C690" s="181" t="s">
        <v>308</v>
      </c>
      <c r="D690" s="176" t="str">
        <f t="shared" si="181"/>
        <v>1679926992-Molina-STAR+PLUS-Jefferson</v>
      </c>
      <c r="E690" s="169" t="s">
        <v>477</v>
      </c>
      <c r="F690" s="169" t="s">
        <v>233</v>
      </c>
      <c r="G690" s="169" t="s">
        <v>249</v>
      </c>
      <c r="H690" s="85" t="s">
        <v>469</v>
      </c>
      <c r="I690" s="95" t="s">
        <v>510</v>
      </c>
      <c r="J690" s="116" t="s">
        <v>38</v>
      </c>
      <c r="K690" s="117" t="s">
        <v>38</v>
      </c>
      <c r="L690" s="117" t="s">
        <v>38</v>
      </c>
      <c r="M690" s="117" t="s">
        <v>38</v>
      </c>
      <c r="N690" s="117" t="s">
        <v>38</v>
      </c>
      <c r="O690" s="117" t="s">
        <v>38</v>
      </c>
      <c r="P690" s="117" t="s">
        <v>38</v>
      </c>
      <c r="Q690" s="117" t="s">
        <v>38</v>
      </c>
      <c r="R690" s="117" t="s">
        <v>38</v>
      </c>
      <c r="S690" s="117" t="s">
        <v>38</v>
      </c>
      <c r="T690" s="117" t="s">
        <v>38</v>
      </c>
      <c r="U690" s="118" t="s">
        <v>38</v>
      </c>
      <c r="V690" s="106">
        <v>1</v>
      </c>
      <c r="W690" s="106">
        <v>2</v>
      </c>
      <c r="X690" s="106">
        <v>3</v>
      </c>
      <c r="Y690" s="106">
        <v>0</v>
      </c>
      <c r="Z690" s="106">
        <v>2</v>
      </c>
      <c r="AA690" s="106">
        <v>3</v>
      </c>
      <c r="AB690" s="106">
        <v>1</v>
      </c>
      <c r="AC690" s="106">
        <v>2</v>
      </c>
      <c r="AD690" s="106">
        <v>1</v>
      </c>
      <c r="AE690" s="106">
        <v>1</v>
      </c>
      <c r="AF690" s="106">
        <v>4</v>
      </c>
      <c r="AG690" s="182">
        <v>8</v>
      </c>
      <c r="AH690" s="119">
        <f t="shared" si="182"/>
        <v>28</v>
      </c>
      <c r="AI690" s="106">
        <f t="shared" si="183"/>
        <v>0</v>
      </c>
      <c r="AJ690" s="107">
        <f t="shared" si="184"/>
        <v>0</v>
      </c>
      <c r="AK690" s="107">
        <f t="shared" si="185"/>
        <v>0</v>
      </c>
      <c r="AL690" s="107">
        <f t="shared" si="186"/>
        <v>0</v>
      </c>
      <c r="AM690" s="107">
        <f t="shared" si="187"/>
        <v>0</v>
      </c>
      <c r="AN690" s="107">
        <f t="shared" si="188"/>
        <v>0</v>
      </c>
      <c r="AO690" s="107">
        <f t="shared" si="189"/>
        <v>0</v>
      </c>
      <c r="AP690" s="107">
        <f t="shared" si="190"/>
        <v>0</v>
      </c>
      <c r="AQ690" s="107">
        <f t="shared" si="191"/>
        <v>0</v>
      </c>
      <c r="AR690" s="107">
        <f t="shared" si="192"/>
        <v>0</v>
      </c>
      <c r="AS690" s="107">
        <f t="shared" si="193"/>
        <v>0</v>
      </c>
      <c r="AT690" s="107">
        <f t="shared" si="194"/>
        <v>0</v>
      </c>
      <c r="AU690" s="105">
        <f t="shared" si="195"/>
        <v>0</v>
      </c>
      <c r="AV690" s="86">
        <v>0</v>
      </c>
      <c r="AW690" s="87">
        <f t="shared" si="196"/>
        <v>0</v>
      </c>
      <c r="AX690" s="87">
        <f t="shared" si="197"/>
        <v>0</v>
      </c>
    </row>
    <row r="691" spans="1:50" ht="15.75" thickBot="1" x14ac:dyDescent="0.3">
      <c r="A691" s="179" t="s">
        <v>74</v>
      </c>
      <c r="B691" s="180" t="s">
        <v>250</v>
      </c>
      <c r="C691" s="181" t="s">
        <v>308</v>
      </c>
      <c r="D691" s="176" t="str">
        <f t="shared" si="181"/>
        <v>1285631945-Molina-STAR+PLUS-Jefferson</v>
      </c>
      <c r="E691" s="169" t="s">
        <v>477</v>
      </c>
      <c r="F691" s="169" t="s">
        <v>233</v>
      </c>
      <c r="G691" s="169" t="s">
        <v>249</v>
      </c>
      <c r="H691" s="85" t="s">
        <v>469</v>
      </c>
      <c r="I691" s="95" t="s">
        <v>510</v>
      </c>
      <c r="J691" s="116" t="s">
        <v>195</v>
      </c>
      <c r="K691" s="117" t="s">
        <v>195</v>
      </c>
      <c r="L691" s="117" t="s">
        <v>195</v>
      </c>
      <c r="M691" s="117" t="s">
        <v>195</v>
      </c>
      <c r="N691" s="117" t="s">
        <v>195</v>
      </c>
      <c r="O691" s="117" t="s">
        <v>195</v>
      </c>
      <c r="P691" s="117" t="s">
        <v>195</v>
      </c>
      <c r="Q691" s="117" t="s">
        <v>195</v>
      </c>
      <c r="R691" s="117" t="s">
        <v>195</v>
      </c>
      <c r="S691" s="117" t="s">
        <v>195</v>
      </c>
      <c r="T691" s="117" t="s">
        <v>195</v>
      </c>
      <c r="U691" s="118" t="s">
        <v>195</v>
      </c>
      <c r="V691" s="106">
        <v>5</v>
      </c>
      <c r="W691" s="106">
        <v>2</v>
      </c>
      <c r="X691" s="106">
        <v>4</v>
      </c>
      <c r="Y691" s="106">
        <v>3</v>
      </c>
      <c r="Z691" s="106">
        <v>3</v>
      </c>
      <c r="AA691" s="106">
        <v>2</v>
      </c>
      <c r="AB691" s="106">
        <v>6</v>
      </c>
      <c r="AC691" s="106">
        <v>4</v>
      </c>
      <c r="AD691" s="106">
        <v>7</v>
      </c>
      <c r="AE691" s="106">
        <v>6</v>
      </c>
      <c r="AF691" s="106">
        <v>5</v>
      </c>
      <c r="AG691" s="182">
        <v>0</v>
      </c>
      <c r="AH691" s="119">
        <f t="shared" si="182"/>
        <v>47</v>
      </c>
      <c r="AI691" s="106">
        <f t="shared" si="183"/>
        <v>5</v>
      </c>
      <c r="AJ691" s="107">
        <f t="shared" si="184"/>
        <v>2</v>
      </c>
      <c r="AK691" s="107">
        <f t="shared" si="185"/>
        <v>4</v>
      </c>
      <c r="AL691" s="107">
        <f t="shared" si="186"/>
        <v>3</v>
      </c>
      <c r="AM691" s="107">
        <f t="shared" si="187"/>
        <v>3</v>
      </c>
      <c r="AN691" s="107">
        <f t="shared" si="188"/>
        <v>2</v>
      </c>
      <c r="AO691" s="107">
        <f t="shared" si="189"/>
        <v>6</v>
      </c>
      <c r="AP691" s="107">
        <f t="shared" si="190"/>
        <v>4</v>
      </c>
      <c r="AQ691" s="107">
        <f t="shared" si="191"/>
        <v>7</v>
      </c>
      <c r="AR691" s="107">
        <f t="shared" si="192"/>
        <v>6</v>
      </c>
      <c r="AS691" s="107">
        <f t="shared" si="193"/>
        <v>5</v>
      </c>
      <c r="AT691" s="107">
        <f t="shared" si="194"/>
        <v>0</v>
      </c>
      <c r="AU691" s="105">
        <f t="shared" si="195"/>
        <v>47</v>
      </c>
      <c r="AV691" s="86">
        <v>1214.2900000000004</v>
      </c>
      <c r="AW691" s="87">
        <f t="shared" si="196"/>
        <v>3043.84</v>
      </c>
      <c r="AX691" s="87">
        <f t="shared" si="197"/>
        <v>1829.5499999999997</v>
      </c>
    </row>
    <row r="692" spans="1:50" ht="15.75" thickBot="1" x14ac:dyDescent="0.3">
      <c r="A692" s="179" t="s">
        <v>194</v>
      </c>
      <c r="B692" s="180" t="s">
        <v>251</v>
      </c>
      <c r="C692" s="181" t="s">
        <v>308</v>
      </c>
      <c r="D692" s="176" t="str">
        <f t="shared" si="181"/>
        <v>1306484050-Molina-STAR+PLUS-Jefferson</v>
      </c>
      <c r="E692" s="169" t="s">
        <v>477</v>
      </c>
      <c r="F692" s="169" t="s">
        <v>233</v>
      </c>
      <c r="G692" s="169" t="s">
        <v>249</v>
      </c>
      <c r="H692" s="85" t="s">
        <v>469</v>
      </c>
      <c r="I692" s="95" t="s">
        <v>510</v>
      </c>
      <c r="J692" s="116" t="s">
        <v>38</v>
      </c>
      <c r="K692" s="117" t="s">
        <v>38</v>
      </c>
      <c r="L692" s="117" t="s">
        <v>38</v>
      </c>
      <c r="M692" s="117" t="s">
        <v>38</v>
      </c>
      <c r="N692" s="117" t="s">
        <v>38</v>
      </c>
      <c r="O692" s="117" t="s">
        <v>38</v>
      </c>
      <c r="P692" s="117" t="s">
        <v>38</v>
      </c>
      <c r="Q692" s="117" t="s">
        <v>38</v>
      </c>
      <c r="R692" s="117" t="s">
        <v>38</v>
      </c>
      <c r="S692" s="117" t="s">
        <v>38</v>
      </c>
      <c r="T692" s="117" t="s">
        <v>38</v>
      </c>
      <c r="U692" s="118" t="s">
        <v>38</v>
      </c>
      <c r="V692" s="106">
        <v>7</v>
      </c>
      <c r="W692" s="106">
        <v>7</v>
      </c>
      <c r="X692" s="106">
        <v>5</v>
      </c>
      <c r="Y692" s="106">
        <v>9</v>
      </c>
      <c r="Z692" s="106">
        <v>7</v>
      </c>
      <c r="AA692" s="106">
        <v>8</v>
      </c>
      <c r="AB692" s="106">
        <v>5</v>
      </c>
      <c r="AC692" s="106">
        <v>5</v>
      </c>
      <c r="AD692" s="106">
        <v>3</v>
      </c>
      <c r="AE692" s="106">
        <v>2</v>
      </c>
      <c r="AF692" s="106">
        <v>5</v>
      </c>
      <c r="AG692" s="182">
        <v>5</v>
      </c>
      <c r="AH692" s="119">
        <f t="shared" si="182"/>
        <v>68</v>
      </c>
      <c r="AI692" s="106">
        <f t="shared" si="183"/>
        <v>0</v>
      </c>
      <c r="AJ692" s="107">
        <f t="shared" si="184"/>
        <v>0</v>
      </c>
      <c r="AK692" s="107">
        <f t="shared" si="185"/>
        <v>0</v>
      </c>
      <c r="AL692" s="107">
        <f t="shared" si="186"/>
        <v>0</v>
      </c>
      <c r="AM692" s="107">
        <f t="shared" si="187"/>
        <v>0</v>
      </c>
      <c r="AN692" s="107">
        <f t="shared" si="188"/>
        <v>0</v>
      </c>
      <c r="AO692" s="107">
        <f t="shared" si="189"/>
        <v>0</v>
      </c>
      <c r="AP692" s="107">
        <f t="shared" si="190"/>
        <v>0</v>
      </c>
      <c r="AQ692" s="107">
        <f t="shared" si="191"/>
        <v>0</v>
      </c>
      <c r="AR692" s="107">
        <f t="shared" si="192"/>
        <v>0</v>
      </c>
      <c r="AS692" s="107">
        <f t="shared" si="193"/>
        <v>0</v>
      </c>
      <c r="AT692" s="107">
        <f t="shared" si="194"/>
        <v>0</v>
      </c>
      <c r="AU692" s="105">
        <f t="shared" si="195"/>
        <v>0</v>
      </c>
      <c r="AV692" s="86">
        <v>0</v>
      </c>
      <c r="AW692" s="87">
        <f t="shared" si="196"/>
        <v>0</v>
      </c>
      <c r="AX692" s="87">
        <f t="shared" si="197"/>
        <v>0</v>
      </c>
    </row>
    <row r="693" spans="1:50" ht="15.75" thickBot="1" x14ac:dyDescent="0.3">
      <c r="A693" s="179" t="s">
        <v>44</v>
      </c>
      <c r="B693" s="180" t="s">
        <v>260</v>
      </c>
      <c r="C693" s="181" t="s">
        <v>299</v>
      </c>
      <c r="D693" s="176" t="str">
        <f t="shared" si="181"/>
        <v>1043719560-Molina-STAR+PLUS-MRSA Northeast</v>
      </c>
      <c r="E693" s="169" t="s">
        <v>477</v>
      </c>
      <c r="F693" s="169" t="s">
        <v>233</v>
      </c>
      <c r="G693" s="169" t="s">
        <v>262</v>
      </c>
      <c r="H693" s="85" t="s">
        <v>469</v>
      </c>
      <c r="I693" s="95" t="s">
        <v>510</v>
      </c>
      <c r="J693" s="116" t="s">
        <v>195</v>
      </c>
      <c r="K693" s="117" t="s">
        <v>195</v>
      </c>
      <c r="L693" s="117" t="s">
        <v>195</v>
      </c>
      <c r="M693" s="117" t="s">
        <v>195</v>
      </c>
      <c r="N693" s="117" t="s">
        <v>195</v>
      </c>
      <c r="O693" s="117" t="s">
        <v>195</v>
      </c>
      <c r="P693" s="117" t="s">
        <v>195</v>
      </c>
      <c r="Q693" s="117" t="s">
        <v>195</v>
      </c>
      <c r="R693" s="117" t="s">
        <v>195</v>
      </c>
      <c r="S693" s="117" t="s">
        <v>195</v>
      </c>
      <c r="T693" s="117" t="s">
        <v>195</v>
      </c>
      <c r="U693" s="118" t="s">
        <v>195</v>
      </c>
      <c r="V693" s="106">
        <v>4</v>
      </c>
      <c r="W693" s="106">
        <v>5</v>
      </c>
      <c r="X693" s="106">
        <v>0</v>
      </c>
      <c r="Y693" s="106">
        <v>7</v>
      </c>
      <c r="Z693" s="106">
        <v>3</v>
      </c>
      <c r="AA693" s="106">
        <v>3</v>
      </c>
      <c r="AB693" s="106">
        <v>6</v>
      </c>
      <c r="AC693" s="106">
        <v>1</v>
      </c>
      <c r="AD693" s="106">
        <v>2</v>
      </c>
      <c r="AE693" s="106">
        <v>7</v>
      </c>
      <c r="AF693" s="106">
        <v>3</v>
      </c>
      <c r="AG693" s="182">
        <v>5</v>
      </c>
      <c r="AH693" s="119">
        <f t="shared" si="182"/>
        <v>46</v>
      </c>
      <c r="AI693" s="106">
        <f t="shared" si="183"/>
        <v>4</v>
      </c>
      <c r="AJ693" s="107">
        <f t="shared" si="184"/>
        <v>5</v>
      </c>
      <c r="AK693" s="107">
        <f t="shared" si="185"/>
        <v>0</v>
      </c>
      <c r="AL693" s="107">
        <f t="shared" si="186"/>
        <v>7</v>
      </c>
      <c r="AM693" s="107">
        <f t="shared" si="187"/>
        <v>3</v>
      </c>
      <c r="AN693" s="107">
        <f t="shared" si="188"/>
        <v>3</v>
      </c>
      <c r="AO693" s="107">
        <f t="shared" si="189"/>
        <v>6</v>
      </c>
      <c r="AP693" s="107">
        <f t="shared" si="190"/>
        <v>1</v>
      </c>
      <c r="AQ693" s="107">
        <f t="shared" si="191"/>
        <v>2</v>
      </c>
      <c r="AR693" s="107">
        <f t="shared" si="192"/>
        <v>7</v>
      </c>
      <c r="AS693" s="107">
        <f t="shared" si="193"/>
        <v>3</v>
      </c>
      <c r="AT693" s="107">
        <f t="shared" si="194"/>
        <v>5</v>
      </c>
      <c r="AU693" s="105">
        <f t="shared" si="195"/>
        <v>46</v>
      </c>
      <c r="AV693" s="86">
        <v>1364.3400000000001</v>
      </c>
      <c r="AW693" s="87">
        <f t="shared" si="196"/>
        <v>2979.08</v>
      </c>
      <c r="AX693" s="87">
        <f t="shared" si="197"/>
        <v>1614.7399999999998</v>
      </c>
    </row>
    <row r="694" spans="1:50" ht="15.75" thickBot="1" x14ac:dyDescent="0.3">
      <c r="A694" s="179" t="s">
        <v>105</v>
      </c>
      <c r="B694" s="180" t="s">
        <v>263</v>
      </c>
      <c r="C694" s="181" t="s">
        <v>299</v>
      </c>
      <c r="D694" s="176" t="str">
        <f t="shared" si="181"/>
        <v>1497254858-Molina-STAR+PLUS-MRSA Northeast</v>
      </c>
      <c r="E694" s="169" t="s">
        <v>477</v>
      </c>
      <c r="F694" s="169" t="s">
        <v>233</v>
      </c>
      <c r="G694" s="169" t="s">
        <v>262</v>
      </c>
      <c r="H694" s="85" t="s">
        <v>469</v>
      </c>
      <c r="I694" s="95" t="s">
        <v>510</v>
      </c>
      <c r="J694" s="116" t="s">
        <v>195</v>
      </c>
      <c r="K694" s="117" t="s">
        <v>195</v>
      </c>
      <c r="L694" s="117" t="s">
        <v>195</v>
      </c>
      <c r="M694" s="117" t="s">
        <v>195</v>
      </c>
      <c r="N694" s="117" t="s">
        <v>195</v>
      </c>
      <c r="O694" s="117" t="s">
        <v>195</v>
      </c>
      <c r="P694" s="117" t="s">
        <v>195</v>
      </c>
      <c r="Q694" s="117" t="s">
        <v>195</v>
      </c>
      <c r="R694" s="117" t="s">
        <v>195</v>
      </c>
      <c r="S694" s="117" t="s">
        <v>195</v>
      </c>
      <c r="T694" s="117" t="s">
        <v>195</v>
      </c>
      <c r="U694" s="118" t="s">
        <v>195</v>
      </c>
      <c r="V694" s="106">
        <v>23</v>
      </c>
      <c r="W694" s="106">
        <v>26</v>
      </c>
      <c r="X694" s="106">
        <v>27</v>
      </c>
      <c r="Y694" s="106">
        <v>27</v>
      </c>
      <c r="Z694" s="106">
        <v>30</v>
      </c>
      <c r="AA694" s="106">
        <v>31</v>
      </c>
      <c r="AB694" s="106">
        <v>16</v>
      </c>
      <c r="AC694" s="106">
        <v>24</v>
      </c>
      <c r="AD694" s="106">
        <v>17</v>
      </c>
      <c r="AE694" s="106">
        <v>19</v>
      </c>
      <c r="AF694" s="106">
        <v>26</v>
      </c>
      <c r="AG694" s="182">
        <v>22</v>
      </c>
      <c r="AH694" s="119">
        <f t="shared" si="182"/>
        <v>288</v>
      </c>
      <c r="AI694" s="106">
        <f t="shared" si="183"/>
        <v>23</v>
      </c>
      <c r="AJ694" s="107">
        <f t="shared" si="184"/>
        <v>26</v>
      </c>
      <c r="AK694" s="107">
        <f t="shared" si="185"/>
        <v>27</v>
      </c>
      <c r="AL694" s="107">
        <f t="shared" si="186"/>
        <v>27</v>
      </c>
      <c r="AM694" s="107">
        <f t="shared" si="187"/>
        <v>30</v>
      </c>
      <c r="AN694" s="107">
        <f t="shared" si="188"/>
        <v>31</v>
      </c>
      <c r="AO694" s="107">
        <f t="shared" si="189"/>
        <v>16</v>
      </c>
      <c r="AP694" s="107">
        <f t="shared" si="190"/>
        <v>24</v>
      </c>
      <c r="AQ694" s="107">
        <f t="shared" si="191"/>
        <v>17</v>
      </c>
      <c r="AR694" s="107">
        <f t="shared" si="192"/>
        <v>19</v>
      </c>
      <c r="AS694" s="107">
        <f t="shared" si="193"/>
        <v>26</v>
      </c>
      <c r="AT694" s="107">
        <f t="shared" si="194"/>
        <v>22</v>
      </c>
      <c r="AU694" s="105">
        <f t="shared" si="195"/>
        <v>288</v>
      </c>
      <c r="AV694" s="86">
        <v>17072.949999999993</v>
      </c>
      <c r="AW694" s="87">
        <f t="shared" si="196"/>
        <v>18651.599999999999</v>
      </c>
      <c r="AX694" s="87">
        <f t="shared" si="197"/>
        <v>1578.6500000000051</v>
      </c>
    </row>
    <row r="695" spans="1:50" ht="15.75" thickBot="1" x14ac:dyDescent="0.3">
      <c r="A695" s="179" t="s">
        <v>166</v>
      </c>
      <c r="B695" s="180" t="s">
        <v>260</v>
      </c>
      <c r="C695" s="181" t="s">
        <v>299</v>
      </c>
      <c r="D695" s="176" t="str">
        <f t="shared" si="181"/>
        <v>1861991226-Molina-STAR+PLUS-MRSA Northeast</v>
      </c>
      <c r="E695" s="169" t="s">
        <v>477</v>
      </c>
      <c r="F695" s="169" t="s">
        <v>233</v>
      </c>
      <c r="G695" s="169" t="s">
        <v>262</v>
      </c>
      <c r="H695" s="85" t="s">
        <v>469</v>
      </c>
      <c r="I695" s="95" t="s">
        <v>510</v>
      </c>
      <c r="J695" s="116" t="s">
        <v>195</v>
      </c>
      <c r="K695" s="117" t="s">
        <v>195</v>
      </c>
      <c r="L695" s="117" t="s">
        <v>195</v>
      </c>
      <c r="M695" s="117" t="s">
        <v>195</v>
      </c>
      <c r="N695" s="117" t="s">
        <v>195</v>
      </c>
      <c r="O695" s="117" t="s">
        <v>195</v>
      </c>
      <c r="P695" s="117" t="s">
        <v>195</v>
      </c>
      <c r="Q695" s="117" t="s">
        <v>195</v>
      </c>
      <c r="R695" s="117" t="s">
        <v>195</v>
      </c>
      <c r="S695" s="117" t="s">
        <v>195</v>
      </c>
      <c r="T695" s="117" t="s">
        <v>195</v>
      </c>
      <c r="U695" s="118" t="s">
        <v>195</v>
      </c>
      <c r="V695" s="106">
        <v>40</v>
      </c>
      <c r="W695" s="106">
        <v>45</v>
      </c>
      <c r="X695" s="106">
        <v>42</v>
      </c>
      <c r="Y695" s="106">
        <v>34</v>
      </c>
      <c r="Z695" s="106">
        <v>37</v>
      </c>
      <c r="AA695" s="106">
        <v>23</v>
      </c>
      <c r="AB695" s="106">
        <v>28</v>
      </c>
      <c r="AC695" s="106">
        <v>32</v>
      </c>
      <c r="AD695" s="106">
        <v>21</v>
      </c>
      <c r="AE695" s="106">
        <v>23</v>
      </c>
      <c r="AF695" s="106">
        <v>21</v>
      </c>
      <c r="AG695" s="182">
        <v>20</v>
      </c>
      <c r="AH695" s="119">
        <f t="shared" si="182"/>
        <v>366</v>
      </c>
      <c r="AI695" s="106">
        <f t="shared" si="183"/>
        <v>40</v>
      </c>
      <c r="AJ695" s="107">
        <f t="shared" si="184"/>
        <v>45</v>
      </c>
      <c r="AK695" s="107">
        <f t="shared" si="185"/>
        <v>42</v>
      </c>
      <c r="AL695" s="107">
        <f t="shared" si="186"/>
        <v>34</v>
      </c>
      <c r="AM695" s="107">
        <f t="shared" si="187"/>
        <v>37</v>
      </c>
      <c r="AN695" s="107">
        <f t="shared" si="188"/>
        <v>23</v>
      </c>
      <c r="AO695" s="107">
        <f t="shared" si="189"/>
        <v>28</v>
      </c>
      <c r="AP695" s="107">
        <f t="shared" si="190"/>
        <v>32</v>
      </c>
      <c r="AQ695" s="107">
        <f t="shared" si="191"/>
        <v>21</v>
      </c>
      <c r="AR695" s="107">
        <f t="shared" si="192"/>
        <v>23</v>
      </c>
      <c r="AS695" s="107">
        <f t="shared" si="193"/>
        <v>21</v>
      </c>
      <c r="AT695" s="107">
        <f t="shared" si="194"/>
        <v>20</v>
      </c>
      <c r="AU695" s="105">
        <f t="shared" si="195"/>
        <v>366</v>
      </c>
      <c r="AV695" s="86">
        <v>41946.32</v>
      </c>
      <c r="AW695" s="87">
        <f t="shared" si="196"/>
        <v>23703.08</v>
      </c>
      <c r="AX695" s="87">
        <f t="shared" si="197"/>
        <v>-18243.239999999998</v>
      </c>
    </row>
    <row r="696" spans="1:50" ht="15.75" thickBot="1" x14ac:dyDescent="0.3">
      <c r="A696" s="179" t="s">
        <v>56</v>
      </c>
      <c r="B696" s="180" t="s">
        <v>289</v>
      </c>
      <c r="C696" s="181" t="s">
        <v>211</v>
      </c>
      <c r="D696" s="176" t="str">
        <f t="shared" si="181"/>
        <v>1114255833-Superior-STAR-MRSA Central</v>
      </c>
      <c r="E696" s="169" t="s">
        <v>480</v>
      </c>
      <c r="F696" s="169" t="s">
        <v>201</v>
      </c>
      <c r="G696" s="169" t="s">
        <v>212</v>
      </c>
      <c r="H696" s="85" t="s">
        <v>469</v>
      </c>
      <c r="I696" s="95" t="s">
        <v>510</v>
      </c>
      <c r="J696" s="116" t="s">
        <v>195</v>
      </c>
      <c r="K696" s="117" t="s">
        <v>195</v>
      </c>
      <c r="L696" s="117" t="s">
        <v>195</v>
      </c>
      <c r="M696" s="117" t="s">
        <v>195</v>
      </c>
      <c r="N696" s="117" t="s">
        <v>195</v>
      </c>
      <c r="O696" s="117" t="s">
        <v>195</v>
      </c>
      <c r="P696" s="117" t="s">
        <v>195</v>
      </c>
      <c r="Q696" s="117" t="s">
        <v>195</v>
      </c>
      <c r="R696" s="117" t="s">
        <v>195</v>
      </c>
      <c r="S696" s="117" t="s">
        <v>195</v>
      </c>
      <c r="T696" s="117" t="s">
        <v>195</v>
      </c>
      <c r="U696" s="118" t="s">
        <v>195</v>
      </c>
      <c r="V696" s="106">
        <v>0</v>
      </c>
      <c r="W696" s="106">
        <v>0</v>
      </c>
      <c r="X696" s="106">
        <v>0</v>
      </c>
      <c r="Y696" s="106">
        <v>0</v>
      </c>
      <c r="Z696" s="106">
        <v>0</v>
      </c>
      <c r="AA696" s="106">
        <v>0</v>
      </c>
      <c r="AB696" s="106">
        <v>0</v>
      </c>
      <c r="AC696" s="106">
        <v>0</v>
      </c>
      <c r="AD696" s="106">
        <v>0</v>
      </c>
      <c r="AE696" s="106">
        <v>0</v>
      </c>
      <c r="AF696" s="106">
        <v>0</v>
      </c>
      <c r="AG696" s="182">
        <v>0</v>
      </c>
      <c r="AH696" s="119">
        <f t="shared" si="182"/>
        <v>0</v>
      </c>
      <c r="AI696" s="106">
        <f t="shared" si="183"/>
        <v>0</v>
      </c>
      <c r="AJ696" s="107">
        <f t="shared" si="184"/>
        <v>0</v>
      </c>
      <c r="AK696" s="107">
        <f t="shared" si="185"/>
        <v>0</v>
      </c>
      <c r="AL696" s="107">
        <f t="shared" si="186"/>
        <v>0</v>
      </c>
      <c r="AM696" s="107">
        <f t="shared" si="187"/>
        <v>0</v>
      </c>
      <c r="AN696" s="107">
        <f t="shared" si="188"/>
        <v>0</v>
      </c>
      <c r="AO696" s="107">
        <f t="shared" si="189"/>
        <v>0</v>
      </c>
      <c r="AP696" s="107">
        <f t="shared" si="190"/>
        <v>0</v>
      </c>
      <c r="AQ696" s="107">
        <f t="shared" si="191"/>
        <v>0</v>
      </c>
      <c r="AR696" s="107">
        <f t="shared" si="192"/>
        <v>0</v>
      </c>
      <c r="AS696" s="107">
        <f t="shared" si="193"/>
        <v>0</v>
      </c>
      <c r="AT696" s="107">
        <f t="shared" si="194"/>
        <v>0</v>
      </c>
      <c r="AU696" s="105">
        <f t="shared" si="195"/>
        <v>0</v>
      </c>
      <c r="AV696" s="86">
        <v>44521.810000000019</v>
      </c>
      <c r="AW696" s="87">
        <f t="shared" si="196"/>
        <v>0</v>
      </c>
      <c r="AX696" s="87">
        <f t="shared" si="197"/>
        <v>-44521.810000000019</v>
      </c>
    </row>
    <row r="697" spans="1:50" ht="15.75" thickBot="1" x14ac:dyDescent="0.3">
      <c r="A697" s="179" t="s">
        <v>59</v>
      </c>
      <c r="B697" s="180" t="s">
        <v>270</v>
      </c>
      <c r="C697" s="181" t="s">
        <v>307</v>
      </c>
      <c r="D697" s="176" t="str">
        <f t="shared" si="181"/>
        <v>1134113855-Superior-STAR-Bexar</v>
      </c>
      <c r="E697" s="169" t="s">
        <v>480</v>
      </c>
      <c r="F697" s="169" t="s">
        <v>201</v>
      </c>
      <c r="G697" s="169" t="s">
        <v>272</v>
      </c>
      <c r="H697" s="85" t="s">
        <v>469</v>
      </c>
      <c r="I697" s="95" t="s">
        <v>510</v>
      </c>
      <c r="J697" s="116" t="s">
        <v>195</v>
      </c>
      <c r="K697" s="117" t="s">
        <v>195</v>
      </c>
      <c r="L697" s="117" t="s">
        <v>195</v>
      </c>
      <c r="M697" s="117" t="s">
        <v>195</v>
      </c>
      <c r="N697" s="117" t="s">
        <v>195</v>
      </c>
      <c r="O697" s="117" t="s">
        <v>195</v>
      </c>
      <c r="P697" s="117" t="s">
        <v>195</v>
      </c>
      <c r="Q697" s="117" t="s">
        <v>195</v>
      </c>
      <c r="R697" s="117" t="s">
        <v>195</v>
      </c>
      <c r="S697" s="117" t="s">
        <v>195</v>
      </c>
      <c r="T697" s="117" t="s">
        <v>195</v>
      </c>
      <c r="U697" s="118" t="s">
        <v>195</v>
      </c>
      <c r="V697" s="106">
        <v>311</v>
      </c>
      <c r="W697" s="106">
        <v>340</v>
      </c>
      <c r="X697" s="106">
        <v>390</v>
      </c>
      <c r="Y697" s="106">
        <v>317</v>
      </c>
      <c r="Z697" s="106">
        <v>320</v>
      </c>
      <c r="AA697" s="106">
        <v>253</v>
      </c>
      <c r="AB697" s="106">
        <v>370</v>
      </c>
      <c r="AC697" s="106">
        <v>347</v>
      </c>
      <c r="AD697" s="106">
        <v>457</v>
      </c>
      <c r="AE697" s="106">
        <v>310</v>
      </c>
      <c r="AF697" s="106">
        <v>288</v>
      </c>
      <c r="AG697" s="182">
        <v>291</v>
      </c>
      <c r="AH697" s="119">
        <f t="shared" si="182"/>
        <v>3994</v>
      </c>
      <c r="AI697" s="106">
        <f t="shared" si="183"/>
        <v>311</v>
      </c>
      <c r="AJ697" s="107">
        <f t="shared" si="184"/>
        <v>340</v>
      </c>
      <c r="AK697" s="107">
        <f t="shared" si="185"/>
        <v>390</v>
      </c>
      <c r="AL697" s="107">
        <f t="shared" si="186"/>
        <v>317</v>
      </c>
      <c r="AM697" s="107">
        <f t="shared" si="187"/>
        <v>320</v>
      </c>
      <c r="AN697" s="107">
        <f t="shared" si="188"/>
        <v>253</v>
      </c>
      <c r="AO697" s="107">
        <f t="shared" si="189"/>
        <v>370</v>
      </c>
      <c r="AP697" s="107">
        <f t="shared" si="190"/>
        <v>347</v>
      </c>
      <c r="AQ697" s="107">
        <f t="shared" si="191"/>
        <v>457</v>
      </c>
      <c r="AR697" s="107">
        <f t="shared" si="192"/>
        <v>310</v>
      </c>
      <c r="AS697" s="107">
        <f t="shared" si="193"/>
        <v>288</v>
      </c>
      <c r="AT697" s="107">
        <f t="shared" si="194"/>
        <v>291</v>
      </c>
      <c r="AU697" s="105">
        <f t="shared" si="195"/>
        <v>3994</v>
      </c>
      <c r="AV697" s="86">
        <v>217993.4200000001</v>
      </c>
      <c r="AW697" s="87">
        <f t="shared" si="196"/>
        <v>258661.48</v>
      </c>
      <c r="AX697" s="87">
        <f t="shared" si="197"/>
        <v>40668.05999999991</v>
      </c>
    </row>
    <row r="698" spans="1:50" ht="15.75" thickBot="1" x14ac:dyDescent="0.3">
      <c r="A698" s="179" t="s">
        <v>60</v>
      </c>
      <c r="B698" s="180" t="s">
        <v>265</v>
      </c>
      <c r="C698" s="181" t="s">
        <v>209</v>
      </c>
      <c r="D698" s="176" t="str">
        <f t="shared" ref="D698:D761" si="198">_xlfn.CONCAT(A698&amp;"-"&amp;E698&amp;"-"&amp;F698&amp;"-"&amp;G698)</f>
        <v>1134186356-Superior-STAR-MRSA West</v>
      </c>
      <c r="E698" s="169" t="s">
        <v>480</v>
      </c>
      <c r="F698" s="169" t="s">
        <v>201</v>
      </c>
      <c r="G698" s="169" t="s">
        <v>202</v>
      </c>
      <c r="H698" s="85" t="s">
        <v>469</v>
      </c>
      <c r="I698" s="95" t="s">
        <v>510</v>
      </c>
      <c r="J698" s="116" t="s">
        <v>195</v>
      </c>
      <c r="K698" s="117" t="s">
        <v>195</v>
      </c>
      <c r="L698" s="117" t="s">
        <v>195</v>
      </c>
      <c r="M698" s="117" t="s">
        <v>195</v>
      </c>
      <c r="N698" s="117" t="s">
        <v>195</v>
      </c>
      <c r="O698" s="117" t="s">
        <v>195</v>
      </c>
      <c r="P698" s="117" t="s">
        <v>195</v>
      </c>
      <c r="Q698" s="117" t="s">
        <v>195</v>
      </c>
      <c r="R698" s="117" t="s">
        <v>195</v>
      </c>
      <c r="S698" s="117" t="s">
        <v>195</v>
      </c>
      <c r="T698" s="117" t="s">
        <v>195</v>
      </c>
      <c r="U698" s="118" t="s">
        <v>195</v>
      </c>
      <c r="V698" s="106">
        <v>52</v>
      </c>
      <c r="W698" s="106">
        <v>31</v>
      </c>
      <c r="X698" s="106">
        <v>44</v>
      </c>
      <c r="Y698" s="106">
        <v>39</v>
      </c>
      <c r="Z698" s="106">
        <v>36</v>
      </c>
      <c r="AA698" s="106">
        <v>36</v>
      </c>
      <c r="AB698" s="106">
        <v>26</v>
      </c>
      <c r="AC698" s="106">
        <v>17</v>
      </c>
      <c r="AD698" s="106">
        <v>32</v>
      </c>
      <c r="AE698" s="106">
        <v>18</v>
      </c>
      <c r="AF698" s="106">
        <v>19</v>
      </c>
      <c r="AG698" s="182">
        <v>17</v>
      </c>
      <c r="AH698" s="119">
        <f t="shared" si="182"/>
        <v>367</v>
      </c>
      <c r="AI698" s="106">
        <f t="shared" si="183"/>
        <v>52</v>
      </c>
      <c r="AJ698" s="107">
        <f t="shared" si="184"/>
        <v>31</v>
      </c>
      <c r="AK698" s="107">
        <f t="shared" si="185"/>
        <v>44</v>
      </c>
      <c r="AL698" s="107">
        <f t="shared" si="186"/>
        <v>39</v>
      </c>
      <c r="AM698" s="107">
        <f t="shared" si="187"/>
        <v>36</v>
      </c>
      <c r="AN698" s="107">
        <f t="shared" si="188"/>
        <v>36</v>
      </c>
      <c r="AO698" s="107">
        <f t="shared" si="189"/>
        <v>26</v>
      </c>
      <c r="AP698" s="107">
        <f t="shared" si="190"/>
        <v>17</v>
      </c>
      <c r="AQ698" s="107">
        <f t="shared" si="191"/>
        <v>32</v>
      </c>
      <c r="AR698" s="107">
        <f t="shared" si="192"/>
        <v>18</v>
      </c>
      <c r="AS698" s="107">
        <f t="shared" si="193"/>
        <v>19</v>
      </c>
      <c r="AT698" s="107">
        <f t="shared" si="194"/>
        <v>17</v>
      </c>
      <c r="AU698" s="105">
        <f t="shared" si="195"/>
        <v>367</v>
      </c>
      <c r="AV698" s="86">
        <v>29214.600000000002</v>
      </c>
      <c r="AW698" s="87">
        <f t="shared" si="196"/>
        <v>23767.84</v>
      </c>
      <c r="AX698" s="87">
        <f t="shared" si="197"/>
        <v>-5446.760000000002</v>
      </c>
    </row>
    <row r="699" spans="1:50" ht="15.75" thickBot="1" x14ac:dyDescent="0.3">
      <c r="A699" s="179" t="s">
        <v>394</v>
      </c>
      <c r="B699" s="180" t="s">
        <v>395</v>
      </c>
      <c r="C699" s="181" t="s">
        <v>430</v>
      </c>
      <c r="D699" s="176" t="str">
        <f t="shared" si="198"/>
        <v>1144262957-Superior-STAR-Nueces</v>
      </c>
      <c r="E699" s="169" t="s">
        <v>480</v>
      </c>
      <c r="F699" s="169" t="s">
        <v>201</v>
      </c>
      <c r="G699" s="169" t="s">
        <v>370</v>
      </c>
      <c r="H699" s="85" t="s">
        <v>468</v>
      </c>
      <c r="I699" s="95" t="s">
        <v>510</v>
      </c>
      <c r="J699" s="116" t="s">
        <v>195</v>
      </c>
      <c r="K699" s="117" t="s">
        <v>195</v>
      </c>
      <c r="L699" s="117" t="s">
        <v>195</v>
      </c>
      <c r="M699" s="117" t="s">
        <v>195</v>
      </c>
      <c r="N699" s="117" t="s">
        <v>195</v>
      </c>
      <c r="O699" s="117" t="s">
        <v>195</v>
      </c>
      <c r="P699" s="117" t="s">
        <v>195</v>
      </c>
      <c r="Q699" s="117" t="s">
        <v>195</v>
      </c>
      <c r="R699" s="117" t="s">
        <v>195</v>
      </c>
      <c r="S699" s="117" t="s">
        <v>195</v>
      </c>
      <c r="T699" s="117" t="s">
        <v>195</v>
      </c>
      <c r="U699" s="118" t="s">
        <v>195</v>
      </c>
      <c r="V699" s="106">
        <v>223</v>
      </c>
      <c r="W699" s="106">
        <v>232</v>
      </c>
      <c r="X699" s="106">
        <v>275</v>
      </c>
      <c r="Y699" s="106">
        <v>151</v>
      </c>
      <c r="Z699" s="106">
        <v>266</v>
      </c>
      <c r="AA699" s="106">
        <v>190</v>
      </c>
      <c r="AB699" s="106">
        <v>196</v>
      </c>
      <c r="AC699" s="106">
        <v>207</v>
      </c>
      <c r="AD699" s="106">
        <v>220</v>
      </c>
      <c r="AE699" s="106">
        <v>170</v>
      </c>
      <c r="AF699" s="106">
        <v>133</v>
      </c>
      <c r="AG699" s="182">
        <v>235</v>
      </c>
      <c r="AH699" s="119">
        <f t="shared" ref="AH699:AH762" si="199">SUM(V699:AG699)</f>
        <v>2498</v>
      </c>
      <c r="AI699" s="106">
        <f t="shared" ref="AI699:AI762" si="200">IF(AND(J699="Y",$I699="0"),V699,0)</f>
        <v>223</v>
      </c>
      <c r="AJ699" s="107">
        <f t="shared" ref="AJ699:AJ762" si="201">IF(AND(K699="Y",$I699="0"),W699,0)</f>
        <v>232</v>
      </c>
      <c r="AK699" s="107">
        <f t="shared" ref="AK699:AK762" si="202">IF(AND(L699="Y",$I699="0"),X699,0)</f>
        <v>275</v>
      </c>
      <c r="AL699" s="107">
        <f t="shared" ref="AL699:AL762" si="203">IF(AND(M699="Y",$I699="0"),Y699,0)</f>
        <v>151</v>
      </c>
      <c r="AM699" s="107">
        <f t="shared" ref="AM699:AM762" si="204">IF(AND(N699="Y",$I699="0"),Z699,0)</f>
        <v>266</v>
      </c>
      <c r="AN699" s="107">
        <f t="shared" ref="AN699:AN762" si="205">IF(AND(O699="Y",$I699="0"),AA699,0)</f>
        <v>190</v>
      </c>
      <c r="AO699" s="107">
        <f t="shared" ref="AO699:AO762" si="206">IF(AND(P699="Y",$I699="0"),AB699,0)</f>
        <v>196</v>
      </c>
      <c r="AP699" s="107">
        <f t="shared" ref="AP699:AP762" si="207">IF(AND(Q699="Y",$I699="0"),AC699,0)</f>
        <v>207</v>
      </c>
      <c r="AQ699" s="107">
        <f t="shared" ref="AQ699:AQ762" si="208">IF(AND(R699="Y",$I699="0"),AD699,0)</f>
        <v>220</v>
      </c>
      <c r="AR699" s="107">
        <f t="shared" ref="AR699:AR762" si="209">IF(AND(S699="Y",$I699="0"),AE699,0)</f>
        <v>170</v>
      </c>
      <c r="AS699" s="107">
        <f t="shared" ref="AS699:AS762" si="210">IF(AND(T699="Y",$I699="0"),AF699,0)</f>
        <v>133</v>
      </c>
      <c r="AT699" s="107">
        <f t="shared" ref="AT699:AT762" si="211">IF(AND(U699="Y",$I699="0"),AG699,0)</f>
        <v>235</v>
      </c>
      <c r="AU699" s="105">
        <f t="shared" ref="AU699:AU762" si="212">SUM(AI699:AT699)</f>
        <v>2498</v>
      </c>
      <c r="AV699" s="86">
        <v>129377.55000000002</v>
      </c>
      <c r="AW699" s="87">
        <f t="shared" ref="AW699:AW762" si="213">ROUND(IF($H699=$A$2,Final_Comp1_FS,Final_Comp1_HB)*AU699,2)</f>
        <v>271864.12</v>
      </c>
      <c r="AX699" s="87">
        <f t="shared" ref="AX699:AX762" si="214">AW699-AV699</f>
        <v>142486.56999999998</v>
      </c>
    </row>
    <row r="700" spans="1:50" ht="15.75" thickBot="1" x14ac:dyDescent="0.3">
      <c r="A700" s="179" t="s">
        <v>61</v>
      </c>
      <c r="B700" s="180" t="s">
        <v>378</v>
      </c>
      <c r="C700" s="181" t="s">
        <v>209</v>
      </c>
      <c r="D700" s="176" t="str">
        <f t="shared" si="198"/>
        <v>1144324211-Superior-STAR-MRSA West</v>
      </c>
      <c r="E700" s="169" t="s">
        <v>480</v>
      </c>
      <c r="F700" s="169" t="s">
        <v>201</v>
      </c>
      <c r="G700" s="169" t="s">
        <v>202</v>
      </c>
      <c r="H700" s="85" t="s">
        <v>469</v>
      </c>
      <c r="I700" s="95" t="s">
        <v>510</v>
      </c>
      <c r="J700" s="116" t="s">
        <v>195</v>
      </c>
      <c r="K700" s="117" t="s">
        <v>195</v>
      </c>
      <c r="L700" s="117" t="s">
        <v>195</v>
      </c>
      <c r="M700" s="117" t="s">
        <v>195</v>
      </c>
      <c r="N700" s="117" t="s">
        <v>195</v>
      </c>
      <c r="O700" s="117" t="s">
        <v>195</v>
      </c>
      <c r="P700" s="117" t="s">
        <v>195</v>
      </c>
      <c r="Q700" s="117" t="s">
        <v>195</v>
      </c>
      <c r="R700" s="117" t="s">
        <v>195</v>
      </c>
      <c r="S700" s="117" t="s">
        <v>195</v>
      </c>
      <c r="T700" s="117" t="s">
        <v>195</v>
      </c>
      <c r="U700" s="118" t="s">
        <v>195</v>
      </c>
      <c r="V700" s="106">
        <v>60</v>
      </c>
      <c r="W700" s="106">
        <v>44</v>
      </c>
      <c r="X700" s="106">
        <v>57</v>
      </c>
      <c r="Y700" s="106">
        <v>86</v>
      </c>
      <c r="Z700" s="106">
        <v>68</v>
      </c>
      <c r="AA700" s="106">
        <v>54</v>
      </c>
      <c r="AB700" s="106">
        <v>65</v>
      </c>
      <c r="AC700" s="106">
        <v>68</v>
      </c>
      <c r="AD700" s="106">
        <v>68</v>
      </c>
      <c r="AE700" s="106">
        <v>36</v>
      </c>
      <c r="AF700" s="106">
        <v>57</v>
      </c>
      <c r="AG700" s="182">
        <v>56</v>
      </c>
      <c r="AH700" s="119">
        <f t="shared" si="199"/>
        <v>719</v>
      </c>
      <c r="AI700" s="106">
        <f t="shared" si="200"/>
        <v>60</v>
      </c>
      <c r="AJ700" s="107">
        <f t="shared" si="201"/>
        <v>44</v>
      </c>
      <c r="AK700" s="107">
        <f t="shared" si="202"/>
        <v>57</v>
      </c>
      <c r="AL700" s="107">
        <f t="shared" si="203"/>
        <v>86</v>
      </c>
      <c r="AM700" s="107">
        <f t="shared" si="204"/>
        <v>68</v>
      </c>
      <c r="AN700" s="107">
        <f t="shared" si="205"/>
        <v>54</v>
      </c>
      <c r="AO700" s="107">
        <f t="shared" si="206"/>
        <v>65</v>
      </c>
      <c r="AP700" s="107">
        <f t="shared" si="207"/>
        <v>68</v>
      </c>
      <c r="AQ700" s="107">
        <f t="shared" si="208"/>
        <v>68</v>
      </c>
      <c r="AR700" s="107">
        <f t="shared" si="209"/>
        <v>36</v>
      </c>
      <c r="AS700" s="107">
        <f t="shared" si="210"/>
        <v>57</v>
      </c>
      <c r="AT700" s="107">
        <f t="shared" si="211"/>
        <v>56</v>
      </c>
      <c r="AU700" s="105">
        <f t="shared" si="212"/>
        <v>719</v>
      </c>
      <c r="AV700" s="86">
        <v>60789.520000000019</v>
      </c>
      <c r="AW700" s="87">
        <f t="shared" si="213"/>
        <v>46564.25</v>
      </c>
      <c r="AX700" s="87">
        <f t="shared" si="214"/>
        <v>-14225.270000000019</v>
      </c>
    </row>
    <row r="701" spans="1:50" ht="15.75" thickBot="1" x14ac:dyDescent="0.3">
      <c r="A701" s="179" t="s">
        <v>62</v>
      </c>
      <c r="B701" s="180" t="s">
        <v>229</v>
      </c>
      <c r="C701" s="181" t="s">
        <v>224</v>
      </c>
      <c r="D701" s="176" t="str">
        <f t="shared" si="198"/>
        <v>1144325481-Superior-STAR-Travis</v>
      </c>
      <c r="E701" s="169" t="s">
        <v>480</v>
      </c>
      <c r="F701" s="169" t="s">
        <v>201</v>
      </c>
      <c r="G701" s="169" t="s">
        <v>225</v>
      </c>
      <c r="H701" s="85" t="s">
        <v>469</v>
      </c>
      <c r="I701" s="95" t="s">
        <v>510</v>
      </c>
      <c r="J701" s="116" t="s">
        <v>195</v>
      </c>
      <c r="K701" s="117" t="s">
        <v>195</v>
      </c>
      <c r="L701" s="117" t="s">
        <v>195</v>
      </c>
      <c r="M701" s="117" t="s">
        <v>195</v>
      </c>
      <c r="N701" s="117" t="s">
        <v>195</v>
      </c>
      <c r="O701" s="117" t="s">
        <v>195</v>
      </c>
      <c r="P701" s="117" t="s">
        <v>195</v>
      </c>
      <c r="Q701" s="117" t="s">
        <v>195</v>
      </c>
      <c r="R701" s="117" t="s">
        <v>195</v>
      </c>
      <c r="S701" s="117" t="s">
        <v>195</v>
      </c>
      <c r="T701" s="117" t="s">
        <v>195</v>
      </c>
      <c r="U701" s="118" t="s">
        <v>195</v>
      </c>
      <c r="V701" s="106">
        <v>43</v>
      </c>
      <c r="W701" s="106">
        <v>71</v>
      </c>
      <c r="X701" s="106">
        <v>61</v>
      </c>
      <c r="Y701" s="106">
        <v>71</v>
      </c>
      <c r="Z701" s="106">
        <v>54</v>
      </c>
      <c r="AA701" s="106">
        <v>31</v>
      </c>
      <c r="AB701" s="106">
        <v>40</v>
      </c>
      <c r="AC701" s="106">
        <v>78</v>
      </c>
      <c r="AD701" s="106">
        <v>53</v>
      </c>
      <c r="AE701" s="106">
        <v>57</v>
      </c>
      <c r="AF701" s="106">
        <v>77</v>
      </c>
      <c r="AG701" s="182">
        <v>64</v>
      </c>
      <c r="AH701" s="119">
        <f t="shared" si="199"/>
        <v>700</v>
      </c>
      <c r="AI701" s="106">
        <f t="shared" si="200"/>
        <v>43</v>
      </c>
      <c r="AJ701" s="107">
        <f t="shared" si="201"/>
        <v>71</v>
      </c>
      <c r="AK701" s="107">
        <f t="shared" si="202"/>
        <v>61</v>
      </c>
      <c r="AL701" s="107">
        <f t="shared" si="203"/>
        <v>71</v>
      </c>
      <c r="AM701" s="107">
        <f t="shared" si="204"/>
        <v>54</v>
      </c>
      <c r="AN701" s="107">
        <f t="shared" si="205"/>
        <v>31</v>
      </c>
      <c r="AO701" s="107">
        <f t="shared" si="206"/>
        <v>40</v>
      </c>
      <c r="AP701" s="107">
        <f t="shared" si="207"/>
        <v>78</v>
      </c>
      <c r="AQ701" s="107">
        <f t="shared" si="208"/>
        <v>53</v>
      </c>
      <c r="AR701" s="107">
        <f t="shared" si="209"/>
        <v>57</v>
      </c>
      <c r="AS701" s="107">
        <f t="shared" si="210"/>
        <v>77</v>
      </c>
      <c r="AT701" s="107">
        <f t="shared" si="211"/>
        <v>64</v>
      </c>
      <c r="AU701" s="105">
        <f t="shared" si="212"/>
        <v>700</v>
      </c>
      <c r="AV701" s="86">
        <v>21540.530000000002</v>
      </c>
      <c r="AW701" s="87">
        <f t="shared" si="213"/>
        <v>45333.760000000002</v>
      </c>
      <c r="AX701" s="87">
        <f t="shared" si="214"/>
        <v>23793.23</v>
      </c>
    </row>
    <row r="702" spans="1:50" ht="15.75" thickBot="1" x14ac:dyDescent="0.3">
      <c r="A702" s="179" t="s">
        <v>63</v>
      </c>
      <c r="B702" s="180" t="s">
        <v>346</v>
      </c>
      <c r="C702" s="181" t="s">
        <v>209</v>
      </c>
      <c r="D702" s="176" t="str">
        <f t="shared" si="198"/>
        <v>1154805687-Superior-STAR-MRSA West</v>
      </c>
      <c r="E702" s="169" t="s">
        <v>480</v>
      </c>
      <c r="F702" s="169" t="s">
        <v>201</v>
      </c>
      <c r="G702" s="169" t="s">
        <v>202</v>
      </c>
      <c r="H702" s="85" t="s">
        <v>469</v>
      </c>
      <c r="I702" s="95" t="s">
        <v>510</v>
      </c>
      <c r="J702" s="116" t="s">
        <v>195</v>
      </c>
      <c r="K702" s="117" t="s">
        <v>195</v>
      </c>
      <c r="L702" s="117" t="s">
        <v>195</v>
      </c>
      <c r="M702" s="117" t="s">
        <v>195</v>
      </c>
      <c r="N702" s="117" t="s">
        <v>195</v>
      </c>
      <c r="O702" s="117" t="s">
        <v>195</v>
      </c>
      <c r="P702" s="117" t="s">
        <v>195</v>
      </c>
      <c r="Q702" s="117" t="s">
        <v>195</v>
      </c>
      <c r="R702" s="117" t="s">
        <v>195</v>
      </c>
      <c r="S702" s="117" t="s">
        <v>195</v>
      </c>
      <c r="T702" s="117" t="s">
        <v>195</v>
      </c>
      <c r="U702" s="118" t="s">
        <v>195</v>
      </c>
      <c r="V702" s="106">
        <v>54</v>
      </c>
      <c r="W702" s="106">
        <v>64</v>
      </c>
      <c r="X702" s="106">
        <v>78</v>
      </c>
      <c r="Y702" s="106">
        <v>74</v>
      </c>
      <c r="Z702" s="106">
        <v>66</v>
      </c>
      <c r="AA702" s="106">
        <v>45</v>
      </c>
      <c r="AB702" s="106">
        <v>45</v>
      </c>
      <c r="AC702" s="106">
        <v>52</v>
      </c>
      <c r="AD702" s="106">
        <v>38</v>
      </c>
      <c r="AE702" s="106">
        <v>36</v>
      </c>
      <c r="AF702" s="106">
        <v>36</v>
      </c>
      <c r="AG702" s="182">
        <v>57</v>
      </c>
      <c r="AH702" s="119">
        <f t="shared" si="199"/>
        <v>645</v>
      </c>
      <c r="AI702" s="106">
        <f t="shared" si="200"/>
        <v>54</v>
      </c>
      <c r="AJ702" s="107">
        <f t="shared" si="201"/>
        <v>64</v>
      </c>
      <c r="AK702" s="107">
        <f t="shared" si="202"/>
        <v>78</v>
      </c>
      <c r="AL702" s="107">
        <f t="shared" si="203"/>
        <v>74</v>
      </c>
      <c r="AM702" s="107">
        <f t="shared" si="204"/>
        <v>66</v>
      </c>
      <c r="AN702" s="107">
        <f t="shared" si="205"/>
        <v>45</v>
      </c>
      <c r="AO702" s="107">
        <f t="shared" si="206"/>
        <v>45</v>
      </c>
      <c r="AP702" s="107">
        <f t="shared" si="207"/>
        <v>52</v>
      </c>
      <c r="AQ702" s="107">
        <f t="shared" si="208"/>
        <v>38</v>
      </c>
      <c r="AR702" s="107">
        <f t="shared" si="209"/>
        <v>36</v>
      </c>
      <c r="AS702" s="107">
        <f t="shared" si="210"/>
        <v>36</v>
      </c>
      <c r="AT702" s="107">
        <f t="shared" si="211"/>
        <v>57</v>
      </c>
      <c r="AU702" s="105">
        <f t="shared" si="212"/>
        <v>645</v>
      </c>
      <c r="AV702" s="86">
        <v>2096.8199999999988</v>
      </c>
      <c r="AW702" s="87">
        <f t="shared" si="213"/>
        <v>41771.82</v>
      </c>
      <c r="AX702" s="87">
        <f t="shared" si="214"/>
        <v>39675</v>
      </c>
    </row>
    <row r="703" spans="1:50" ht="15.75" thickBot="1" x14ac:dyDescent="0.3">
      <c r="A703" s="179" t="s">
        <v>64</v>
      </c>
      <c r="B703" s="180" t="s">
        <v>229</v>
      </c>
      <c r="C703" s="181" t="s">
        <v>224</v>
      </c>
      <c r="D703" s="176" t="str">
        <f t="shared" si="198"/>
        <v>1164445094-Superior-STAR-Travis</v>
      </c>
      <c r="E703" s="169" t="s">
        <v>480</v>
      </c>
      <c r="F703" s="169" t="s">
        <v>201</v>
      </c>
      <c r="G703" s="169" t="s">
        <v>225</v>
      </c>
      <c r="H703" s="85" t="s">
        <v>469</v>
      </c>
      <c r="I703" s="95" t="s">
        <v>510</v>
      </c>
      <c r="J703" s="116" t="s">
        <v>195</v>
      </c>
      <c r="K703" s="117" t="s">
        <v>195</v>
      </c>
      <c r="L703" s="117" t="s">
        <v>195</v>
      </c>
      <c r="M703" s="117" t="s">
        <v>195</v>
      </c>
      <c r="N703" s="117" t="s">
        <v>195</v>
      </c>
      <c r="O703" s="117" t="s">
        <v>195</v>
      </c>
      <c r="P703" s="117" t="s">
        <v>195</v>
      </c>
      <c r="Q703" s="117" t="s">
        <v>195</v>
      </c>
      <c r="R703" s="117" t="s">
        <v>195</v>
      </c>
      <c r="S703" s="117" t="s">
        <v>195</v>
      </c>
      <c r="T703" s="117" t="s">
        <v>195</v>
      </c>
      <c r="U703" s="118" t="s">
        <v>195</v>
      </c>
      <c r="V703" s="106">
        <v>12</v>
      </c>
      <c r="W703" s="106">
        <v>12</v>
      </c>
      <c r="X703" s="106">
        <v>20</v>
      </c>
      <c r="Y703" s="106">
        <v>15</v>
      </c>
      <c r="Z703" s="106">
        <v>20</v>
      </c>
      <c r="AA703" s="106">
        <v>13</v>
      </c>
      <c r="AB703" s="106">
        <v>7</v>
      </c>
      <c r="AC703" s="106">
        <v>14</v>
      </c>
      <c r="AD703" s="106">
        <v>13</v>
      </c>
      <c r="AE703" s="106">
        <v>18</v>
      </c>
      <c r="AF703" s="106">
        <v>15</v>
      </c>
      <c r="AG703" s="182">
        <v>34</v>
      </c>
      <c r="AH703" s="119">
        <f t="shared" si="199"/>
        <v>193</v>
      </c>
      <c r="AI703" s="106">
        <f t="shared" si="200"/>
        <v>12</v>
      </c>
      <c r="AJ703" s="107">
        <f t="shared" si="201"/>
        <v>12</v>
      </c>
      <c r="AK703" s="107">
        <f t="shared" si="202"/>
        <v>20</v>
      </c>
      <c r="AL703" s="107">
        <f t="shared" si="203"/>
        <v>15</v>
      </c>
      <c r="AM703" s="107">
        <f t="shared" si="204"/>
        <v>20</v>
      </c>
      <c r="AN703" s="107">
        <f t="shared" si="205"/>
        <v>13</v>
      </c>
      <c r="AO703" s="107">
        <f t="shared" si="206"/>
        <v>7</v>
      </c>
      <c r="AP703" s="107">
        <f t="shared" si="207"/>
        <v>14</v>
      </c>
      <c r="AQ703" s="107">
        <f t="shared" si="208"/>
        <v>13</v>
      </c>
      <c r="AR703" s="107">
        <f t="shared" si="209"/>
        <v>18</v>
      </c>
      <c r="AS703" s="107">
        <f t="shared" si="210"/>
        <v>15</v>
      </c>
      <c r="AT703" s="107">
        <f t="shared" si="211"/>
        <v>34</v>
      </c>
      <c r="AU703" s="105">
        <f t="shared" si="212"/>
        <v>193</v>
      </c>
      <c r="AV703" s="86">
        <v>8556.1600000000017</v>
      </c>
      <c r="AW703" s="87">
        <f t="shared" si="213"/>
        <v>12499.17</v>
      </c>
      <c r="AX703" s="87">
        <f t="shared" si="214"/>
        <v>3943.0099999999984</v>
      </c>
    </row>
    <row r="704" spans="1:50" ht="15.75" thickBot="1" x14ac:dyDescent="0.3">
      <c r="A704" s="179" t="s">
        <v>65</v>
      </c>
      <c r="B704" s="180" t="s">
        <v>341</v>
      </c>
      <c r="C704" s="181" t="s">
        <v>209</v>
      </c>
      <c r="D704" s="176" t="str">
        <f t="shared" si="198"/>
        <v>1174533103-Superior-STAR-MRSA West</v>
      </c>
      <c r="E704" s="169" t="s">
        <v>480</v>
      </c>
      <c r="F704" s="169" t="s">
        <v>201</v>
      </c>
      <c r="G704" s="169" t="s">
        <v>202</v>
      </c>
      <c r="H704" s="85" t="s">
        <v>469</v>
      </c>
      <c r="I704" s="95" t="s">
        <v>510</v>
      </c>
      <c r="J704" s="116" t="s">
        <v>195</v>
      </c>
      <c r="K704" s="117" t="s">
        <v>195</v>
      </c>
      <c r="L704" s="117" t="s">
        <v>195</v>
      </c>
      <c r="M704" s="117" t="s">
        <v>195</v>
      </c>
      <c r="N704" s="117" t="s">
        <v>195</v>
      </c>
      <c r="O704" s="117" t="s">
        <v>195</v>
      </c>
      <c r="P704" s="117" t="s">
        <v>195</v>
      </c>
      <c r="Q704" s="117" t="s">
        <v>195</v>
      </c>
      <c r="R704" s="117" t="s">
        <v>195</v>
      </c>
      <c r="S704" s="117" t="s">
        <v>195</v>
      </c>
      <c r="T704" s="117" t="s">
        <v>195</v>
      </c>
      <c r="U704" s="118" t="s">
        <v>195</v>
      </c>
      <c r="V704" s="106">
        <v>106</v>
      </c>
      <c r="W704" s="106">
        <v>73</v>
      </c>
      <c r="X704" s="106">
        <v>53</v>
      </c>
      <c r="Y704" s="106">
        <v>84</v>
      </c>
      <c r="Z704" s="106">
        <v>75</v>
      </c>
      <c r="AA704" s="106">
        <v>31</v>
      </c>
      <c r="AB704" s="106">
        <v>41</v>
      </c>
      <c r="AC704" s="106">
        <v>35</v>
      </c>
      <c r="AD704" s="106">
        <v>44</v>
      </c>
      <c r="AE704" s="106">
        <v>25</v>
      </c>
      <c r="AF704" s="106">
        <v>31</v>
      </c>
      <c r="AG704" s="182">
        <v>67</v>
      </c>
      <c r="AH704" s="119">
        <f t="shared" si="199"/>
        <v>665</v>
      </c>
      <c r="AI704" s="106">
        <f t="shared" si="200"/>
        <v>106</v>
      </c>
      <c r="AJ704" s="107">
        <f t="shared" si="201"/>
        <v>73</v>
      </c>
      <c r="AK704" s="107">
        <f t="shared" si="202"/>
        <v>53</v>
      </c>
      <c r="AL704" s="107">
        <f t="shared" si="203"/>
        <v>84</v>
      </c>
      <c r="AM704" s="107">
        <f t="shared" si="204"/>
        <v>75</v>
      </c>
      <c r="AN704" s="107">
        <f t="shared" si="205"/>
        <v>31</v>
      </c>
      <c r="AO704" s="107">
        <f t="shared" si="206"/>
        <v>41</v>
      </c>
      <c r="AP704" s="107">
        <f t="shared" si="207"/>
        <v>35</v>
      </c>
      <c r="AQ704" s="107">
        <f t="shared" si="208"/>
        <v>44</v>
      </c>
      <c r="AR704" s="107">
        <f t="shared" si="209"/>
        <v>25</v>
      </c>
      <c r="AS704" s="107">
        <f t="shared" si="210"/>
        <v>31</v>
      </c>
      <c r="AT704" s="107">
        <f t="shared" si="211"/>
        <v>67</v>
      </c>
      <c r="AU704" s="105">
        <f t="shared" si="212"/>
        <v>665</v>
      </c>
      <c r="AV704" s="86">
        <v>76209.389999999985</v>
      </c>
      <c r="AW704" s="87">
        <f t="shared" si="213"/>
        <v>43067.07</v>
      </c>
      <c r="AX704" s="87">
        <f t="shared" si="214"/>
        <v>-33142.319999999985</v>
      </c>
    </row>
    <row r="705" spans="1:50" ht="15.75" thickBot="1" x14ac:dyDescent="0.3">
      <c r="A705" s="179" t="s">
        <v>66</v>
      </c>
      <c r="B705" s="180" t="s">
        <v>207</v>
      </c>
      <c r="C705" s="181" t="s">
        <v>209</v>
      </c>
      <c r="D705" s="176" t="str">
        <f t="shared" si="198"/>
        <v>1174982540-Superior-STAR-MRSA West</v>
      </c>
      <c r="E705" s="169" t="s">
        <v>480</v>
      </c>
      <c r="F705" s="169" t="s">
        <v>201</v>
      </c>
      <c r="G705" s="169" t="s">
        <v>202</v>
      </c>
      <c r="H705" s="85" t="s">
        <v>469</v>
      </c>
      <c r="I705" s="95" t="s">
        <v>510</v>
      </c>
      <c r="J705" s="116" t="s">
        <v>195</v>
      </c>
      <c r="K705" s="117" t="s">
        <v>195</v>
      </c>
      <c r="L705" s="117" t="s">
        <v>195</v>
      </c>
      <c r="M705" s="117" t="s">
        <v>195</v>
      </c>
      <c r="N705" s="117" t="s">
        <v>195</v>
      </c>
      <c r="O705" s="117" t="s">
        <v>195</v>
      </c>
      <c r="P705" s="117" t="s">
        <v>195</v>
      </c>
      <c r="Q705" s="117" t="s">
        <v>195</v>
      </c>
      <c r="R705" s="117" t="s">
        <v>195</v>
      </c>
      <c r="S705" s="117" t="s">
        <v>195</v>
      </c>
      <c r="T705" s="117" t="s">
        <v>195</v>
      </c>
      <c r="U705" s="118" t="s">
        <v>195</v>
      </c>
      <c r="V705" s="106">
        <v>220</v>
      </c>
      <c r="W705" s="106">
        <v>235</v>
      </c>
      <c r="X705" s="106">
        <v>228</v>
      </c>
      <c r="Y705" s="106">
        <v>195</v>
      </c>
      <c r="Z705" s="106">
        <v>175</v>
      </c>
      <c r="AA705" s="106">
        <v>160</v>
      </c>
      <c r="AB705" s="106">
        <v>187</v>
      </c>
      <c r="AC705" s="106">
        <v>140</v>
      </c>
      <c r="AD705" s="106">
        <v>178</v>
      </c>
      <c r="AE705" s="106">
        <v>137</v>
      </c>
      <c r="AF705" s="106">
        <v>131</v>
      </c>
      <c r="AG705" s="182">
        <v>164</v>
      </c>
      <c r="AH705" s="119">
        <f t="shared" si="199"/>
        <v>2150</v>
      </c>
      <c r="AI705" s="106">
        <f t="shared" si="200"/>
        <v>220</v>
      </c>
      <c r="AJ705" s="107">
        <f t="shared" si="201"/>
        <v>235</v>
      </c>
      <c r="AK705" s="107">
        <f t="shared" si="202"/>
        <v>228</v>
      </c>
      <c r="AL705" s="107">
        <f t="shared" si="203"/>
        <v>195</v>
      </c>
      <c r="AM705" s="107">
        <f t="shared" si="204"/>
        <v>175</v>
      </c>
      <c r="AN705" s="107">
        <f t="shared" si="205"/>
        <v>160</v>
      </c>
      <c r="AO705" s="107">
        <f t="shared" si="206"/>
        <v>187</v>
      </c>
      <c r="AP705" s="107">
        <f t="shared" si="207"/>
        <v>140</v>
      </c>
      <c r="AQ705" s="107">
        <f t="shared" si="208"/>
        <v>178</v>
      </c>
      <c r="AR705" s="107">
        <f t="shared" si="209"/>
        <v>137</v>
      </c>
      <c r="AS705" s="107">
        <f t="shared" si="210"/>
        <v>131</v>
      </c>
      <c r="AT705" s="107">
        <f t="shared" si="211"/>
        <v>164</v>
      </c>
      <c r="AU705" s="105">
        <f t="shared" si="212"/>
        <v>2150</v>
      </c>
      <c r="AV705" s="86">
        <v>117834.34999999999</v>
      </c>
      <c r="AW705" s="87">
        <f t="shared" si="213"/>
        <v>139239.4</v>
      </c>
      <c r="AX705" s="87">
        <f t="shared" si="214"/>
        <v>21405.050000000003</v>
      </c>
    </row>
    <row r="706" spans="1:50" ht="15.75" thickBot="1" x14ac:dyDescent="0.3">
      <c r="A706" s="179" t="s">
        <v>137</v>
      </c>
      <c r="B706" s="180" t="s">
        <v>315</v>
      </c>
      <c r="C706" s="181" t="s">
        <v>211</v>
      </c>
      <c r="D706" s="176" t="str">
        <f t="shared" si="198"/>
        <v>1679562961-Superior-STAR-MRSA Central</v>
      </c>
      <c r="E706" s="169" t="s">
        <v>480</v>
      </c>
      <c r="F706" s="169" t="s">
        <v>201</v>
      </c>
      <c r="G706" s="169" t="s">
        <v>212</v>
      </c>
      <c r="H706" s="85" t="s">
        <v>469</v>
      </c>
      <c r="I706" s="95" t="s">
        <v>510</v>
      </c>
      <c r="J706" s="116" t="s">
        <v>195</v>
      </c>
      <c r="K706" s="117" t="s">
        <v>195</v>
      </c>
      <c r="L706" s="117" t="s">
        <v>195</v>
      </c>
      <c r="M706" s="117" t="s">
        <v>195</v>
      </c>
      <c r="N706" s="117" t="s">
        <v>195</v>
      </c>
      <c r="O706" s="117" t="s">
        <v>195</v>
      </c>
      <c r="P706" s="117" t="s">
        <v>195</v>
      </c>
      <c r="Q706" s="117" t="s">
        <v>195</v>
      </c>
      <c r="R706" s="117" t="s">
        <v>195</v>
      </c>
      <c r="S706" s="117" t="s">
        <v>195</v>
      </c>
      <c r="T706" s="117" t="s">
        <v>195</v>
      </c>
      <c r="U706" s="118" t="s">
        <v>195</v>
      </c>
      <c r="V706" s="106">
        <v>88</v>
      </c>
      <c r="W706" s="106">
        <v>87</v>
      </c>
      <c r="X706" s="106">
        <v>105</v>
      </c>
      <c r="Y706" s="106">
        <v>74</v>
      </c>
      <c r="Z706" s="106">
        <v>92</v>
      </c>
      <c r="AA706" s="106">
        <v>64</v>
      </c>
      <c r="AB706" s="106">
        <v>71</v>
      </c>
      <c r="AC706" s="106">
        <v>85</v>
      </c>
      <c r="AD706" s="106">
        <v>78</v>
      </c>
      <c r="AE706" s="106">
        <v>47</v>
      </c>
      <c r="AF706" s="106">
        <v>48</v>
      </c>
      <c r="AG706" s="182">
        <v>62</v>
      </c>
      <c r="AH706" s="119">
        <f t="shared" si="199"/>
        <v>901</v>
      </c>
      <c r="AI706" s="106">
        <f t="shared" si="200"/>
        <v>88</v>
      </c>
      <c r="AJ706" s="107">
        <f t="shared" si="201"/>
        <v>87</v>
      </c>
      <c r="AK706" s="107">
        <f t="shared" si="202"/>
        <v>105</v>
      </c>
      <c r="AL706" s="107">
        <f t="shared" si="203"/>
        <v>74</v>
      </c>
      <c r="AM706" s="107">
        <f t="shared" si="204"/>
        <v>92</v>
      </c>
      <c r="AN706" s="107">
        <f t="shared" si="205"/>
        <v>64</v>
      </c>
      <c r="AO706" s="107">
        <f t="shared" si="206"/>
        <v>71</v>
      </c>
      <c r="AP706" s="107">
        <f t="shared" si="207"/>
        <v>85</v>
      </c>
      <c r="AQ706" s="107">
        <f t="shared" si="208"/>
        <v>78</v>
      </c>
      <c r="AR706" s="107">
        <f t="shared" si="209"/>
        <v>47</v>
      </c>
      <c r="AS706" s="107">
        <f t="shared" si="210"/>
        <v>48</v>
      </c>
      <c r="AT706" s="107">
        <f t="shared" si="211"/>
        <v>62</v>
      </c>
      <c r="AU706" s="105">
        <f t="shared" si="212"/>
        <v>901</v>
      </c>
      <c r="AV706" s="86">
        <v>69911.48000000001</v>
      </c>
      <c r="AW706" s="87">
        <f t="shared" si="213"/>
        <v>58351.02</v>
      </c>
      <c r="AX706" s="87">
        <f t="shared" si="214"/>
        <v>-11560.460000000014</v>
      </c>
    </row>
    <row r="707" spans="1:50" ht="15.75" thickBot="1" x14ac:dyDescent="0.3">
      <c r="A707" s="179" t="s">
        <v>139</v>
      </c>
      <c r="B707" s="180" t="s">
        <v>243</v>
      </c>
      <c r="C707" s="181" t="s">
        <v>209</v>
      </c>
      <c r="D707" s="176" t="str">
        <f t="shared" si="198"/>
        <v>1679992911-Superior-STAR-MRSA West</v>
      </c>
      <c r="E707" s="169" t="s">
        <v>480</v>
      </c>
      <c r="F707" s="169" t="s">
        <v>201</v>
      </c>
      <c r="G707" s="169" t="s">
        <v>202</v>
      </c>
      <c r="H707" s="85" t="s">
        <v>469</v>
      </c>
      <c r="I707" s="95" t="s">
        <v>510</v>
      </c>
      <c r="J707" s="116" t="s">
        <v>195</v>
      </c>
      <c r="K707" s="117" t="s">
        <v>195</v>
      </c>
      <c r="L707" s="117" t="s">
        <v>195</v>
      </c>
      <c r="M707" s="117" t="s">
        <v>195</v>
      </c>
      <c r="N707" s="117" t="s">
        <v>195</v>
      </c>
      <c r="O707" s="117" t="s">
        <v>195</v>
      </c>
      <c r="P707" s="117" t="s">
        <v>195</v>
      </c>
      <c r="Q707" s="117" t="s">
        <v>195</v>
      </c>
      <c r="R707" s="117" t="s">
        <v>195</v>
      </c>
      <c r="S707" s="117" t="s">
        <v>195</v>
      </c>
      <c r="T707" s="117" t="s">
        <v>195</v>
      </c>
      <c r="U707" s="118" t="s">
        <v>195</v>
      </c>
      <c r="V707" s="106">
        <v>2</v>
      </c>
      <c r="W707" s="106">
        <v>3</v>
      </c>
      <c r="X707" s="106">
        <v>4</v>
      </c>
      <c r="Y707" s="106">
        <v>2</v>
      </c>
      <c r="Z707" s="106">
        <v>7</v>
      </c>
      <c r="AA707" s="106">
        <v>5</v>
      </c>
      <c r="AB707" s="106">
        <v>5</v>
      </c>
      <c r="AC707" s="106">
        <v>1</v>
      </c>
      <c r="AD707" s="106">
        <v>1</v>
      </c>
      <c r="AE707" s="106">
        <v>1</v>
      </c>
      <c r="AF707" s="106">
        <v>1</v>
      </c>
      <c r="AG707" s="182">
        <v>0</v>
      </c>
      <c r="AH707" s="119">
        <f t="shared" si="199"/>
        <v>32</v>
      </c>
      <c r="AI707" s="106">
        <f t="shared" si="200"/>
        <v>2</v>
      </c>
      <c r="AJ707" s="107">
        <f t="shared" si="201"/>
        <v>3</v>
      </c>
      <c r="AK707" s="107">
        <f t="shared" si="202"/>
        <v>4</v>
      </c>
      <c r="AL707" s="107">
        <f t="shared" si="203"/>
        <v>2</v>
      </c>
      <c r="AM707" s="107">
        <f t="shared" si="204"/>
        <v>7</v>
      </c>
      <c r="AN707" s="107">
        <f t="shared" si="205"/>
        <v>5</v>
      </c>
      <c r="AO707" s="107">
        <f t="shared" si="206"/>
        <v>5</v>
      </c>
      <c r="AP707" s="107">
        <f t="shared" si="207"/>
        <v>1</v>
      </c>
      <c r="AQ707" s="107">
        <f t="shared" si="208"/>
        <v>1</v>
      </c>
      <c r="AR707" s="107">
        <f t="shared" si="209"/>
        <v>1</v>
      </c>
      <c r="AS707" s="107">
        <f t="shared" si="210"/>
        <v>1</v>
      </c>
      <c r="AT707" s="107">
        <f t="shared" si="211"/>
        <v>0</v>
      </c>
      <c r="AU707" s="105">
        <f t="shared" si="212"/>
        <v>32</v>
      </c>
      <c r="AV707" s="86">
        <v>2570.8999999999996</v>
      </c>
      <c r="AW707" s="87">
        <f t="shared" si="213"/>
        <v>2072.4</v>
      </c>
      <c r="AX707" s="87">
        <f t="shared" si="214"/>
        <v>-498.49999999999955</v>
      </c>
    </row>
    <row r="708" spans="1:50" ht="15.75" thickBot="1" x14ac:dyDescent="0.3">
      <c r="A708" s="179" t="s">
        <v>140</v>
      </c>
      <c r="B708" s="180" t="s">
        <v>339</v>
      </c>
      <c r="C708" s="181" t="s">
        <v>209</v>
      </c>
      <c r="D708" s="176" t="str">
        <f t="shared" si="198"/>
        <v>1689659765-Superior-STAR-MRSA West</v>
      </c>
      <c r="E708" s="169" t="s">
        <v>480</v>
      </c>
      <c r="F708" s="169" t="s">
        <v>201</v>
      </c>
      <c r="G708" s="169" t="s">
        <v>202</v>
      </c>
      <c r="H708" s="85" t="s">
        <v>469</v>
      </c>
      <c r="I708" s="95" t="s">
        <v>510</v>
      </c>
      <c r="J708" s="116" t="s">
        <v>195</v>
      </c>
      <c r="K708" s="117" t="s">
        <v>195</v>
      </c>
      <c r="L708" s="117" t="s">
        <v>195</v>
      </c>
      <c r="M708" s="117" t="s">
        <v>195</v>
      </c>
      <c r="N708" s="117" t="s">
        <v>195</v>
      </c>
      <c r="O708" s="117" t="s">
        <v>195</v>
      </c>
      <c r="P708" s="117" t="s">
        <v>195</v>
      </c>
      <c r="Q708" s="117" t="s">
        <v>195</v>
      </c>
      <c r="R708" s="117" t="s">
        <v>195</v>
      </c>
      <c r="S708" s="117" t="s">
        <v>195</v>
      </c>
      <c r="T708" s="117" t="s">
        <v>195</v>
      </c>
      <c r="U708" s="118" t="s">
        <v>195</v>
      </c>
      <c r="V708" s="106">
        <v>239</v>
      </c>
      <c r="W708" s="106">
        <v>251</v>
      </c>
      <c r="X708" s="106">
        <v>257</v>
      </c>
      <c r="Y708" s="106">
        <v>240</v>
      </c>
      <c r="Z708" s="106">
        <v>232</v>
      </c>
      <c r="AA708" s="106">
        <v>203</v>
      </c>
      <c r="AB708" s="106">
        <v>262</v>
      </c>
      <c r="AC708" s="106">
        <v>249</v>
      </c>
      <c r="AD708" s="106">
        <v>284</v>
      </c>
      <c r="AE708" s="106">
        <v>188</v>
      </c>
      <c r="AF708" s="106">
        <v>133</v>
      </c>
      <c r="AG708" s="182">
        <v>235</v>
      </c>
      <c r="AH708" s="119">
        <f t="shared" si="199"/>
        <v>2773</v>
      </c>
      <c r="AI708" s="106">
        <f t="shared" si="200"/>
        <v>239</v>
      </c>
      <c r="AJ708" s="107">
        <f t="shared" si="201"/>
        <v>251</v>
      </c>
      <c r="AK708" s="107">
        <f t="shared" si="202"/>
        <v>257</v>
      </c>
      <c r="AL708" s="107">
        <f t="shared" si="203"/>
        <v>240</v>
      </c>
      <c r="AM708" s="107">
        <f t="shared" si="204"/>
        <v>232</v>
      </c>
      <c r="AN708" s="107">
        <f t="shared" si="205"/>
        <v>203</v>
      </c>
      <c r="AO708" s="107">
        <f t="shared" si="206"/>
        <v>262</v>
      </c>
      <c r="AP708" s="107">
        <f t="shared" si="207"/>
        <v>249</v>
      </c>
      <c r="AQ708" s="107">
        <f t="shared" si="208"/>
        <v>284</v>
      </c>
      <c r="AR708" s="107">
        <f t="shared" si="209"/>
        <v>188</v>
      </c>
      <c r="AS708" s="107">
        <f t="shared" si="210"/>
        <v>133</v>
      </c>
      <c r="AT708" s="107">
        <f t="shared" si="211"/>
        <v>235</v>
      </c>
      <c r="AU708" s="105">
        <f t="shared" si="212"/>
        <v>2773</v>
      </c>
      <c r="AV708" s="86">
        <v>164210.51999999999</v>
      </c>
      <c r="AW708" s="87">
        <f t="shared" si="213"/>
        <v>179586.45</v>
      </c>
      <c r="AX708" s="87">
        <f t="shared" si="214"/>
        <v>15375.930000000022</v>
      </c>
    </row>
    <row r="709" spans="1:50" ht="15.75" thickBot="1" x14ac:dyDescent="0.3">
      <c r="A709" s="179" t="s">
        <v>141</v>
      </c>
      <c r="B709" s="180" t="s">
        <v>277</v>
      </c>
      <c r="C709" s="181" t="s">
        <v>391</v>
      </c>
      <c r="D709" s="176" t="str">
        <f t="shared" si="198"/>
        <v>1689872020-Superior-STAR-Lubbock</v>
      </c>
      <c r="E709" s="169" t="s">
        <v>480</v>
      </c>
      <c r="F709" s="169" t="s">
        <v>201</v>
      </c>
      <c r="G709" s="169" t="s">
        <v>279</v>
      </c>
      <c r="H709" s="85" t="s">
        <v>469</v>
      </c>
      <c r="I709" s="95" t="s">
        <v>510</v>
      </c>
      <c r="J709" s="116" t="s">
        <v>195</v>
      </c>
      <c r="K709" s="117" t="s">
        <v>195</v>
      </c>
      <c r="L709" s="117" t="s">
        <v>195</v>
      </c>
      <c r="M709" s="117" t="s">
        <v>195</v>
      </c>
      <c r="N709" s="117" t="s">
        <v>195</v>
      </c>
      <c r="O709" s="117" t="s">
        <v>195</v>
      </c>
      <c r="P709" s="117" t="s">
        <v>195</v>
      </c>
      <c r="Q709" s="117" t="s">
        <v>195</v>
      </c>
      <c r="R709" s="117" t="s">
        <v>195</v>
      </c>
      <c r="S709" s="117" t="s">
        <v>195</v>
      </c>
      <c r="T709" s="117" t="s">
        <v>195</v>
      </c>
      <c r="U709" s="118" t="s">
        <v>195</v>
      </c>
      <c r="V709" s="106">
        <v>0</v>
      </c>
      <c r="W709" s="106">
        <v>0</v>
      </c>
      <c r="X709" s="106">
        <v>0</v>
      </c>
      <c r="Y709" s="106">
        <v>0</v>
      </c>
      <c r="Z709" s="106">
        <v>0</v>
      </c>
      <c r="AA709" s="106">
        <v>0</v>
      </c>
      <c r="AB709" s="106">
        <v>0</v>
      </c>
      <c r="AC709" s="106">
        <v>0</v>
      </c>
      <c r="AD709" s="106">
        <v>0</v>
      </c>
      <c r="AE709" s="106">
        <v>0</v>
      </c>
      <c r="AF709" s="106">
        <v>0</v>
      </c>
      <c r="AG709" s="182">
        <v>0</v>
      </c>
      <c r="AH709" s="119">
        <f t="shared" si="199"/>
        <v>0</v>
      </c>
      <c r="AI709" s="106">
        <f t="shared" si="200"/>
        <v>0</v>
      </c>
      <c r="AJ709" s="107">
        <f t="shared" si="201"/>
        <v>0</v>
      </c>
      <c r="AK709" s="107">
        <f t="shared" si="202"/>
        <v>0</v>
      </c>
      <c r="AL709" s="107">
        <f t="shared" si="203"/>
        <v>0</v>
      </c>
      <c r="AM709" s="107">
        <f t="shared" si="204"/>
        <v>0</v>
      </c>
      <c r="AN709" s="107">
        <f t="shared" si="205"/>
        <v>0</v>
      </c>
      <c r="AO709" s="107">
        <f t="shared" si="206"/>
        <v>0</v>
      </c>
      <c r="AP709" s="107">
        <f t="shared" si="207"/>
        <v>0</v>
      </c>
      <c r="AQ709" s="107">
        <f t="shared" si="208"/>
        <v>0</v>
      </c>
      <c r="AR709" s="107">
        <f t="shared" si="209"/>
        <v>0</v>
      </c>
      <c r="AS709" s="107">
        <f t="shared" si="210"/>
        <v>0</v>
      </c>
      <c r="AT709" s="107">
        <f t="shared" si="211"/>
        <v>0</v>
      </c>
      <c r="AU709" s="105">
        <f t="shared" si="212"/>
        <v>0</v>
      </c>
      <c r="AV709" s="86">
        <v>17652.439999999991</v>
      </c>
      <c r="AW709" s="87">
        <f t="shared" si="213"/>
        <v>0</v>
      </c>
      <c r="AX709" s="87">
        <f t="shared" si="214"/>
        <v>-17652.439999999991</v>
      </c>
    </row>
    <row r="710" spans="1:50" ht="15.75" thickBot="1" x14ac:dyDescent="0.3">
      <c r="A710" s="179" t="s">
        <v>142</v>
      </c>
      <c r="B710" s="180" t="s">
        <v>371</v>
      </c>
      <c r="C710" s="181" t="s">
        <v>211</v>
      </c>
      <c r="D710" s="176" t="str">
        <f t="shared" si="198"/>
        <v>1699076257-Superior-STAR-MRSA Central</v>
      </c>
      <c r="E710" s="169" t="s">
        <v>480</v>
      </c>
      <c r="F710" s="169" t="s">
        <v>201</v>
      </c>
      <c r="G710" s="169" t="s">
        <v>212</v>
      </c>
      <c r="H710" s="85" t="s">
        <v>469</v>
      </c>
      <c r="I710" s="95" t="s">
        <v>510</v>
      </c>
      <c r="J710" s="116" t="s">
        <v>195</v>
      </c>
      <c r="K710" s="117" t="s">
        <v>195</v>
      </c>
      <c r="L710" s="117" t="s">
        <v>195</v>
      </c>
      <c r="M710" s="117" t="s">
        <v>195</v>
      </c>
      <c r="N710" s="117" t="s">
        <v>195</v>
      </c>
      <c r="O710" s="117" t="s">
        <v>195</v>
      </c>
      <c r="P710" s="117" t="s">
        <v>195</v>
      </c>
      <c r="Q710" s="117" t="s">
        <v>195</v>
      </c>
      <c r="R710" s="117" t="s">
        <v>195</v>
      </c>
      <c r="S710" s="117" t="s">
        <v>195</v>
      </c>
      <c r="T710" s="117" t="s">
        <v>195</v>
      </c>
      <c r="U710" s="118" t="s">
        <v>195</v>
      </c>
      <c r="V710" s="106">
        <v>77</v>
      </c>
      <c r="W710" s="106">
        <v>110</v>
      </c>
      <c r="X710" s="106">
        <v>75</v>
      </c>
      <c r="Y710" s="106">
        <v>71</v>
      </c>
      <c r="Z710" s="106">
        <v>64</v>
      </c>
      <c r="AA710" s="106">
        <v>60</v>
      </c>
      <c r="AB710" s="106">
        <v>64</v>
      </c>
      <c r="AC710" s="106">
        <v>39</v>
      </c>
      <c r="AD710" s="106">
        <v>53</v>
      </c>
      <c r="AE710" s="106">
        <v>47</v>
      </c>
      <c r="AF710" s="106">
        <v>34</v>
      </c>
      <c r="AG710" s="182">
        <v>60</v>
      </c>
      <c r="AH710" s="119">
        <f t="shared" si="199"/>
        <v>754</v>
      </c>
      <c r="AI710" s="106">
        <f t="shared" si="200"/>
        <v>77</v>
      </c>
      <c r="AJ710" s="107">
        <f t="shared" si="201"/>
        <v>110</v>
      </c>
      <c r="AK710" s="107">
        <f t="shared" si="202"/>
        <v>75</v>
      </c>
      <c r="AL710" s="107">
        <f t="shared" si="203"/>
        <v>71</v>
      </c>
      <c r="AM710" s="107">
        <f t="shared" si="204"/>
        <v>64</v>
      </c>
      <c r="AN710" s="107">
        <f t="shared" si="205"/>
        <v>60</v>
      </c>
      <c r="AO710" s="107">
        <f t="shared" si="206"/>
        <v>64</v>
      </c>
      <c r="AP710" s="107">
        <f t="shared" si="207"/>
        <v>39</v>
      </c>
      <c r="AQ710" s="107">
        <f t="shared" si="208"/>
        <v>53</v>
      </c>
      <c r="AR710" s="107">
        <f t="shared" si="209"/>
        <v>47</v>
      </c>
      <c r="AS710" s="107">
        <f t="shared" si="210"/>
        <v>34</v>
      </c>
      <c r="AT710" s="107">
        <f t="shared" si="211"/>
        <v>60</v>
      </c>
      <c r="AU710" s="105">
        <f t="shared" si="212"/>
        <v>754</v>
      </c>
      <c r="AV710" s="86">
        <v>53087.670000000013</v>
      </c>
      <c r="AW710" s="87">
        <f t="shared" si="213"/>
        <v>48830.94</v>
      </c>
      <c r="AX710" s="87">
        <f t="shared" si="214"/>
        <v>-4256.7300000000105</v>
      </c>
    </row>
    <row r="711" spans="1:50" ht="15.75" thickBot="1" x14ac:dyDescent="0.3">
      <c r="A711" s="179" t="s">
        <v>143</v>
      </c>
      <c r="B711" s="180" t="s">
        <v>406</v>
      </c>
      <c r="C711" s="181" t="s">
        <v>211</v>
      </c>
      <c r="D711" s="176" t="str">
        <f t="shared" si="198"/>
        <v>1699947408-Superior-STAR-MRSA Central</v>
      </c>
      <c r="E711" s="169" t="s">
        <v>480</v>
      </c>
      <c r="F711" s="169" t="s">
        <v>201</v>
      </c>
      <c r="G711" s="169" t="s">
        <v>212</v>
      </c>
      <c r="H711" s="85" t="s">
        <v>469</v>
      </c>
      <c r="I711" s="95" t="s">
        <v>510</v>
      </c>
      <c r="J711" s="116" t="s">
        <v>195</v>
      </c>
      <c r="K711" s="117" t="s">
        <v>195</v>
      </c>
      <c r="L711" s="117" t="s">
        <v>195</v>
      </c>
      <c r="M711" s="117" t="s">
        <v>195</v>
      </c>
      <c r="N711" s="117" t="s">
        <v>195</v>
      </c>
      <c r="O711" s="117" t="s">
        <v>195</v>
      </c>
      <c r="P711" s="117" t="s">
        <v>195</v>
      </c>
      <c r="Q711" s="117" t="s">
        <v>195</v>
      </c>
      <c r="R711" s="117" t="s">
        <v>195</v>
      </c>
      <c r="S711" s="117" t="s">
        <v>195</v>
      </c>
      <c r="T711" s="117" t="s">
        <v>195</v>
      </c>
      <c r="U711" s="118" t="s">
        <v>195</v>
      </c>
      <c r="V711" s="106">
        <v>6</v>
      </c>
      <c r="W711" s="106">
        <v>8</v>
      </c>
      <c r="X711" s="106">
        <v>3</v>
      </c>
      <c r="Y711" s="106">
        <v>2</v>
      </c>
      <c r="Z711" s="106">
        <v>4</v>
      </c>
      <c r="AA711" s="106">
        <v>3</v>
      </c>
      <c r="AB711" s="106">
        <v>3</v>
      </c>
      <c r="AC711" s="106">
        <v>1</v>
      </c>
      <c r="AD711" s="106">
        <v>3</v>
      </c>
      <c r="AE711" s="106">
        <v>2</v>
      </c>
      <c r="AF711" s="106">
        <v>3</v>
      </c>
      <c r="AG711" s="182">
        <v>2</v>
      </c>
      <c r="AH711" s="119">
        <f t="shared" si="199"/>
        <v>40</v>
      </c>
      <c r="AI711" s="106">
        <f t="shared" si="200"/>
        <v>6</v>
      </c>
      <c r="AJ711" s="107">
        <f t="shared" si="201"/>
        <v>8</v>
      </c>
      <c r="AK711" s="107">
        <f t="shared" si="202"/>
        <v>3</v>
      </c>
      <c r="AL711" s="107">
        <f t="shared" si="203"/>
        <v>2</v>
      </c>
      <c r="AM711" s="107">
        <f t="shared" si="204"/>
        <v>4</v>
      </c>
      <c r="AN711" s="107">
        <f t="shared" si="205"/>
        <v>3</v>
      </c>
      <c r="AO711" s="107">
        <f t="shared" si="206"/>
        <v>3</v>
      </c>
      <c r="AP711" s="107">
        <f t="shared" si="207"/>
        <v>1</v>
      </c>
      <c r="AQ711" s="107">
        <f t="shared" si="208"/>
        <v>3</v>
      </c>
      <c r="AR711" s="107">
        <f t="shared" si="209"/>
        <v>2</v>
      </c>
      <c r="AS711" s="107">
        <f t="shared" si="210"/>
        <v>3</v>
      </c>
      <c r="AT711" s="107">
        <f t="shared" si="211"/>
        <v>2</v>
      </c>
      <c r="AU711" s="105">
        <f t="shared" si="212"/>
        <v>40</v>
      </c>
      <c r="AV711" s="86">
        <v>2379.8900000000003</v>
      </c>
      <c r="AW711" s="87">
        <f t="shared" si="213"/>
        <v>2590.5</v>
      </c>
      <c r="AX711" s="87">
        <f t="shared" si="214"/>
        <v>210.60999999999967</v>
      </c>
    </row>
    <row r="712" spans="1:50" ht="15.75" thickBot="1" x14ac:dyDescent="0.3">
      <c r="A712" s="179" t="s">
        <v>144</v>
      </c>
      <c r="B712" s="180" t="s">
        <v>226</v>
      </c>
      <c r="C712" s="181" t="s">
        <v>224</v>
      </c>
      <c r="D712" s="176" t="str">
        <f t="shared" si="198"/>
        <v>1700392602-Superior-STAR-Travis</v>
      </c>
      <c r="E712" s="169" t="s">
        <v>480</v>
      </c>
      <c r="F712" s="169" t="s">
        <v>201</v>
      </c>
      <c r="G712" s="169" t="s">
        <v>225</v>
      </c>
      <c r="H712" s="85" t="s">
        <v>469</v>
      </c>
      <c r="I712" s="95" t="s">
        <v>510</v>
      </c>
      <c r="J712" s="116" t="s">
        <v>195</v>
      </c>
      <c r="K712" s="117" t="s">
        <v>195</v>
      </c>
      <c r="L712" s="117" t="s">
        <v>195</v>
      </c>
      <c r="M712" s="117" t="s">
        <v>195</v>
      </c>
      <c r="N712" s="117" t="s">
        <v>195</v>
      </c>
      <c r="O712" s="117" t="s">
        <v>195</v>
      </c>
      <c r="P712" s="117" t="s">
        <v>195</v>
      </c>
      <c r="Q712" s="117" t="s">
        <v>195</v>
      </c>
      <c r="R712" s="117" t="s">
        <v>195</v>
      </c>
      <c r="S712" s="117" t="s">
        <v>195</v>
      </c>
      <c r="T712" s="117" t="s">
        <v>195</v>
      </c>
      <c r="U712" s="118" t="s">
        <v>195</v>
      </c>
      <c r="V712" s="106">
        <v>36</v>
      </c>
      <c r="W712" s="106">
        <v>39</v>
      </c>
      <c r="X712" s="106">
        <v>35</v>
      </c>
      <c r="Y712" s="106">
        <v>29</v>
      </c>
      <c r="Z712" s="106">
        <v>34</v>
      </c>
      <c r="AA712" s="106">
        <v>46</v>
      </c>
      <c r="AB712" s="106">
        <v>54</v>
      </c>
      <c r="AC712" s="106">
        <v>34</v>
      </c>
      <c r="AD712" s="106">
        <v>31</v>
      </c>
      <c r="AE712" s="106">
        <v>33</v>
      </c>
      <c r="AF712" s="106">
        <v>34</v>
      </c>
      <c r="AG712" s="182">
        <v>46</v>
      </c>
      <c r="AH712" s="119">
        <f t="shared" si="199"/>
        <v>451</v>
      </c>
      <c r="AI712" s="106">
        <f t="shared" si="200"/>
        <v>36</v>
      </c>
      <c r="AJ712" s="107">
        <f t="shared" si="201"/>
        <v>39</v>
      </c>
      <c r="AK712" s="107">
        <f t="shared" si="202"/>
        <v>35</v>
      </c>
      <c r="AL712" s="107">
        <f t="shared" si="203"/>
        <v>29</v>
      </c>
      <c r="AM712" s="107">
        <f t="shared" si="204"/>
        <v>34</v>
      </c>
      <c r="AN712" s="107">
        <f t="shared" si="205"/>
        <v>46</v>
      </c>
      <c r="AO712" s="107">
        <f t="shared" si="206"/>
        <v>54</v>
      </c>
      <c r="AP712" s="107">
        <f t="shared" si="207"/>
        <v>34</v>
      </c>
      <c r="AQ712" s="107">
        <f t="shared" si="208"/>
        <v>31</v>
      </c>
      <c r="AR712" s="107">
        <f t="shared" si="209"/>
        <v>33</v>
      </c>
      <c r="AS712" s="107">
        <f t="shared" si="210"/>
        <v>34</v>
      </c>
      <c r="AT712" s="107">
        <f t="shared" si="211"/>
        <v>46</v>
      </c>
      <c r="AU712" s="105">
        <f t="shared" si="212"/>
        <v>451</v>
      </c>
      <c r="AV712" s="86">
        <v>23793.370000000003</v>
      </c>
      <c r="AW712" s="87">
        <f t="shared" si="213"/>
        <v>29207.89</v>
      </c>
      <c r="AX712" s="87">
        <f t="shared" si="214"/>
        <v>5414.5199999999968</v>
      </c>
    </row>
    <row r="713" spans="1:50" ht="15.75" thickBot="1" x14ac:dyDescent="0.3">
      <c r="A713" s="179" t="s">
        <v>145</v>
      </c>
      <c r="B713" s="180" t="s">
        <v>361</v>
      </c>
      <c r="C713" s="181" t="s">
        <v>211</v>
      </c>
      <c r="D713" s="176" t="str">
        <f t="shared" si="198"/>
        <v>1710135553-Superior-STAR-MRSA Central</v>
      </c>
      <c r="E713" s="169" t="s">
        <v>480</v>
      </c>
      <c r="F713" s="169" t="s">
        <v>201</v>
      </c>
      <c r="G713" s="169" t="s">
        <v>212</v>
      </c>
      <c r="H713" s="85" t="s">
        <v>469</v>
      </c>
      <c r="I713" s="95" t="s">
        <v>510</v>
      </c>
      <c r="J713" s="116" t="s">
        <v>195</v>
      </c>
      <c r="K713" s="117" t="s">
        <v>195</v>
      </c>
      <c r="L713" s="117" t="s">
        <v>195</v>
      </c>
      <c r="M713" s="117" t="s">
        <v>195</v>
      </c>
      <c r="N713" s="117" t="s">
        <v>195</v>
      </c>
      <c r="O713" s="117" t="s">
        <v>195</v>
      </c>
      <c r="P713" s="117" t="s">
        <v>195</v>
      </c>
      <c r="Q713" s="117" t="s">
        <v>195</v>
      </c>
      <c r="R713" s="117" t="s">
        <v>195</v>
      </c>
      <c r="S713" s="117" t="s">
        <v>195</v>
      </c>
      <c r="T713" s="117" t="s">
        <v>195</v>
      </c>
      <c r="U713" s="118" t="s">
        <v>195</v>
      </c>
      <c r="V713" s="106">
        <v>28</v>
      </c>
      <c r="W713" s="106">
        <v>28</v>
      </c>
      <c r="X713" s="106">
        <v>20</v>
      </c>
      <c r="Y713" s="106">
        <v>25</v>
      </c>
      <c r="Z713" s="106">
        <v>30</v>
      </c>
      <c r="AA713" s="106">
        <v>33</v>
      </c>
      <c r="AB713" s="106">
        <v>38</v>
      </c>
      <c r="AC713" s="106">
        <v>33</v>
      </c>
      <c r="AD713" s="106">
        <v>37</v>
      </c>
      <c r="AE713" s="106">
        <v>15</v>
      </c>
      <c r="AF713" s="106">
        <v>15</v>
      </c>
      <c r="AG713" s="182">
        <v>27</v>
      </c>
      <c r="AH713" s="119">
        <f t="shared" si="199"/>
        <v>329</v>
      </c>
      <c r="AI713" s="106">
        <f t="shared" si="200"/>
        <v>28</v>
      </c>
      <c r="AJ713" s="107">
        <f t="shared" si="201"/>
        <v>28</v>
      </c>
      <c r="AK713" s="107">
        <f t="shared" si="202"/>
        <v>20</v>
      </c>
      <c r="AL713" s="107">
        <f t="shared" si="203"/>
        <v>25</v>
      </c>
      <c r="AM713" s="107">
        <f t="shared" si="204"/>
        <v>30</v>
      </c>
      <c r="AN713" s="107">
        <f t="shared" si="205"/>
        <v>33</v>
      </c>
      <c r="AO713" s="107">
        <f t="shared" si="206"/>
        <v>38</v>
      </c>
      <c r="AP713" s="107">
        <f t="shared" si="207"/>
        <v>33</v>
      </c>
      <c r="AQ713" s="107">
        <f t="shared" si="208"/>
        <v>37</v>
      </c>
      <c r="AR713" s="107">
        <f t="shared" si="209"/>
        <v>15</v>
      </c>
      <c r="AS713" s="107">
        <f t="shared" si="210"/>
        <v>15</v>
      </c>
      <c r="AT713" s="107">
        <f t="shared" si="211"/>
        <v>27</v>
      </c>
      <c r="AU713" s="105">
        <f t="shared" si="212"/>
        <v>329</v>
      </c>
      <c r="AV713" s="86">
        <v>21121.280000000002</v>
      </c>
      <c r="AW713" s="87">
        <f t="shared" si="213"/>
        <v>21306.87</v>
      </c>
      <c r="AX713" s="87">
        <f t="shared" si="214"/>
        <v>185.58999999999651</v>
      </c>
    </row>
    <row r="714" spans="1:50" ht="15.75" thickBot="1" x14ac:dyDescent="0.3">
      <c r="A714" s="179" t="s">
        <v>146</v>
      </c>
      <c r="B714" s="180" t="s">
        <v>237</v>
      </c>
      <c r="C714" s="181" t="s">
        <v>209</v>
      </c>
      <c r="D714" s="176" t="str">
        <f t="shared" si="198"/>
        <v>1710974225-Superior-STAR-MRSA West</v>
      </c>
      <c r="E714" s="169" t="s">
        <v>480</v>
      </c>
      <c r="F714" s="169" t="s">
        <v>201</v>
      </c>
      <c r="G714" s="169" t="s">
        <v>202</v>
      </c>
      <c r="H714" s="85" t="s">
        <v>469</v>
      </c>
      <c r="I714" s="95" t="s">
        <v>510</v>
      </c>
      <c r="J714" s="116" t="s">
        <v>195</v>
      </c>
      <c r="K714" s="117" t="s">
        <v>195</v>
      </c>
      <c r="L714" s="117" t="s">
        <v>195</v>
      </c>
      <c r="M714" s="117" t="s">
        <v>195</v>
      </c>
      <c r="N714" s="117" t="s">
        <v>195</v>
      </c>
      <c r="O714" s="117" t="s">
        <v>195</v>
      </c>
      <c r="P714" s="117" t="s">
        <v>195</v>
      </c>
      <c r="Q714" s="117" t="s">
        <v>195</v>
      </c>
      <c r="R714" s="117" t="s">
        <v>195</v>
      </c>
      <c r="S714" s="117" t="s">
        <v>195</v>
      </c>
      <c r="T714" s="117" t="s">
        <v>195</v>
      </c>
      <c r="U714" s="118" t="s">
        <v>195</v>
      </c>
      <c r="V714" s="106">
        <v>97</v>
      </c>
      <c r="W714" s="106">
        <v>72</v>
      </c>
      <c r="X714" s="106">
        <v>113</v>
      </c>
      <c r="Y714" s="106">
        <v>101</v>
      </c>
      <c r="Z714" s="106">
        <v>104</v>
      </c>
      <c r="AA714" s="106">
        <v>92</v>
      </c>
      <c r="AB714" s="106">
        <v>123</v>
      </c>
      <c r="AC714" s="106">
        <v>101</v>
      </c>
      <c r="AD714" s="106">
        <v>90</v>
      </c>
      <c r="AE714" s="106">
        <v>42</v>
      </c>
      <c r="AF714" s="106">
        <v>51</v>
      </c>
      <c r="AG714" s="182">
        <v>75</v>
      </c>
      <c r="AH714" s="119">
        <f t="shared" si="199"/>
        <v>1061</v>
      </c>
      <c r="AI714" s="106">
        <f t="shared" si="200"/>
        <v>97</v>
      </c>
      <c r="AJ714" s="107">
        <f t="shared" si="201"/>
        <v>72</v>
      </c>
      <c r="AK714" s="107">
        <f t="shared" si="202"/>
        <v>113</v>
      </c>
      <c r="AL714" s="107">
        <f t="shared" si="203"/>
        <v>101</v>
      </c>
      <c r="AM714" s="107">
        <f t="shared" si="204"/>
        <v>104</v>
      </c>
      <c r="AN714" s="107">
        <f t="shared" si="205"/>
        <v>92</v>
      </c>
      <c r="AO714" s="107">
        <f t="shared" si="206"/>
        <v>123</v>
      </c>
      <c r="AP714" s="107">
        <f t="shared" si="207"/>
        <v>101</v>
      </c>
      <c r="AQ714" s="107">
        <f t="shared" si="208"/>
        <v>90</v>
      </c>
      <c r="AR714" s="107">
        <f t="shared" si="209"/>
        <v>42</v>
      </c>
      <c r="AS714" s="107">
        <f t="shared" si="210"/>
        <v>51</v>
      </c>
      <c r="AT714" s="107">
        <f t="shared" si="211"/>
        <v>75</v>
      </c>
      <c r="AU714" s="105">
        <f t="shared" si="212"/>
        <v>1061</v>
      </c>
      <c r="AV714" s="86">
        <v>66952.920000000042</v>
      </c>
      <c r="AW714" s="87">
        <f t="shared" si="213"/>
        <v>68713.03</v>
      </c>
      <c r="AX714" s="87">
        <f t="shared" si="214"/>
        <v>1760.1099999999569</v>
      </c>
    </row>
    <row r="715" spans="1:50" ht="15.75" thickBot="1" x14ac:dyDescent="0.3">
      <c r="A715" s="179" t="s">
        <v>147</v>
      </c>
      <c r="B715" s="180" t="s">
        <v>238</v>
      </c>
      <c r="C715" s="181" t="s">
        <v>209</v>
      </c>
      <c r="D715" s="176" t="str">
        <f t="shared" si="198"/>
        <v>1720404924-Superior-STAR-MRSA West</v>
      </c>
      <c r="E715" s="169" t="s">
        <v>480</v>
      </c>
      <c r="F715" s="169" t="s">
        <v>201</v>
      </c>
      <c r="G715" s="169" t="s">
        <v>202</v>
      </c>
      <c r="H715" s="85" t="s">
        <v>469</v>
      </c>
      <c r="I715" s="95" t="s">
        <v>510</v>
      </c>
      <c r="J715" s="116" t="s">
        <v>195</v>
      </c>
      <c r="K715" s="117" t="s">
        <v>195</v>
      </c>
      <c r="L715" s="117" t="s">
        <v>195</v>
      </c>
      <c r="M715" s="117" t="s">
        <v>195</v>
      </c>
      <c r="N715" s="117" t="s">
        <v>195</v>
      </c>
      <c r="O715" s="117" t="s">
        <v>195</v>
      </c>
      <c r="P715" s="117" t="s">
        <v>195</v>
      </c>
      <c r="Q715" s="117" t="s">
        <v>195</v>
      </c>
      <c r="R715" s="117" t="s">
        <v>195</v>
      </c>
      <c r="S715" s="117" t="s">
        <v>195</v>
      </c>
      <c r="T715" s="117" t="s">
        <v>195</v>
      </c>
      <c r="U715" s="118" t="s">
        <v>195</v>
      </c>
      <c r="V715" s="106">
        <v>81</v>
      </c>
      <c r="W715" s="106">
        <v>83</v>
      </c>
      <c r="X715" s="106">
        <v>69</v>
      </c>
      <c r="Y715" s="106">
        <v>91</v>
      </c>
      <c r="Z715" s="106">
        <v>73</v>
      </c>
      <c r="AA715" s="106">
        <v>61</v>
      </c>
      <c r="AB715" s="106">
        <v>99</v>
      </c>
      <c r="AC715" s="106">
        <v>55</v>
      </c>
      <c r="AD715" s="106">
        <v>71</v>
      </c>
      <c r="AE715" s="106">
        <v>52</v>
      </c>
      <c r="AF715" s="106">
        <v>38</v>
      </c>
      <c r="AG715" s="182">
        <v>61</v>
      </c>
      <c r="AH715" s="119">
        <f t="shared" si="199"/>
        <v>834</v>
      </c>
      <c r="AI715" s="106">
        <f t="shared" si="200"/>
        <v>81</v>
      </c>
      <c r="AJ715" s="107">
        <f t="shared" si="201"/>
        <v>83</v>
      </c>
      <c r="AK715" s="107">
        <f t="shared" si="202"/>
        <v>69</v>
      </c>
      <c r="AL715" s="107">
        <f t="shared" si="203"/>
        <v>91</v>
      </c>
      <c r="AM715" s="107">
        <f t="shared" si="204"/>
        <v>73</v>
      </c>
      <c r="AN715" s="107">
        <f t="shared" si="205"/>
        <v>61</v>
      </c>
      <c r="AO715" s="107">
        <f t="shared" si="206"/>
        <v>99</v>
      </c>
      <c r="AP715" s="107">
        <f t="shared" si="207"/>
        <v>55</v>
      </c>
      <c r="AQ715" s="107">
        <f t="shared" si="208"/>
        <v>71</v>
      </c>
      <c r="AR715" s="107">
        <f t="shared" si="209"/>
        <v>52</v>
      </c>
      <c r="AS715" s="107">
        <f t="shared" si="210"/>
        <v>38</v>
      </c>
      <c r="AT715" s="107">
        <f t="shared" si="211"/>
        <v>61</v>
      </c>
      <c r="AU715" s="105">
        <f t="shared" si="212"/>
        <v>834</v>
      </c>
      <c r="AV715" s="86">
        <v>21015.340000000011</v>
      </c>
      <c r="AW715" s="87">
        <f t="shared" si="213"/>
        <v>54011.94</v>
      </c>
      <c r="AX715" s="87">
        <f t="shared" si="214"/>
        <v>32996.599999999991</v>
      </c>
    </row>
    <row r="716" spans="1:50" ht="15.75" thickBot="1" x14ac:dyDescent="0.3">
      <c r="A716" s="179" t="s">
        <v>148</v>
      </c>
      <c r="B716" s="180" t="s">
        <v>407</v>
      </c>
      <c r="C716" s="181" t="s">
        <v>211</v>
      </c>
      <c r="D716" s="176" t="str">
        <f t="shared" si="198"/>
        <v>1720540255-Superior-STAR-MRSA Central</v>
      </c>
      <c r="E716" s="169" t="s">
        <v>480</v>
      </c>
      <c r="F716" s="169" t="s">
        <v>201</v>
      </c>
      <c r="G716" s="169" t="s">
        <v>212</v>
      </c>
      <c r="H716" s="85" t="s">
        <v>469</v>
      </c>
      <c r="I716" s="95" t="s">
        <v>510</v>
      </c>
      <c r="J716" s="116" t="s">
        <v>195</v>
      </c>
      <c r="K716" s="117" t="s">
        <v>195</v>
      </c>
      <c r="L716" s="117" t="s">
        <v>195</v>
      </c>
      <c r="M716" s="117" t="s">
        <v>195</v>
      </c>
      <c r="N716" s="117" t="s">
        <v>195</v>
      </c>
      <c r="O716" s="117" t="s">
        <v>195</v>
      </c>
      <c r="P716" s="117" t="s">
        <v>195</v>
      </c>
      <c r="Q716" s="117" t="s">
        <v>195</v>
      </c>
      <c r="R716" s="117" t="s">
        <v>195</v>
      </c>
      <c r="S716" s="117" t="s">
        <v>195</v>
      </c>
      <c r="T716" s="117" t="s">
        <v>195</v>
      </c>
      <c r="U716" s="118" t="s">
        <v>195</v>
      </c>
      <c r="V716" s="106">
        <v>61</v>
      </c>
      <c r="W716" s="106">
        <v>77</v>
      </c>
      <c r="X716" s="106">
        <v>61</v>
      </c>
      <c r="Y716" s="106">
        <v>52</v>
      </c>
      <c r="Z716" s="106">
        <v>64</v>
      </c>
      <c r="AA716" s="106">
        <v>47</v>
      </c>
      <c r="AB716" s="106">
        <v>49</v>
      </c>
      <c r="AC716" s="106">
        <v>58</v>
      </c>
      <c r="AD716" s="106">
        <v>42</v>
      </c>
      <c r="AE716" s="106">
        <v>30</v>
      </c>
      <c r="AF716" s="106">
        <v>34</v>
      </c>
      <c r="AG716" s="182">
        <v>38</v>
      </c>
      <c r="AH716" s="119">
        <f t="shared" si="199"/>
        <v>613</v>
      </c>
      <c r="AI716" s="106">
        <f t="shared" si="200"/>
        <v>61</v>
      </c>
      <c r="AJ716" s="107">
        <f t="shared" si="201"/>
        <v>77</v>
      </c>
      <c r="AK716" s="107">
        <f t="shared" si="202"/>
        <v>61</v>
      </c>
      <c r="AL716" s="107">
        <f t="shared" si="203"/>
        <v>52</v>
      </c>
      <c r="AM716" s="107">
        <f t="shared" si="204"/>
        <v>64</v>
      </c>
      <c r="AN716" s="107">
        <f t="shared" si="205"/>
        <v>47</v>
      </c>
      <c r="AO716" s="107">
        <f t="shared" si="206"/>
        <v>49</v>
      </c>
      <c r="AP716" s="107">
        <f t="shared" si="207"/>
        <v>58</v>
      </c>
      <c r="AQ716" s="107">
        <f t="shared" si="208"/>
        <v>42</v>
      </c>
      <c r="AR716" s="107">
        <f t="shared" si="209"/>
        <v>30</v>
      </c>
      <c r="AS716" s="107">
        <f t="shared" si="210"/>
        <v>34</v>
      </c>
      <c r="AT716" s="107">
        <f t="shared" si="211"/>
        <v>38</v>
      </c>
      <c r="AU716" s="105">
        <f t="shared" si="212"/>
        <v>613</v>
      </c>
      <c r="AV716" s="86">
        <v>53578.900000000009</v>
      </c>
      <c r="AW716" s="87">
        <f t="shared" si="213"/>
        <v>39699.42</v>
      </c>
      <c r="AX716" s="87">
        <f t="shared" si="214"/>
        <v>-13879.48000000001</v>
      </c>
    </row>
    <row r="717" spans="1:50" ht="15.75" thickBot="1" x14ac:dyDescent="0.3">
      <c r="A717" s="179" t="s">
        <v>97</v>
      </c>
      <c r="B717" s="180" t="s">
        <v>402</v>
      </c>
      <c r="C717" s="181" t="s">
        <v>285</v>
      </c>
      <c r="D717" s="176" t="str">
        <f t="shared" si="198"/>
        <v>1457307175-Superior-STAR+PLUS-MRSA West</v>
      </c>
      <c r="E717" s="169" t="s">
        <v>480</v>
      </c>
      <c r="F717" s="169" t="s">
        <v>233</v>
      </c>
      <c r="G717" s="169" t="s">
        <v>202</v>
      </c>
      <c r="H717" s="85" t="s">
        <v>469</v>
      </c>
      <c r="I717" s="95" t="s">
        <v>510</v>
      </c>
      <c r="J717" s="116" t="s">
        <v>195</v>
      </c>
      <c r="K717" s="117" t="s">
        <v>195</v>
      </c>
      <c r="L717" s="117" t="s">
        <v>195</v>
      </c>
      <c r="M717" s="117" t="s">
        <v>195</v>
      </c>
      <c r="N717" s="117" t="s">
        <v>195</v>
      </c>
      <c r="O717" s="117" t="s">
        <v>195</v>
      </c>
      <c r="P717" s="117" t="s">
        <v>195</v>
      </c>
      <c r="Q717" s="117" t="s">
        <v>195</v>
      </c>
      <c r="R717" s="117" t="s">
        <v>195</v>
      </c>
      <c r="S717" s="117" t="s">
        <v>195</v>
      </c>
      <c r="T717" s="117" t="s">
        <v>195</v>
      </c>
      <c r="U717" s="118" t="s">
        <v>195</v>
      </c>
      <c r="V717" s="106">
        <v>21</v>
      </c>
      <c r="W717" s="106">
        <v>15</v>
      </c>
      <c r="X717" s="106">
        <v>11</v>
      </c>
      <c r="Y717" s="106">
        <v>22</v>
      </c>
      <c r="Z717" s="106">
        <v>20</v>
      </c>
      <c r="AA717" s="106">
        <v>13</v>
      </c>
      <c r="AB717" s="106">
        <v>15</v>
      </c>
      <c r="AC717" s="106">
        <v>14</v>
      </c>
      <c r="AD717" s="106">
        <v>11</v>
      </c>
      <c r="AE717" s="106">
        <v>7</v>
      </c>
      <c r="AF717" s="106">
        <v>27</v>
      </c>
      <c r="AG717" s="182">
        <v>9</v>
      </c>
      <c r="AH717" s="119">
        <f t="shared" si="199"/>
        <v>185</v>
      </c>
      <c r="AI717" s="106">
        <f t="shared" si="200"/>
        <v>21</v>
      </c>
      <c r="AJ717" s="107">
        <f t="shared" si="201"/>
        <v>15</v>
      </c>
      <c r="AK717" s="107">
        <f t="shared" si="202"/>
        <v>11</v>
      </c>
      <c r="AL717" s="107">
        <f t="shared" si="203"/>
        <v>22</v>
      </c>
      <c r="AM717" s="107">
        <f t="shared" si="204"/>
        <v>20</v>
      </c>
      <c r="AN717" s="107">
        <f t="shared" si="205"/>
        <v>13</v>
      </c>
      <c r="AO717" s="107">
        <f t="shared" si="206"/>
        <v>15</v>
      </c>
      <c r="AP717" s="107">
        <f t="shared" si="207"/>
        <v>14</v>
      </c>
      <c r="AQ717" s="107">
        <f t="shared" si="208"/>
        <v>11</v>
      </c>
      <c r="AR717" s="107">
        <f t="shared" si="209"/>
        <v>7</v>
      </c>
      <c r="AS717" s="107">
        <f t="shared" si="210"/>
        <v>27</v>
      </c>
      <c r="AT717" s="107">
        <f t="shared" si="211"/>
        <v>9</v>
      </c>
      <c r="AU717" s="105">
        <f t="shared" si="212"/>
        <v>185</v>
      </c>
      <c r="AV717" s="86">
        <v>11875.830000000005</v>
      </c>
      <c r="AW717" s="87">
        <f t="shared" si="213"/>
        <v>11981.07</v>
      </c>
      <c r="AX717" s="87">
        <f t="shared" si="214"/>
        <v>105.23999999999432</v>
      </c>
    </row>
    <row r="718" spans="1:50" ht="15.75" thickBot="1" x14ac:dyDescent="0.3">
      <c r="A718" s="179" t="s">
        <v>98</v>
      </c>
      <c r="B718" s="180" t="s">
        <v>204</v>
      </c>
      <c r="C718" s="181" t="s">
        <v>285</v>
      </c>
      <c r="D718" s="176" t="str">
        <f t="shared" si="198"/>
        <v>1457337800-Superior-STAR+PLUS-MRSA West</v>
      </c>
      <c r="E718" s="169" t="s">
        <v>480</v>
      </c>
      <c r="F718" s="169" t="s">
        <v>233</v>
      </c>
      <c r="G718" s="169" t="s">
        <v>202</v>
      </c>
      <c r="H718" s="85" t="s">
        <v>469</v>
      </c>
      <c r="I718" s="95" t="s">
        <v>510</v>
      </c>
      <c r="J718" s="116" t="s">
        <v>195</v>
      </c>
      <c r="K718" s="117" t="s">
        <v>195</v>
      </c>
      <c r="L718" s="117" t="s">
        <v>195</v>
      </c>
      <c r="M718" s="117" t="s">
        <v>195</v>
      </c>
      <c r="N718" s="117" t="s">
        <v>195</v>
      </c>
      <c r="O718" s="117" t="s">
        <v>195</v>
      </c>
      <c r="P718" s="117" t="s">
        <v>195</v>
      </c>
      <c r="Q718" s="117" t="s">
        <v>195</v>
      </c>
      <c r="R718" s="117" t="s">
        <v>195</v>
      </c>
      <c r="S718" s="117" t="s">
        <v>195</v>
      </c>
      <c r="T718" s="117" t="s">
        <v>195</v>
      </c>
      <c r="U718" s="118" t="s">
        <v>195</v>
      </c>
      <c r="V718" s="106">
        <v>13</v>
      </c>
      <c r="W718" s="106">
        <v>11</v>
      </c>
      <c r="X718" s="106">
        <v>8</v>
      </c>
      <c r="Y718" s="106">
        <v>7</v>
      </c>
      <c r="Z718" s="106">
        <v>14</v>
      </c>
      <c r="AA718" s="106">
        <v>12</v>
      </c>
      <c r="AB718" s="106">
        <v>7</v>
      </c>
      <c r="AC718" s="106">
        <v>12</v>
      </c>
      <c r="AD718" s="106">
        <v>12</v>
      </c>
      <c r="AE718" s="106">
        <v>13</v>
      </c>
      <c r="AF718" s="106">
        <v>20</v>
      </c>
      <c r="AG718" s="182">
        <v>13</v>
      </c>
      <c r="AH718" s="119">
        <f t="shared" si="199"/>
        <v>142</v>
      </c>
      <c r="AI718" s="106">
        <f t="shared" si="200"/>
        <v>13</v>
      </c>
      <c r="AJ718" s="107">
        <f t="shared" si="201"/>
        <v>11</v>
      </c>
      <c r="AK718" s="107">
        <f t="shared" si="202"/>
        <v>8</v>
      </c>
      <c r="AL718" s="107">
        <f t="shared" si="203"/>
        <v>7</v>
      </c>
      <c r="AM718" s="107">
        <f t="shared" si="204"/>
        <v>14</v>
      </c>
      <c r="AN718" s="107">
        <f t="shared" si="205"/>
        <v>12</v>
      </c>
      <c r="AO718" s="107">
        <f t="shared" si="206"/>
        <v>7</v>
      </c>
      <c r="AP718" s="107">
        <f t="shared" si="207"/>
        <v>12</v>
      </c>
      <c r="AQ718" s="107">
        <f t="shared" si="208"/>
        <v>12</v>
      </c>
      <c r="AR718" s="107">
        <f t="shared" si="209"/>
        <v>13</v>
      </c>
      <c r="AS718" s="107">
        <f t="shared" si="210"/>
        <v>20</v>
      </c>
      <c r="AT718" s="107">
        <f t="shared" si="211"/>
        <v>13</v>
      </c>
      <c r="AU718" s="105">
        <f t="shared" si="212"/>
        <v>142</v>
      </c>
      <c r="AV718" s="86">
        <v>6483.7000000000016</v>
      </c>
      <c r="AW718" s="87">
        <f t="shared" si="213"/>
        <v>9196.2800000000007</v>
      </c>
      <c r="AX718" s="87">
        <f t="shared" si="214"/>
        <v>2712.579999999999</v>
      </c>
    </row>
    <row r="719" spans="1:50" ht="15.75" thickBot="1" x14ac:dyDescent="0.3">
      <c r="A719" s="179" t="s">
        <v>99</v>
      </c>
      <c r="B719" s="180" t="s">
        <v>419</v>
      </c>
      <c r="C719" s="181" t="s">
        <v>369</v>
      </c>
      <c r="D719" s="176" t="str">
        <f t="shared" si="198"/>
        <v>1467495184-Superior-STAR+PLUS-Nueces</v>
      </c>
      <c r="E719" s="169" t="s">
        <v>480</v>
      </c>
      <c r="F719" s="169" t="s">
        <v>233</v>
      </c>
      <c r="G719" s="169" t="s">
        <v>370</v>
      </c>
      <c r="H719" s="85" t="s">
        <v>469</v>
      </c>
      <c r="I719" s="95" t="s">
        <v>510</v>
      </c>
      <c r="J719" s="116" t="s">
        <v>195</v>
      </c>
      <c r="K719" s="117" t="s">
        <v>195</v>
      </c>
      <c r="L719" s="117" t="s">
        <v>195</v>
      </c>
      <c r="M719" s="117" t="s">
        <v>195</v>
      </c>
      <c r="N719" s="117" t="s">
        <v>195</v>
      </c>
      <c r="O719" s="117" t="s">
        <v>195</v>
      </c>
      <c r="P719" s="117" t="s">
        <v>195</v>
      </c>
      <c r="Q719" s="117" t="s">
        <v>195</v>
      </c>
      <c r="R719" s="117" t="s">
        <v>195</v>
      </c>
      <c r="S719" s="117" t="s">
        <v>195</v>
      </c>
      <c r="T719" s="117" t="s">
        <v>195</v>
      </c>
      <c r="U719" s="118" t="s">
        <v>195</v>
      </c>
      <c r="V719" s="106">
        <v>1</v>
      </c>
      <c r="W719" s="106">
        <v>5</v>
      </c>
      <c r="X719" s="106">
        <v>1</v>
      </c>
      <c r="Y719" s="106">
        <v>1</v>
      </c>
      <c r="Z719" s="106">
        <v>0</v>
      </c>
      <c r="AA719" s="106">
        <v>0</v>
      </c>
      <c r="AB719" s="106">
        <v>3</v>
      </c>
      <c r="AC719" s="106">
        <v>4</v>
      </c>
      <c r="AD719" s="106">
        <v>2</v>
      </c>
      <c r="AE719" s="106">
        <v>2</v>
      </c>
      <c r="AF719" s="106">
        <v>1</v>
      </c>
      <c r="AG719" s="182">
        <v>1</v>
      </c>
      <c r="AH719" s="119">
        <f t="shared" si="199"/>
        <v>21</v>
      </c>
      <c r="AI719" s="106">
        <f t="shared" si="200"/>
        <v>1</v>
      </c>
      <c r="AJ719" s="107">
        <f t="shared" si="201"/>
        <v>5</v>
      </c>
      <c r="AK719" s="107">
        <f t="shared" si="202"/>
        <v>1</v>
      </c>
      <c r="AL719" s="107">
        <f t="shared" si="203"/>
        <v>1</v>
      </c>
      <c r="AM719" s="107">
        <f t="shared" si="204"/>
        <v>0</v>
      </c>
      <c r="AN719" s="107">
        <f t="shared" si="205"/>
        <v>0</v>
      </c>
      <c r="AO719" s="107">
        <f t="shared" si="206"/>
        <v>3</v>
      </c>
      <c r="AP719" s="107">
        <f t="shared" si="207"/>
        <v>4</v>
      </c>
      <c r="AQ719" s="107">
        <f t="shared" si="208"/>
        <v>2</v>
      </c>
      <c r="AR719" s="107">
        <f t="shared" si="209"/>
        <v>2</v>
      </c>
      <c r="AS719" s="107">
        <f t="shared" si="210"/>
        <v>1</v>
      </c>
      <c r="AT719" s="107">
        <f t="shared" si="211"/>
        <v>1</v>
      </c>
      <c r="AU719" s="105">
        <f t="shared" si="212"/>
        <v>21</v>
      </c>
      <c r="AV719" s="86">
        <v>1109.5600000000004</v>
      </c>
      <c r="AW719" s="87">
        <f t="shared" si="213"/>
        <v>1360.01</v>
      </c>
      <c r="AX719" s="87">
        <f t="shared" si="214"/>
        <v>250.44999999999959</v>
      </c>
    </row>
    <row r="720" spans="1:50" ht="15.75" thickBot="1" x14ac:dyDescent="0.3">
      <c r="A720" s="179" t="s">
        <v>100</v>
      </c>
      <c r="B720" s="180" t="s">
        <v>359</v>
      </c>
      <c r="C720" s="181" t="s">
        <v>285</v>
      </c>
      <c r="D720" s="176" t="str">
        <f t="shared" si="198"/>
        <v>1467742254-Superior-STAR+PLUS-MRSA West</v>
      </c>
      <c r="E720" s="169" t="s">
        <v>480</v>
      </c>
      <c r="F720" s="169" t="s">
        <v>233</v>
      </c>
      <c r="G720" s="169" t="s">
        <v>202</v>
      </c>
      <c r="H720" s="85" t="s">
        <v>469</v>
      </c>
      <c r="I720" s="95" t="s">
        <v>510</v>
      </c>
      <c r="J720" s="116" t="s">
        <v>195</v>
      </c>
      <c r="K720" s="117" t="s">
        <v>195</v>
      </c>
      <c r="L720" s="117" t="s">
        <v>195</v>
      </c>
      <c r="M720" s="117" t="s">
        <v>195</v>
      </c>
      <c r="N720" s="117" t="s">
        <v>195</v>
      </c>
      <c r="O720" s="117" t="s">
        <v>195</v>
      </c>
      <c r="P720" s="117" t="s">
        <v>195</v>
      </c>
      <c r="Q720" s="117" t="s">
        <v>195</v>
      </c>
      <c r="R720" s="117" t="s">
        <v>195</v>
      </c>
      <c r="S720" s="117" t="s">
        <v>195</v>
      </c>
      <c r="T720" s="117" t="s">
        <v>195</v>
      </c>
      <c r="U720" s="118" t="s">
        <v>195</v>
      </c>
      <c r="V720" s="106">
        <v>11</v>
      </c>
      <c r="W720" s="106">
        <v>7</v>
      </c>
      <c r="X720" s="106">
        <v>6</v>
      </c>
      <c r="Y720" s="106">
        <v>11</v>
      </c>
      <c r="Z720" s="106">
        <v>4</v>
      </c>
      <c r="AA720" s="106">
        <v>13</v>
      </c>
      <c r="AB720" s="106">
        <v>7</v>
      </c>
      <c r="AC720" s="106">
        <v>4</v>
      </c>
      <c r="AD720" s="106">
        <v>14</v>
      </c>
      <c r="AE720" s="106">
        <v>5</v>
      </c>
      <c r="AF720" s="106">
        <v>7</v>
      </c>
      <c r="AG720" s="182">
        <v>5</v>
      </c>
      <c r="AH720" s="119">
        <f t="shared" si="199"/>
        <v>94</v>
      </c>
      <c r="AI720" s="106">
        <f t="shared" si="200"/>
        <v>11</v>
      </c>
      <c r="AJ720" s="107">
        <f t="shared" si="201"/>
        <v>7</v>
      </c>
      <c r="AK720" s="107">
        <f t="shared" si="202"/>
        <v>6</v>
      </c>
      <c r="AL720" s="107">
        <f t="shared" si="203"/>
        <v>11</v>
      </c>
      <c r="AM720" s="107">
        <f t="shared" si="204"/>
        <v>4</v>
      </c>
      <c r="AN720" s="107">
        <f t="shared" si="205"/>
        <v>13</v>
      </c>
      <c r="AO720" s="107">
        <f t="shared" si="206"/>
        <v>7</v>
      </c>
      <c r="AP720" s="107">
        <f t="shared" si="207"/>
        <v>4</v>
      </c>
      <c r="AQ720" s="107">
        <f t="shared" si="208"/>
        <v>14</v>
      </c>
      <c r="AR720" s="107">
        <f t="shared" si="209"/>
        <v>5</v>
      </c>
      <c r="AS720" s="107">
        <f t="shared" si="210"/>
        <v>7</v>
      </c>
      <c r="AT720" s="107">
        <f t="shared" si="211"/>
        <v>5</v>
      </c>
      <c r="AU720" s="105">
        <f t="shared" si="212"/>
        <v>94</v>
      </c>
      <c r="AV720" s="86">
        <v>4778.16</v>
      </c>
      <c r="AW720" s="87">
        <f t="shared" si="213"/>
        <v>6087.68</v>
      </c>
      <c r="AX720" s="87">
        <f t="shared" si="214"/>
        <v>1309.5200000000004</v>
      </c>
    </row>
    <row r="721" spans="1:50" ht="15.75" thickBot="1" x14ac:dyDescent="0.3">
      <c r="A721" s="179" t="s">
        <v>101</v>
      </c>
      <c r="B721" s="180" t="s">
        <v>403</v>
      </c>
      <c r="C721" s="181" t="s">
        <v>285</v>
      </c>
      <c r="D721" s="176" t="str">
        <f t="shared" si="198"/>
        <v>1467799262-Superior-STAR+PLUS-MRSA West</v>
      </c>
      <c r="E721" s="169" t="s">
        <v>480</v>
      </c>
      <c r="F721" s="169" t="s">
        <v>233</v>
      </c>
      <c r="G721" s="169" t="s">
        <v>202</v>
      </c>
      <c r="H721" s="85" t="s">
        <v>469</v>
      </c>
      <c r="I721" s="95" t="s">
        <v>510</v>
      </c>
      <c r="J721" s="116" t="s">
        <v>195</v>
      </c>
      <c r="K721" s="117" t="s">
        <v>195</v>
      </c>
      <c r="L721" s="117" t="s">
        <v>195</v>
      </c>
      <c r="M721" s="117" t="s">
        <v>195</v>
      </c>
      <c r="N721" s="117" t="s">
        <v>195</v>
      </c>
      <c r="O721" s="117" t="s">
        <v>195</v>
      </c>
      <c r="P721" s="117" t="s">
        <v>195</v>
      </c>
      <c r="Q721" s="117" t="s">
        <v>195</v>
      </c>
      <c r="R721" s="117" t="s">
        <v>195</v>
      </c>
      <c r="S721" s="117" t="s">
        <v>195</v>
      </c>
      <c r="T721" s="117" t="s">
        <v>195</v>
      </c>
      <c r="U721" s="118" t="s">
        <v>195</v>
      </c>
      <c r="V721" s="106">
        <v>1</v>
      </c>
      <c r="W721" s="106">
        <v>1</v>
      </c>
      <c r="X721" s="106">
        <v>3</v>
      </c>
      <c r="Y721" s="106">
        <v>4</v>
      </c>
      <c r="Z721" s="106">
        <v>4</v>
      </c>
      <c r="AA721" s="106">
        <v>3</v>
      </c>
      <c r="AB721" s="106">
        <v>0</v>
      </c>
      <c r="AC721" s="106">
        <v>0</v>
      </c>
      <c r="AD721" s="106">
        <v>3</v>
      </c>
      <c r="AE721" s="106">
        <v>1</v>
      </c>
      <c r="AF721" s="106">
        <v>0</v>
      </c>
      <c r="AG721" s="182">
        <v>0</v>
      </c>
      <c r="AH721" s="119">
        <f t="shared" si="199"/>
        <v>20</v>
      </c>
      <c r="AI721" s="106">
        <f t="shared" si="200"/>
        <v>1</v>
      </c>
      <c r="AJ721" s="107">
        <f t="shared" si="201"/>
        <v>1</v>
      </c>
      <c r="AK721" s="107">
        <f t="shared" si="202"/>
        <v>3</v>
      </c>
      <c r="AL721" s="107">
        <f t="shared" si="203"/>
        <v>4</v>
      </c>
      <c r="AM721" s="107">
        <f t="shared" si="204"/>
        <v>4</v>
      </c>
      <c r="AN721" s="107">
        <f t="shared" si="205"/>
        <v>3</v>
      </c>
      <c r="AO721" s="107">
        <f t="shared" si="206"/>
        <v>0</v>
      </c>
      <c r="AP721" s="107">
        <f t="shared" si="207"/>
        <v>0</v>
      </c>
      <c r="AQ721" s="107">
        <f t="shared" si="208"/>
        <v>3</v>
      </c>
      <c r="AR721" s="107">
        <f t="shared" si="209"/>
        <v>1</v>
      </c>
      <c r="AS721" s="107">
        <f t="shared" si="210"/>
        <v>0</v>
      </c>
      <c r="AT721" s="107">
        <f t="shared" si="211"/>
        <v>0</v>
      </c>
      <c r="AU721" s="105">
        <f t="shared" si="212"/>
        <v>20</v>
      </c>
      <c r="AV721" s="86">
        <v>4306.9799999999977</v>
      </c>
      <c r="AW721" s="87">
        <f t="shared" si="213"/>
        <v>1295.25</v>
      </c>
      <c r="AX721" s="87">
        <f t="shared" si="214"/>
        <v>-3011.7299999999977</v>
      </c>
    </row>
    <row r="722" spans="1:50" ht="15.75" thickBot="1" x14ac:dyDescent="0.3">
      <c r="A722" s="179" t="s">
        <v>102</v>
      </c>
      <c r="B722" s="180" t="s">
        <v>219</v>
      </c>
      <c r="C722" s="181" t="s">
        <v>285</v>
      </c>
      <c r="D722" s="176" t="str">
        <f t="shared" si="198"/>
        <v>1467879569-Superior-STAR+PLUS-MRSA West</v>
      </c>
      <c r="E722" s="169" t="s">
        <v>480</v>
      </c>
      <c r="F722" s="169" t="s">
        <v>233</v>
      </c>
      <c r="G722" s="169" t="s">
        <v>202</v>
      </c>
      <c r="H722" s="85" t="s">
        <v>469</v>
      </c>
      <c r="I722" s="95" t="s">
        <v>510</v>
      </c>
      <c r="J722" s="116" t="s">
        <v>195</v>
      </c>
      <c r="K722" s="117" t="s">
        <v>195</v>
      </c>
      <c r="L722" s="117" t="s">
        <v>195</v>
      </c>
      <c r="M722" s="117" t="s">
        <v>195</v>
      </c>
      <c r="N722" s="117" t="s">
        <v>195</v>
      </c>
      <c r="O722" s="117" t="s">
        <v>195</v>
      </c>
      <c r="P722" s="117" t="s">
        <v>195</v>
      </c>
      <c r="Q722" s="117" t="s">
        <v>195</v>
      </c>
      <c r="R722" s="117" t="s">
        <v>195</v>
      </c>
      <c r="S722" s="117" t="s">
        <v>195</v>
      </c>
      <c r="T722" s="117" t="s">
        <v>195</v>
      </c>
      <c r="U722" s="118" t="s">
        <v>195</v>
      </c>
      <c r="V722" s="106">
        <v>7</v>
      </c>
      <c r="W722" s="106">
        <v>6</v>
      </c>
      <c r="X722" s="106">
        <v>6</v>
      </c>
      <c r="Y722" s="106">
        <v>8</v>
      </c>
      <c r="Z722" s="106">
        <v>7</v>
      </c>
      <c r="AA722" s="106">
        <v>6</v>
      </c>
      <c r="AB722" s="106">
        <v>9</v>
      </c>
      <c r="AC722" s="106">
        <v>4</v>
      </c>
      <c r="AD722" s="106">
        <v>3</v>
      </c>
      <c r="AE722" s="106">
        <v>6</v>
      </c>
      <c r="AF722" s="106">
        <v>1</v>
      </c>
      <c r="AG722" s="182">
        <v>9</v>
      </c>
      <c r="AH722" s="119">
        <f t="shared" si="199"/>
        <v>72</v>
      </c>
      <c r="AI722" s="106">
        <f t="shared" si="200"/>
        <v>7</v>
      </c>
      <c r="AJ722" s="107">
        <f t="shared" si="201"/>
        <v>6</v>
      </c>
      <c r="AK722" s="107">
        <f t="shared" si="202"/>
        <v>6</v>
      </c>
      <c r="AL722" s="107">
        <f t="shared" si="203"/>
        <v>8</v>
      </c>
      <c r="AM722" s="107">
        <f t="shared" si="204"/>
        <v>7</v>
      </c>
      <c r="AN722" s="107">
        <f t="shared" si="205"/>
        <v>6</v>
      </c>
      <c r="AO722" s="107">
        <f t="shared" si="206"/>
        <v>9</v>
      </c>
      <c r="AP722" s="107">
        <f t="shared" si="207"/>
        <v>4</v>
      </c>
      <c r="AQ722" s="107">
        <f t="shared" si="208"/>
        <v>3</v>
      </c>
      <c r="AR722" s="107">
        <f t="shared" si="209"/>
        <v>6</v>
      </c>
      <c r="AS722" s="107">
        <f t="shared" si="210"/>
        <v>1</v>
      </c>
      <c r="AT722" s="107">
        <f t="shared" si="211"/>
        <v>9</v>
      </c>
      <c r="AU722" s="105">
        <f t="shared" si="212"/>
        <v>72</v>
      </c>
      <c r="AV722" s="86">
        <v>9500.0299999999952</v>
      </c>
      <c r="AW722" s="87">
        <f t="shared" si="213"/>
        <v>4662.8999999999996</v>
      </c>
      <c r="AX722" s="87">
        <f t="shared" si="214"/>
        <v>-4837.1299999999956</v>
      </c>
    </row>
    <row r="723" spans="1:50" ht="15.75" thickBot="1" x14ac:dyDescent="0.3">
      <c r="A723" s="179" t="s">
        <v>399</v>
      </c>
      <c r="B723" s="180" t="s">
        <v>400</v>
      </c>
      <c r="C723" s="181" t="s">
        <v>285</v>
      </c>
      <c r="D723" s="176" t="str">
        <f t="shared" si="198"/>
        <v>1477930121-Superior-STAR+PLUS-MRSA West</v>
      </c>
      <c r="E723" s="169" t="s">
        <v>480</v>
      </c>
      <c r="F723" s="169" t="s">
        <v>233</v>
      </c>
      <c r="G723" s="169" t="s">
        <v>202</v>
      </c>
      <c r="H723" s="85" t="s">
        <v>469</v>
      </c>
      <c r="I723" s="95" t="s">
        <v>511</v>
      </c>
      <c r="J723" s="116" t="s">
        <v>195</v>
      </c>
      <c r="K723" s="117" t="s">
        <v>195</v>
      </c>
      <c r="L723" s="117" t="s">
        <v>195</v>
      </c>
      <c r="M723" s="117" t="s">
        <v>195</v>
      </c>
      <c r="N723" s="117" t="s">
        <v>195</v>
      </c>
      <c r="O723" s="117" t="s">
        <v>195</v>
      </c>
      <c r="P723" s="117" t="s">
        <v>195</v>
      </c>
      <c r="Q723" s="117" t="s">
        <v>195</v>
      </c>
      <c r="R723" s="117" t="s">
        <v>195</v>
      </c>
      <c r="S723" s="117" t="s">
        <v>195</v>
      </c>
      <c r="T723" s="117" t="s">
        <v>195</v>
      </c>
      <c r="U723" s="118" t="s">
        <v>195</v>
      </c>
      <c r="V723" s="106">
        <v>1</v>
      </c>
      <c r="W723" s="106">
        <v>2</v>
      </c>
      <c r="X723" s="106">
        <v>2</v>
      </c>
      <c r="Y723" s="106">
        <v>0</v>
      </c>
      <c r="Z723" s="106">
        <v>4</v>
      </c>
      <c r="AA723" s="106">
        <v>0</v>
      </c>
      <c r="AB723" s="106">
        <v>2</v>
      </c>
      <c r="AC723" s="106">
        <v>3</v>
      </c>
      <c r="AD723" s="106">
        <v>2</v>
      </c>
      <c r="AE723" s="106">
        <v>1</v>
      </c>
      <c r="AF723" s="106">
        <v>2</v>
      </c>
      <c r="AG723" s="182">
        <v>0</v>
      </c>
      <c r="AH723" s="119">
        <f t="shared" si="199"/>
        <v>19</v>
      </c>
      <c r="AI723" s="106">
        <f t="shared" si="200"/>
        <v>0</v>
      </c>
      <c r="AJ723" s="107">
        <f t="shared" si="201"/>
        <v>0</v>
      </c>
      <c r="AK723" s="107">
        <f t="shared" si="202"/>
        <v>0</v>
      </c>
      <c r="AL723" s="107">
        <f t="shared" si="203"/>
        <v>0</v>
      </c>
      <c r="AM723" s="107">
        <f t="shared" si="204"/>
        <v>0</v>
      </c>
      <c r="AN723" s="107">
        <f t="shared" si="205"/>
        <v>0</v>
      </c>
      <c r="AO723" s="107">
        <f t="shared" si="206"/>
        <v>0</v>
      </c>
      <c r="AP723" s="107">
        <f t="shared" si="207"/>
        <v>0</v>
      </c>
      <c r="AQ723" s="107">
        <f t="shared" si="208"/>
        <v>0</v>
      </c>
      <c r="AR723" s="107">
        <f t="shared" si="209"/>
        <v>0</v>
      </c>
      <c r="AS723" s="107">
        <f t="shared" si="210"/>
        <v>0</v>
      </c>
      <c r="AT723" s="107">
        <f t="shared" si="211"/>
        <v>0</v>
      </c>
      <c r="AU723" s="105">
        <f t="shared" si="212"/>
        <v>0</v>
      </c>
      <c r="AV723" s="86">
        <v>441.31999999999988</v>
      </c>
      <c r="AW723" s="87">
        <f t="shared" si="213"/>
        <v>0</v>
      </c>
      <c r="AX723" s="87">
        <f t="shared" si="214"/>
        <v>-441.31999999999988</v>
      </c>
    </row>
    <row r="724" spans="1:50" ht="15.75" thickBot="1" x14ac:dyDescent="0.3">
      <c r="A724" s="179" t="s">
        <v>103</v>
      </c>
      <c r="B724" s="180" t="s">
        <v>374</v>
      </c>
      <c r="C724" s="181" t="s">
        <v>369</v>
      </c>
      <c r="D724" s="176" t="str">
        <f t="shared" si="198"/>
        <v>1487088118-Superior-STAR+PLUS-Nueces</v>
      </c>
      <c r="E724" s="169" t="s">
        <v>480</v>
      </c>
      <c r="F724" s="169" t="s">
        <v>233</v>
      </c>
      <c r="G724" s="169" t="s">
        <v>370</v>
      </c>
      <c r="H724" s="85" t="s">
        <v>469</v>
      </c>
      <c r="I724" s="95" t="s">
        <v>510</v>
      </c>
      <c r="J724" s="116" t="s">
        <v>195</v>
      </c>
      <c r="K724" s="117" t="s">
        <v>195</v>
      </c>
      <c r="L724" s="117" t="s">
        <v>195</v>
      </c>
      <c r="M724" s="117" t="s">
        <v>195</v>
      </c>
      <c r="N724" s="117" t="s">
        <v>195</v>
      </c>
      <c r="O724" s="117" t="s">
        <v>195</v>
      </c>
      <c r="P724" s="117" t="s">
        <v>195</v>
      </c>
      <c r="Q724" s="117" t="s">
        <v>195</v>
      </c>
      <c r="R724" s="117" t="s">
        <v>195</v>
      </c>
      <c r="S724" s="117" t="s">
        <v>195</v>
      </c>
      <c r="T724" s="117" t="s">
        <v>195</v>
      </c>
      <c r="U724" s="118" t="s">
        <v>195</v>
      </c>
      <c r="V724" s="106">
        <v>11</v>
      </c>
      <c r="W724" s="106">
        <v>11</v>
      </c>
      <c r="X724" s="106">
        <v>10</v>
      </c>
      <c r="Y724" s="106">
        <v>7</v>
      </c>
      <c r="Z724" s="106">
        <v>5</v>
      </c>
      <c r="AA724" s="106">
        <v>9</v>
      </c>
      <c r="AB724" s="106">
        <v>8</v>
      </c>
      <c r="AC724" s="106">
        <v>2</v>
      </c>
      <c r="AD724" s="106">
        <v>5</v>
      </c>
      <c r="AE724" s="106">
        <v>10</v>
      </c>
      <c r="AF724" s="106">
        <v>9</v>
      </c>
      <c r="AG724" s="182">
        <v>13</v>
      </c>
      <c r="AH724" s="119">
        <f t="shared" si="199"/>
        <v>100</v>
      </c>
      <c r="AI724" s="106">
        <f t="shared" si="200"/>
        <v>11</v>
      </c>
      <c r="AJ724" s="107">
        <f t="shared" si="201"/>
        <v>11</v>
      </c>
      <c r="AK724" s="107">
        <f t="shared" si="202"/>
        <v>10</v>
      </c>
      <c r="AL724" s="107">
        <f t="shared" si="203"/>
        <v>7</v>
      </c>
      <c r="AM724" s="107">
        <f t="shared" si="204"/>
        <v>5</v>
      </c>
      <c r="AN724" s="107">
        <f t="shared" si="205"/>
        <v>9</v>
      </c>
      <c r="AO724" s="107">
        <f t="shared" si="206"/>
        <v>8</v>
      </c>
      <c r="AP724" s="107">
        <f t="shared" si="207"/>
        <v>2</v>
      </c>
      <c r="AQ724" s="107">
        <f t="shared" si="208"/>
        <v>5</v>
      </c>
      <c r="AR724" s="107">
        <f t="shared" si="209"/>
        <v>10</v>
      </c>
      <c r="AS724" s="107">
        <f t="shared" si="210"/>
        <v>9</v>
      </c>
      <c r="AT724" s="107">
        <f t="shared" si="211"/>
        <v>13</v>
      </c>
      <c r="AU724" s="105">
        <f t="shared" si="212"/>
        <v>100</v>
      </c>
      <c r="AV724" s="86">
        <v>6592.7499999999991</v>
      </c>
      <c r="AW724" s="87">
        <f t="shared" si="213"/>
        <v>6476.25</v>
      </c>
      <c r="AX724" s="87">
        <f t="shared" si="214"/>
        <v>-116.49999999999909</v>
      </c>
    </row>
    <row r="725" spans="1:50" ht="15.75" thickBot="1" x14ac:dyDescent="0.3">
      <c r="A725" s="179" t="s">
        <v>104</v>
      </c>
      <c r="B725" s="180" t="s">
        <v>368</v>
      </c>
      <c r="C725" s="181" t="s">
        <v>369</v>
      </c>
      <c r="D725" s="176" t="str">
        <f t="shared" si="198"/>
        <v>1497153589-Superior-STAR+PLUS-Nueces</v>
      </c>
      <c r="E725" s="169" t="s">
        <v>480</v>
      </c>
      <c r="F725" s="169" t="s">
        <v>233</v>
      </c>
      <c r="G725" s="169" t="s">
        <v>370</v>
      </c>
      <c r="H725" s="85" t="s">
        <v>469</v>
      </c>
      <c r="I725" s="95" t="s">
        <v>510</v>
      </c>
      <c r="J725" s="116" t="s">
        <v>195</v>
      </c>
      <c r="K725" s="117" t="s">
        <v>195</v>
      </c>
      <c r="L725" s="117" t="s">
        <v>195</v>
      </c>
      <c r="M725" s="117" t="s">
        <v>195</v>
      </c>
      <c r="N725" s="117" t="s">
        <v>195</v>
      </c>
      <c r="O725" s="117" t="s">
        <v>195</v>
      </c>
      <c r="P725" s="117" t="s">
        <v>195</v>
      </c>
      <c r="Q725" s="117" t="s">
        <v>195</v>
      </c>
      <c r="R725" s="117" t="s">
        <v>195</v>
      </c>
      <c r="S725" s="117" t="s">
        <v>195</v>
      </c>
      <c r="T725" s="117" t="s">
        <v>195</v>
      </c>
      <c r="U725" s="118" t="s">
        <v>195</v>
      </c>
      <c r="V725" s="106">
        <v>21</v>
      </c>
      <c r="W725" s="106">
        <v>27</v>
      </c>
      <c r="X725" s="106">
        <v>23</v>
      </c>
      <c r="Y725" s="106">
        <v>24</v>
      </c>
      <c r="Z725" s="106">
        <v>19</v>
      </c>
      <c r="AA725" s="106">
        <v>17</v>
      </c>
      <c r="AB725" s="106">
        <v>33</v>
      </c>
      <c r="AC725" s="106">
        <v>21</v>
      </c>
      <c r="AD725" s="106">
        <v>20</v>
      </c>
      <c r="AE725" s="106">
        <v>26</v>
      </c>
      <c r="AF725" s="106">
        <v>12</v>
      </c>
      <c r="AG725" s="182">
        <v>38</v>
      </c>
      <c r="AH725" s="119">
        <f t="shared" si="199"/>
        <v>281</v>
      </c>
      <c r="AI725" s="106">
        <f t="shared" si="200"/>
        <v>21</v>
      </c>
      <c r="AJ725" s="107">
        <f t="shared" si="201"/>
        <v>27</v>
      </c>
      <c r="AK725" s="107">
        <f t="shared" si="202"/>
        <v>23</v>
      </c>
      <c r="AL725" s="107">
        <f t="shared" si="203"/>
        <v>24</v>
      </c>
      <c r="AM725" s="107">
        <f t="shared" si="204"/>
        <v>19</v>
      </c>
      <c r="AN725" s="107">
        <f t="shared" si="205"/>
        <v>17</v>
      </c>
      <c r="AO725" s="107">
        <f t="shared" si="206"/>
        <v>33</v>
      </c>
      <c r="AP725" s="107">
        <f t="shared" si="207"/>
        <v>21</v>
      </c>
      <c r="AQ725" s="107">
        <f t="shared" si="208"/>
        <v>20</v>
      </c>
      <c r="AR725" s="107">
        <f t="shared" si="209"/>
        <v>26</v>
      </c>
      <c r="AS725" s="107">
        <f t="shared" si="210"/>
        <v>12</v>
      </c>
      <c r="AT725" s="107">
        <f t="shared" si="211"/>
        <v>38</v>
      </c>
      <c r="AU725" s="105">
        <f t="shared" si="212"/>
        <v>281</v>
      </c>
      <c r="AV725" s="86">
        <v>16383.170000000007</v>
      </c>
      <c r="AW725" s="87">
        <f t="shared" si="213"/>
        <v>18198.27</v>
      </c>
      <c r="AX725" s="87">
        <f t="shared" si="214"/>
        <v>1815.0999999999931</v>
      </c>
    </row>
    <row r="726" spans="1:50" ht="15.75" thickBot="1" x14ac:dyDescent="0.3">
      <c r="A726" s="179" t="s">
        <v>108</v>
      </c>
      <c r="B726" s="180" t="s">
        <v>292</v>
      </c>
      <c r="C726" s="181" t="s">
        <v>385</v>
      </c>
      <c r="D726" s="176" t="str">
        <f t="shared" si="198"/>
        <v>1508855313-Superior-STAR+PLUS-Lubbock</v>
      </c>
      <c r="E726" s="169" t="s">
        <v>480</v>
      </c>
      <c r="F726" s="169" t="s">
        <v>233</v>
      </c>
      <c r="G726" s="169" t="s">
        <v>279</v>
      </c>
      <c r="H726" s="85" t="s">
        <v>469</v>
      </c>
      <c r="I726" s="95" t="s">
        <v>510</v>
      </c>
      <c r="J726" s="116" t="s">
        <v>195</v>
      </c>
      <c r="K726" s="117" t="s">
        <v>195</v>
      </c>
      <c r="L726" s="117" t="s">
        <v>195</v>
      </c>
      <c r="M726" s="117" t="s">
        <v>195</v>
      </c>
      <c r="N726" s="117" t="s">
        <v>195</v>
      </c>
      <c r="O726" s="117" t="s">
        <v>195</v>
      </c>
      <c r="P726" s="117" t="s">
        <v>195</v>
      </c>
      <c r="Q726" s="117" t="s">
        <v>195</v>
      </c>
      <c r="R726" s="117" t="s">
        <v>195</v>
      </c>
      <c r="S726" s="117" t="s">
        <v>195</v>
      </c>
      <c r="T726" s="117" t="s">
        <v>195</v>
      </c>
      <c r="U726" s="118" t="s">
        <v>195</v>
      </c>
      <c r="V726" s="106">
        <v>10</v>
      </c>
      <c r="W726" s="106">
        <v>7</v>
      </c>
      <c r="X726" s="106">
        <v>9</v>
      </c>
      <c r="Y726" s="106">
        <v>10</v>
      </c>
      <c r="Z726" s="106">
        <v>10</v>
      </c>
      <c r="AA726" s="106">
        <v>5</v>
      </c>
      <c r="AB726" s="106">
        <v>12</v>
      </c>
      <c r="AC726" s="106">
        <v>4</v>
      </c>
      <c r="AD726" s="106">
        <v>3</v>
      </c>
      <c r="AE726" s="106">
        <v>13</v>
      </c>
      <c r="AF726" s="106">
        <v>12</v>
      </c>
      <c r="AG726" s="182">
        <v>11</v>
      </c>
      <c r="AH726" s="119">
        <f t="shared" si="199"/>
        <v>106</v>
      </c>
      <c r="AI726" s="106">
        <f t="shared" si="200"/>
        <v>10</v>
      </c>
      <c r="AJ726" s="107">
        <f t="shared" si="201"/>
        <v>7</v>
      </c>
      <c r="AK726" s="107">
        <f t="shared" si="202"/>
        <v>9</v>
      </c>
      <c r="AL726" s="107">
        <f t="shared" si="203"/>
        <v>10</v>
      </c>
      <c r="AM726" s="107">
        <f t="shared" si="204"/>
        <v>10</v>
      </c>
      <c r="AN726" s="107">
        <f t="shared" si="205"/>
        <v>5</v>
      </c>
      <c r="AO726" s="107">
        <f t="shared" si="206"/>
        <v>12</v>
      </c>
      <c r="AP726" s="107">
        <f t="shared" si="207"/>
        <v>4</v>
      </c>
      <c r="AQ726" s="107">
        <f t="shared" si="208"/>
        <v>3</v>
      </c>
      <c r="AR726" s="107">
        <f t="shared" si="209"/>
        <v>13</v>
      </c>
      <c r="AS726" s="107">
        <f t="shared" si="210"/>
        <v>12</v>
      </c>
      <c r="AT726" s="107">
        <f t="shared" si="211"/>
        <v>11</v>
      </c>
      <c r="AU726" s="105">
        <f t="shared" si="212"/>
        <v>106</v>
      </c>
      <c r="AV726" s="86">
        <v>9314.880000000001</v>
      </c>
      <c r="AW726" s="87">
        <f t="shared" si="213"/>
        <v>6864.83</v>
      </c>
      <c r="AX726" s="87">
        <f t="shared" si="214"/>
        <v>-2450.0500000000011</v>
      </c>
    </row>
    <row r="727" spans="1:50" ht="15.75" thickBot="1" x14ac:dyDescent="0.3">
      <c r="A727" s="179" t="s">
        <v>109</v>
      </c>
      <c r="B727" s="180" t="s">
        <v>356</v>
      </c>
      <c r="C727" s="181" t="s">
        <v>285</v>
      </c>
      <c r="D727" s="176" t="str">
        <f t="shared" si="198"/>
        <v>1518032879-Superior-STAR+PLUS-MRSA West</v>
      </c>
      <c r="E727" s="169" t="s">
        <v>480</v>
      </c>
      <c r="F727" s="169" t="s">
        <v>233</v>
      </c>
      <c r="G727" s="169" t="s">
        <v>202</v>
      </c>
      <c r="H727" s="85" t="s">
        <v>469</v>
      </c>
      <c r="I727" s="95" t="s">
        <v>510</v>
      </c>
      <c r="J727" s="116" t="s">
        <v>195</v>
      </c>
      <c r="K727" s="117" t="s">
        <v>195</v>
      </c>
      <c r="L727" s="117" t="s">
        <v>195</v>
      </c>
      <c r="M727" s="117" t="s">
        <v>195</v>
      </c>
      <c r="N727" s="117" t="s">
        <v>195</v>
      </c>
      <c r="O727" s="117" t="s">
        <v>195</v>
      </c>
      <c r="P727" s="117" t="s">
        <v>195</v>
      </c>
      <c r="Q727" s="117" t="s">
        <v>195</v>
      </c>
      <c r="R727" s="117" t="s">
        <v>195</v>
      </c>
      <c r="S727" s="117" t="s">
        <v>195</v>
      </c>
      <c r="T727" s="117" t="s">
        <v>195</v>
      </c>
      <c r="U727" s="118" t="s">
        <v>195</v>
      </c>
      <c r="V727" s="106">
        <v>0</v>
      </c>
      <c r="W727" s="106">
        <v>0</v>
      </c>
      <c r="X727" s="106">
        <v>0</v>
      </c>
      <c r="Y727" s="106">
        <v>0</v>
      </c>
      <c r="Z727" s="106">
        <v>0</v>
      </c>
      <c r="AA727" s="106">
        <v>0</v>
      </c>
      <c r="AB727" s="106">
        <v>0</v>
      </c>
      <c r="AC727" s="106">
        <v>0</v>
      </c>
      <c r="AD727" s="106">
        <v>0</v>
      </c>
      <c r="AE727" s="106">
        <v>0</v>
      </c>
      <c r="AF727" s="106">
        <v>0</v>
      </c>
      <c r="AG727" s="182">
        <v>0</v>
      </c>
      <c r="AH727" s="119">
        <f t="shared" si="199"/>
        <v>0</v>
      </c>
      <c r="AI727" s="106">
        <f t="shared" si="200"/>
        <v>0</v>
      </c>
      <c r="AJ727" s="107">
        <f t="shared" si="201"/>
        <v>0</v>
      </c>
      <c r="AK727" s="107">
        <f t="shared" si="202"/>
        <v>0</v>
      </c>
      <c r="AL727" s="107">
        <f t="shared" si="203"/>
        <v>0</v>
      </c>
      <c r="AM727" s="107">
        <f t="shared" si="204"/>
        <v>0</v>
      </c>
      <c r="AN727" s="107">
        <f t="shared" si="205"/>
        <v>0</v>
      </c>
      <c r="AO727" s="107">
        <f t="shared" si="206"/>
        <v>0</v>
      </c>
      <c r="AP727" s="107">
        <f t="shared" si="207"/>
        <v>0</v>
      </c>
      <c r="AQ727" s="107">
        <f t="shared" si="208"/>
        <v>0</v>
      </c>
      <c r="AR727" s="107">
        <f t="shared" si="209"/>
        <v>0</v>
      </c>
      <c r="AS727" s="107">
        <f t="shared" si="210"/>
        <v>0</v>
      </c>
      <c r="AT727" s="107">
        <f t="shared" si="211"/>
        <v>0</v>
      </c>
      <c r="AU727" s="105">
        <f t="shared" si="212"/>
        <v>0</v>
      </c>
      <c r="AV727" s="86">
        <v>1831.56</v>
      </c>
      <c r="AW727" s="87">
        <f t="shared" si="213"/>
        <v>0</v>
      </c>
      <c r="AX727" s="87">
        <f t="shared" si="214"/>
        <v>-1831.56</v>
      </c>
    </row>
    <row r="728" spans="1:50" ht="15.75" thickBot="1" x14ac:dyDescent="0.3">
      <c r="A728" s="179" t="s">
        <v>196</v>
      </c>
      <c r="B728" s="180" t="s">
        <v>401</v>
      </c>
      <c r="C728" s="181" t="s">
        <v>285</v>
      </c>
      <c r="D728" s="176" t="str">
        <f t="shared" si="198"/>
        <v>1518216902-Superior-STAR+PLUS-MRSA West</v>
      </c>
      <c r="E728" s="169" t="s">
        <v>480</v>
      </c>
      <c r="F728" s="169" t="s">
        <v>233</v>
      </c>
      <c r="G728" s="169" t="s">
        <v>202</v>
      </c>
      <c r="H728" s="85" t="s">
        <v>469</v>
      </c>
      <c r="I728" s="95" t="s">
        <v>510</v>
      </c>
      <c r="J728" s="116" t="s">
        <v>195</v>
      </c>
      <c r="K728" s="117" t="s">
        <v>195</v>
      </c>
      <c r="L728" s="117" t="s">
        <v>195</v>
      </c>
      <c r="M728" s="117" t="s">
        <v>195</v>
      </c>
      <c r="N728" s="117" t="s">
        <v>195</v>
      </c>
      <c r="O728" s="117" t="s">
        <v>195</v>
      </c>
      <c r="P728" s="117" t="s">
        <v>195</v>
      </c>
      <c r="Q728" s="117" t="s">
        <v>195</v>
      </c>
      <c r="R728" s="117" t="s">
        <v>195</v>
      </c>
      <c r="S728" s="117" t="s">
        <v>195</v>
      </c>
      <c r="T728" s="117" t="s">
        <v>195</v>
      </c>
      <c r="U728" s="118" t="s">
        <v>195</v>
      </c>
      <c r="V728" s="106">
        <v>1</v>
      </c>
      <c r="W728" s="106">
        <v>0</v>
      </c>
      <c r="X728" s="106">
        <v>3</v>
      </c>
      <c r="Y728" s="106">
        <v>2</v>
      </c>
      <c r="Z728" s="106">
        <v>1</v>
      </c>
      <c r="AA728" s="106">
        <v>1</v>
      </c>
      <c r="AB728" s="106">
        <v>3</v>
      </c>
      <c r="AC728" s="106">
        <v>2</v>
      </c>
      <c r="AD728" s="106">
        <v>2</v>
      </c>
      <c r="AE728" s="106">
        <v>1</v>
      </c>
      <c r="AF728" s="106">
        <v>0</v>
      </c>
      <c r="AG728" s="182">
        <v>1</v>
      </c>
      <c r="AH728" s="119">
        <f t="shared" si="199"/>
        <v>17</v>
      </c>
      <c r="AI728" s="106">
        <f t="shared" si="200"/>
        <v>1</v>
      </c>
      <c r="AJ728" s="107">
        <f t="shared" si="201"/>
        <v>0</v>
      </c>
      <c r="AK728" s="107">
        <f t="shared" si="202"/>
        <v>3</v>
      </c>
      <c r="AL728" s="107">
        <f t="shared" si="203"/>
        <v>2</v>
      </c>
      <c r="AM728" s="107">
        <f t="shared" si="204"/>
        <v>1</v>
      </c>
      <c r="AN728" s="107">
        <f t="shared" si="205"/>
        <v>1</v>
      </c>
      <c r="AO728" s="107">
        <f t="shared" si="206"/>
        <v>3</v>
      </c>
      <c r="AP728" s="107">
        <f t="shared" si="207"/>
        <v>2</v>
      </c>
      <c r="AQ728" s="107">
        <f t="shared" si="208"/>
        <v>2</v>
      </c>
      <c r="AR728" s="107">
        <f t="shared" si="209"/>
        <v>1</v>
      </c>
      <c r="AS728" s="107">
        <f t="shared" si="210"/>
        <v>0</v>
      </c>
      <c r="AT728" s="107">
        <f t="shared" si="211"/>
        <v>1</v>
      </c>
      <c r="AU728" s="105">
        <f t="shared" si="212"/>
        <v>17</v>
      </c>
      <c r="AV728" s="86">
        <v>557.52</v>
      </c>
      <c r="AW728" s="87">
        <f t="shared" si="213"/>
        <v>1100.96</v>
      </c>
      <c r="AX728" s="87">
        <f t="shared" si="214"/>
        <v>543.44000000000005</v>
      </c>
    </row>
    <row r="729" spans="1:50" ht="15.75" thickBot="1" x14ac:dyDescent="0.3">
      <c r="A729" s="179" t="s">
        <v>110</v>
      </c>
      <c r="B729" s="180" t="s">
        <v>220</v>
      </c>
      <c r="C729" s="181" t="s">
        <v>285</v>
      </c>
      <c r="D729" s="176" t="str">
        <f t="shared" si="198"/>
        <v>1518411644-Superior-STAR+PLUS-MRSA West</v>
      </c>
      <c r="E729" s="169" t="s">
        <v>480</v>
      </c>
      <c r="F729" s="169" t="s">
        <v>233</v>
      </c>
      <c r="G729" s="169" t="s">
        <v>202</v>
      </c>
      <c r="H729" s="85" t="s">
        <v>469</v>
      </c>
      <c r="I729" s="95" t="s">
        <v>510</v>
      </c>
      <c r="J729" s="116" t="s">
        <v>195</v>
      </c>
      <c r="K729" s="117" t="s">
        <v>195</v>
      </c>
      <c r="L729" s="117" t="s">
        <v>195</v>
      </c>
      <c r="M729" s="117" t="s">
        <v>195</v>
      </c>
      <c r="N729" s="117" t="s">
        <v>195</v>
      </c>
      <c r="O729" s="117" t="s">
        <v>195</v>
      </c>
      <c r="P729" s="117" t="s">
        <v>195</v>
      </c>
      <c r="Q729" s="117" t="s">
        <v>195</v>
      </c>
      <c r="R729" s="117" t="s">
        <v>195</v>
      </c>
      <c r="S729" s="117" t="s">
        <v>195</v>
      </c>
      <c r="T729" s="117" t="s">
        <v>195</v>
      </c>
      <c r="U729" s="118" t="s">
        <v>195</v>
      </c>
      <c r="V729" s="106">
        <v>0</v>
      </c>
      <c r="W729" s="106">
        <v>0</v>
      </c>
      <c r="X729" s="106">
        <v>0</v>
      </c>
      <c r="Y729" s="106">
        <v>0</v>
      </c>
      <c r="Z729" s="106">
        <v>0</v>
      </c>
      <c r="AA729" s="106">
        <v>0</v>
      </c>
      <c r="AB729" s="106">
        <v>0</v>
      </c>
      <c r="AC729" s="106">
        <v>0</v>
      </c>
      <c r="AD729" s="106">
        <v>0</v>
      </c>
      <c r="AE729" s="106">
        <v>1</v>
      </c>
      <c r="AF729" s="106">
        <v>0</v>
      </c>
      <c r="AG729" s="182">
        <v>0</v>
      </c>
      <c r="AH729" s="119">
        <f t="shared" si="199"/>
        <v>1</v>
      </c>
      <c r="AI729" s="106">
        <f t="shared" si="200"/>
        <v>0</v>
      </c>
      <c r="AJ729" s="107">
        <f t="shared" si="201"/>
        <v>0</v>
      </c>
      <c r="AK729" s="107">
        <f t="shared" si="202"/>
        <v>0</v>
      </c>
      <c r="AL729" s="107">
        <f t="shared" si="203"/>
        <v>0</v>
      </c>
      <c r="AM729" s="107">
        <f t="shared" si="204"/>
        <v>0</v>
      </c>
      <c r="AN729" s="107">
        <f t="shared" si="205"/>
        <v>0</v>
      </c>
      <c r="AO729" s="107">
        <f t="shared" si="206"/>
        <v>0</v>
      </c>
      <c r="AP729" s="107">
        <f t="shared" si="207"/>
        <v>0</v>
      </c>
      <c r="AQ729" s="107">
        <f t="shared" si="208"/>
        <v>0</v>
      </c>
      <c r="AR729" s="107">
        <f t="shared" si="209"/>
        <v>1</v>
      </c>
      <c r="AS729" s="107">
        <f t="shared" si="210"/>
        <v>0</v>
      </c>
      <c r="AT729" s="107">
        <f t="shared" si="211"/>
        <v>0</v>
      </c>
      <c r="AU729" s="105">
        <f t="shared" si="212"/>
        <v>1</v>
      </c>
      <c r="AV729" s="86">
        <v>1562.9700000000005</v>
      </c>
      <c r="AW729" s="87">
        <f t="shared" si="213"/>
        <v>64.760000000000005</v>
      </c>
      <c r="AX729" s="87">
        <f t="shared" si="214"/>
        <v>-1498.2100000000005</v>
      </c>
    </row>
    <row r="730" spans="1:50" ht="15.75" thickBot="1" x14ac:dyDescent="0.3">
      <c r="A730" s="179" t="s">
        <v>112</v>
      </c>
      <c r="B730" s="180" t="s">
        <v>317</v>
      </c>
      <c r="C730" s="181" t="s">
        <v>314</v>
      </c>
      <c r="D730" s="176" t="str">
        <f t="shared" si="198"/>
        <v>1518900778-Superior-STAR+PLUS-MRSA Central</v>
      </c>
      <c r="E730" s="169" t="s">
        <v>480</v>
      </c>
      <c r="F730" s="169" t="s">
        <v>233</v>
      </c>
      <c r="G730" s="169" t="s">
        <v>212</v>
      </c>
      <c r="H730" s="85" t="s">
        <v>469</v>
      </c>
      <c r="I730" s="95" t="s">
        <v>510</v>
      </c>
      <c r="J730" s="116" t="s">
        <v>195</v>
      </c>
      <c r="K730" s="117" t="s">
        <v>195</v>
      </c>
      <c r="L730" s="117" t="s">
        <v>195</v>
      </c>
      <c r="M730" s="117" t="s">
        <v>195</v>
      </c>
      <c r="N730" s="117" t="s">
        <v>195</v>
      </c>
      <c r="O730" s="117" t="s">
        <v>195</v>
      </c>
      <c r="P730" s="117" t="s">
        <v>195</v>
      </c>
      <c r="Q730" s="117" t="s">
        <v>195</v>
      </c>
      <c r="R730" s="117" t="s">
        <v>195</v>
      </c>
      <c r="S730" s="117" t="s">
        <v>195</v>
      </c>
      <c r="T730" s="117" t="s">
        <v>195</v>
      </c>
      <c r="U730" s="118" t="s">
        <v>195</v>
      </c>
      <c r="V730" s="106">
        <v>0</v>
      </c>
      <c r="W730" s="106">
        <v>0</v>
      </c>
      <c r="X730" s="106">
        <v>0</v>
      </c>
      <c r="Y730" s="106">
        <v>0</v>
      </c>
      <c r="Z730" s="106">
        <v>0</v>
      </c>
      <c r="AA730" s="106">
        <v>0</v>
      </c>
      <c r="AB730" s="106">
        <v>3</v>
      </c>
      <c r="AC730" s="106">
        <v>3</v>
      </c>
      <c r="AD730" s="106">
        <v>5</v>
      </c>
      <c r="AE730" s="106">
        <v>11</v>
      </c>
      <c r="AF730" s="106">
        <v>7</v>
      </c>
      <c r="AG730" s="182">
        <v>9</v>
      </c>
      <c r="AH730" s="119">
        <f t="shared" si="199"/>
        <v>38</v>
      </c>
      <c r="AI730" s="106">
        <f t="shared" si="200"/>
        <v>0</v>
      </c>
      <c r="AJ730" s="107">
        <f t="shared" si="201"/>
        <v>0</v>
      </c>
      <c r="AK730" s="107">
        <f t="shared" si="202"/>
        <v>0</v>
      </c>
      <c r="AL730" s="107">
        <f t="shared" si="203"/>
        <v>0</v>
      </c>
      <c r="AM730" s="107">
        <f t="shared" si="204"/>
        <v>0</v>
      </c>
      <c r="AN730" s="107">
        <f t="shared" si="205"/>
        <v>0</v>
      </c>
      <c r="AO730" s="107">
        <f t="shared" si="206"/>
        <v>3</v>
      </c>
      <c r="AP730" s="107">
        <f t="shared" si="207"/>
        <v>3</v>
      </c>
      <c r="AQ730" s="107">
        <f t="shared" si="208"/>
        <v>5</v>
      </c>
      <c r="AR730" s="107">
        <f t="shared" si="209"/>
        <v>11</v>
      </c>
      <c r="AS730" s="107">
        <f t="shared" si="210"/>
        <v>7</v>
      </c>
      <c r="AT730" s="107">
        <f t="shared" si="211"/>
        <v>9</v>
      </c>
      <c r="AU730" s="105">
        <f t="shared" si="212"/>
        <v>38</v>
      </c>
      <c r="AV730" s="86">
        <v>1376.5599999999993</v>
      </c>
      <c r="AW730" s="87">
        <f t="shared" si="213"/>
        <v>2460.98</v>
      </c>
      <c r="AX730" s="87">
        <f t="shared" si="214"/>
        <v>1084.4200000000008</v>
      </c>
    </row>
    <row r="731" spans="1:50" ht="15.75" thickBot="1" x14ac:dyDescent="0.3">
      <c r="A731" s="179" t="s">
        <v>113</v>
      </c>
      <c r="B731" s="180" t="s">
        <v>205</v>
      </c>
      <c r="C731" s="181" t="s">
        <v>285</v>
      </c>
      <c r="D731" s="176" t="str">
        <f t="shared" si="198"/>
        <v>1518976836-Superior-STAR+PLUS-MRSA West</v>
      </c>
      <c r="E731" s="169" t="s">
        <v>480</v>
      </c>
      <c r="F731" s="169" t="s">
        <v>233</v>
      </c>
      <c r="G731" s="169" t="s">
        <v>202</v>
      </c>
      <c r="H731" s="85" t="s">
        <v>469</v>
      </c>
      <c r="I731" s="95" t="s">
        <v>510</v>
      </c>
      <c r="J731" s="116" t="s">
        <v>195</v>
      </c>
      <c r="K731" s="117" t="s">
        <v>195</v>
      </c>
      <c r="L731" s="117" t="s">
        <v>195</v>
      </c>
      <c r="M731" s="117" t="s">
        <v>195</v>
      </c>
      <c r="N731" s="117" t="s">
        <v>195</v>
      </c>
      <c r="O731" s="117" t="s">
        <v>195</v>
      </c>
      <c r="P731" s="117" t="s">
        <v>195</v>
      </c>
      <c r="Q731" s="117" t="s">
        <v>195</v>
      </c>
      <c r="R731" s="117" t="s">
        <v>195</v>
      </c>
      <c r="S731" s="117" t="s">
        <v>195</v>
      </c>
      <c r="T731" s="117" t="s">
        <v>195</v>
      </c>
      <c r="U731" s="118" t="s">
        <v>195</v>
      </c>
      <c r="V731" s="106">
        <v>8</v>
      </c>
      <c r="W731" s="106">
        <v>12</v>
      </c>
      <c r="X731" s="106">
        <v>10</v>
      </c>
      <c r="Y731" s="106">
        <v>7</v>
      </c>
      <c r="Z731" s="106">
        <v>5</v>
      </c>
      <c r="AA731" s="106">
        <v>12</v>
      </c>
      <c r="AB731" s="106">
        <v>15</v>
      </c>
      <c r="AC731" s="106">
        <v>22</v>
      </c>
      <c r="AD731" s="106">
        <v>14</v>
      </c>
      <c r="AE731" s="106">
        <v>15</v>
      </c>
      <c r="AF731" s="106">
        <v>2</v>
      </c>
      <c r="AG731" s="182">
        <v>9</v>
      </c>
      <c r="AH731" s="119">
        <f t="shared" si="199"/>
        <v>131</v>
      </c>
      <c r="AI731" s="106">
        <f t="shared" si="200"/>
        <v>8</v>
      </c>
      <c r="AJ731" s="107">
        <f t="shared" si="201"/>
        <v>12</v>
      </c>
      <c r="AK731" s="107">
        <f t="shared" si="202"/>
        <v>10</v>
      </c>
      <c r="AL731" s="107">
        <f t="shared" si="203"/>
        <v>7</v>
      </c>
      <c r="AM731" s="107">
        <f t="shared" si="204"/>
        <v>5</v>
      </c>
      <c r="AN731" s="107">
        <f t="shared" si="205"/>
        <v>12</v>
      </c>
      <c r="AO731" s="107">
        <f t="shared" si="206"/>
        <v>15</v>
      </c>
      <c r="AP731" s="107">
        <f t="shared" si="207"/>
        <v>22</v>
      </c>
      <c r="AQ731" s="107">
        <f t="shared" si="208"/>
        <v>14</v>
      </c>
      <c r="AR731" s="107">
        <f t="shared" si="209"/>
        <v>15</v>
      </c>
      <c r="AS731" s="107">
        <f t="shared" si="210"/>
        <v>2</v>
      </c>
      <c r="AT731" s="107">
        <f t="shared" si="211"/>
        <v>9</v>
      </c>
      <c r="AU731" s="105">
        <f t="shared" si="212"/>
        <v>131</v>
      </c>
      <c r="AV731" s="86">
        <v>5932.8300000000027</v>
      </c>
      <c r="AW731" s="87">
        <f t="shared" si="213"/>
        <v>8483.89</v>
      </c>
      <c r="AX731" s="87">
        <f t="shared" si="214"/>
        <v>2551.0599999999968</v>
      </c>
    </row>
    <row r="732" spans="1:50" ht="15.75" thickBot="1" x14ac:dyDescent="0.3">
      <c r="A732" s="179" t="s">
        <v>114</v>
      </c>
      <c r="B732" s="180" t="s">
        <v>259</v>
      </c>
      <c r="C732" s="181" t="s">
        <v>285</v>
      </c>
      <c r="D732" s="176" t="str">
        <f t="shared" si="198"/>
        <v>1528015815-Superior-STAR+PLUS-MRSA West</v>
      </c>
      <c r="E732" s="169" t="s">
        <v>480</v>
      </c>
      <c r="F732" s="169" t="s">
        <v>233</v>
      </c>
      <c r="G732" s="169" t="s">
        <v>202</v>
      </c>
      <c r="H732" s="85" t="s">
        <v>469</v>
      </c>
      <c r="I732" s="95" t="s">
        <v>510</v>
      </c>
      <c r="J732" s="116" t="s">
        <v>195</v>
      </c>
      <c r="K732" s="117" t="s">
        <v>195</v>
      </c>
      <c r="L732" s="117" t="s">
        <v>195</v>
      </c>
      <c r="M732" s="117" t="s">
        <v>195</v>
      </c>
      <c r="N732" s="117" t="s">
        <v>195</v>
      </c>
      <c r="O732" s="117" t="s">
        <v>195</v>
      </c>
      <c r="P732" s="117" t="s">
        <v>195</v>
      </c>
      <c r="Q732" s="117" t="s">
        <v>195</v>
      </c>
      <c r="R732" s="117" t="s">
        <v>195</v>
      </c>
      <c r="S732" s="117" t="s">
        <v>195</v>
      </c>
      <c r="T732" s="117" t="s">
        <v>195</v>
      </c>
      <c r="U732" s="118" t="s">
        <v>195</v>
      </c>
      <c r="V732" s="106">
        <v>13</v>
      </c>
      <c r="W732" s="106">
        <v>12</v>
      </c>
      <c r="X732" s="106">
        <v>12</v>
      </c>
      <c r="Y732" s="106">
        <v>14</v>
      </c>
      <c r="Z732" s="106">
        <v>13</v>
      </c>
      <c r="AA732" s="106">
        <v>14</v>
      </c>
      <c r="AB732" s="106">
        <v>14</v>
      </c>
      <c r="AC732" s="106">
        <v>12</v>
      </c>
      <c r="AD732" s="106">
        <v>17</v>
      </c>
      <c r="AE732" s="106">
        <v>15</v>
      </c>
      <c r="AF732" s="106">
        <v>13</v>
      </c>
      <c r="AG732" s="182">
        <v>16</v>
      </c>
      <c r="AH732" s="119">
        <f t="shared" si="199"/>
        <v>165</v>
      </c>
      <c r="AI732" s="106">
        <f t="shared" si="200"/>
        <v>13</v>
      </c>
      <c r="AJ732" s="107">
        <f t="shared" si="201"/>
        <v>12</v>
      </c>
      <c r="AK732" s="107">
        <f t="shared" si="202"/>
        <v>12</v>
      </c>
      <c r="AL732" s="107">
        <f t="shared" si="203"/>
        <v>14</v>
      </c>
      <c r="AM732" s="107">
        <f t="shared" si="204"/>
        <v>13</v>
      </c>
      <c r="AN732" s="107">
        <f t="shared" si="205"/>
        <v>14</v>
      </c>
      <c r="AO732" s="107">
        <f t="shared" si="206"/>
        <v>14</v>
      </c>
      <c r="AP732" s="107">
        <f t="shared" si="207"/>
        <v>12</v>
      </c>
      <c r="AQ732" s="107">
        <f t="shared" si="208"/>
        <v>17</v>
      </c>
      <c r="AR732" s="107">
        <f t="shared" si="209"/>
        <v>15</v>
      </c>
      <c r="AS732" s="107">
        <f t="shared" si="210"/>
        <v>13</v>
      </c>
      <c r="AT732" s="107">
        <f t="shared" si="211"/>
        <v>16</v>
      </c>
      <c r="AU732" s="105">
        <f t="shared" si="212"/>
        <v>165</v>
      </c>
      <c r="AV732" s="86">
        <v>15067.87000000001</v>
      </c>
      <c r="AW732" s="87">
        <f t="shared" si="213"/>
        <v>10685.81</v>
      </c>
      <c r="AX732" s="87">
        <f t="shared" si="214"/>
        <v>-4382.0600000000104</v>
      </c>
    </row>
    <row r="733" spans="1:50" ht="15.75" thickBot="1" x14ac:dyDescent="0.3">
      <c r="A733" s="179" t="s">
        <v>116</v>
      </c>
      <c r="B733" s="180" t="s">
        <v>241</v>
      </c>
      <c r="C733" s="181" t="s">
        <v>285</v>
      </c>
      <c r="D733" s="176" t="str">
        <f t="shared" si="198"/>
        <v>1528557410-Superior-STAR+PLUS-MRSA West</v>
      </c>
      <c r="E733" s="169" t="s">
        <v>480</v>
      </c>
      <c r="F733" s="169" t="s">
        <v>233</v>
      </c>
      <c r="G733" s="169" t="s">
        <v>202</v>
      </c>
      <c r="H733" s="85" t="s">
        <v>469</v>
      </c>
      <c r="I733" s="95" t="s">
        <v>510</v>
      </c>
      <c r="J733" s="116" t="s">
        <v>195</v>
      </c>
      <c r="K733" s="117" t="s">
        <v>195</v>
      </c>
      <c r="L733" s="117" t="s">
        <v>195</v>
      </c>
      <c r="M733" s="117" t="s">
        <v>195</v>
      </c>
      <c r="N733" s="117" t="s">
        <v>195</v>
      </c>
      <c r="O733" s="117" t="s">
        <v>195</v>
      </c>
      <c r="P733" s="117" t="s">
        <v>195</v>
      </c>
      <c r="Q733" s="117" t="s">
        <v>195</v>
      </c>
      <c r="R733" s="117" t="s">
        <v>195</v>
      </c>
      <c r="S733" s="117" t="s">
        <v>195</v>
      </c>
      <c r="T733" s="117" t="s">
        <v>195</v>
      </c>
      <c r="U733" s="118" t="s">
        <v>195</v>
      </c>
      <c r="V733" s="106">
        <v>0</v>
      </c>
      <c r="W733" s="106">
        <v>1</v>
      </c>
      <c r="X733" s="106">
        <v>2</v>
      </c>
      <c r="Y733" s="106">
        <v>8</v>
      </c>
      <c r="Z733" s="106">
        <v>6</v>
      </c>
      <c r="AA733" s="106">
        <v>4</v>
      </c>
      <c r="AB733" s="106">
        <v>6</v>
      </c>
      <c r="AC733" s="106">
        <v>7</v>
      </c>
      <c r="AD733" s="106">
        <v>3</v>
      </c>
      <c r="AE733" s="106">
        <v>4</v>
      </c>
      <c r="AF733" s="106">
        <v>5</v>
      </c>
      <c r="AG733" s="182">
        <v>7</v>
      </c>
      <c r="AH733" s="119">
        <f t="shared" si="199"/>
        <v>53</v>
      </c>
      <c r="AI733" s="106">
        <f t="shared" si="200"/>
        <v>0</v>
      </c>
      <c r="AJ733" s="107">
        <f t="shared" si="201"/>
        <v>1</v>
      </c>
      <c r="AK733" s="107">
        <f t="shared" si="202"/>
        <v>2</v>
      </c>
      <c r="AL733" s="107">
        <f t="shared" si="203"/>
        <v>8</v>
      </c>
      <c r="AM733" s="107">
        <f t="shared" si="204"/>
        <v>6</v>
      </c>
      <c r="AN733" s="107">
        <f t="shared" si="205"/>
        <v>4</v>
      </c>
      <c r="AO733" s="107">
        <f t="shared" si="206"/>
        <v>6</v>
      </c>
      <c r="AP733" s="107">
        <f t="shared" si="207"/>
        <v>7</v>
      </c>
      <c r="AQ733" s="107">
        <f t="shared" si="208"/>
        <v>3</v>
      </c>
      <c r="AR733" s="107">
        <f t="shared" si="209"/>
        <v>4</v>
      </c>
      <c r="AS733" s="107">
        <f t="shared" si="210"/>
        <v>5</v>
      </c>
      <c r="AT733" s="107">
        <f t="shared" si="211"/>
        <v>7</v>
      </c>
      <c r="AU733" s="105">
        <f t="shared" si="212"/>
        <v>53</v>
      </c>
      <c r="AV733" s="86">
        <v>1068.5599999999997</v>
      </c>
      <c r="AW733" s="87">
        <f t="shared" si="213"/>
        <v>3432.41</v>
      </c>
      <c r="AX733" s="87">
        <f t="shared" si="214"/>
        <v>2363.8500000000004</v>
      </c>
    </row>
    <row r="734" spans="1:50" ht="15.75" thickBot="1" x14ac:dyDescent="0.3">
      <c r="A734" s="179" t="s">
        <v>117</v>
      </c>
      <c r="B734" s="180" t="s">
        <v>203</v>
      </c>
      <c r="C734" s="181" t="s">
        <v>285</v>
      </c>
      <c r="D734" s="176" t="str">
        <f t="shared" si="198"/>
        <v>1538123617-Superior-STAR+PLUS-MRSA West</v>
      </c>
      <c r="E734" s="169" t="s">
        <v>480</v>
      </c>
      <c r="F734" s="169" t="s">
        <v>233</v>
      </c>
      <c r="G734" s="169" t="s">
        <v>202</v>
      </c>
      <c r="H734" s="85" t="s">
        <v>469</v>
      </c>
      <c r="I734" s="95" t="s">
        <v>510</v>
      </c>
      <c r="J734" s="116" t="s">
        <v>195</v>
      </c>
      <c r="K734" s="117" t="s">
        <v>195</v>
      </c>
      <c r="L734" s="117" t="s">
        <v>195</v>
      </c>
      <c r="M734" s="117" t="s">
        <v>195</v>
      </c>
      <c r="N734" s="117" t="s">
        <v>195</v>
      </c>
      <c r="O734" s="117" t="s">
        <v>195</v>
      </c>
      <c r="P734" s="117" t="s">
        <v>195</v>
      </c>
      <c r="Q734" s="117" t="s">
        <v>195</v>
      </c>
      <c r="R734" s="117" t="s">
        <v>195</v>
      </c>
      <c r="S734" s="117" t="s">
        <v>195</v>
      </c>
      <c r="T734" s="117" t="s">
        <v>195</v>
      </c>
      <c r="U734" s="118" t="s">
        <v>195</v>
      </c>
      <c r="V734" s="106">
        <v>25</v>
      </c>
      <c r="W734" s="106">
        <v>30</v>
      </c>
      <c r="X734" s="106">
        <v>19</v>
      </c>
      <c r="Y734" s="106">
        <v>12</v>
      </c>
      <c r="Z734" s="106">
        <v>17</v>
      </c>
      <c r="AA734" s="106">
        <v>13</v>
      </c>
      <c r="AB734" s="106">
        <v>21</v>
      </c>
      <c r="AC734" s="106">
        <v>26</v>
      </c>
      <c r="AD734" s="106">
        <v>26</v>
      </c>
      <c r="AE734" s="106">
        <v>21</v>
      </c>
      <c r="AF734" s="106">
        <v>23</v>
      </c>
      <c r="AG734" s="182">
        <v>19</v>
      </c>
      <c r="AH734" s="119">
        <f t="shared" si="199"/>
        <v>252</v>
      </c>
      <c r="AI734" s="106">
        <f t="shared" si="200"/>
        <v>25</v>
      </c>
      <c r="AJ734" s="107">
        <f t="shared" si="201"/>
        <v>30</v>
      </c>
      <c r="AK734" s="107">
        <f t="shared" si="202"/>
        <v>19</v>
      </c>
      <c r="AL734" s="107">
        <f t="shared" si="203"/>
        <v>12</v>
      </c>
      <c r="AM734" s="107">
        <f t="shared" si="204"/>
        <v>17</v>
      </c>
      <c r="AN734" s="107">
        <f t="shared" si="205"/>
        <v>13</v>
      </c>
      <c r="AO734" s="107">
        <f t="shared" si="206"/>
        <v>21</v>
      </c>
      <c r="AP734" s="107">
        <f t="shared" si="207"/>
        <v>26</v>
      </c>
      <c r="AQ734" s="107">
        <f t="shared" si="208"/>
        <v>26</v>
      </c>
      <c r="AR734" s="107">
        <f t="shared" si="209"/>
        <v>21</v>
      </c>
      <c r="AS734" s="107">
        <f t="shared" si="210"/>
        <v>23</v>
      </c>
      <c r="AT734" s="107">
        <f t="shared" si="211"/>
        <v>19</v>
      </c>
      <c r="AU734" s="105">
        <f t="shared" si="212"/>
        <v>252</v>
      </c>
      <c r="AV734" s="86">
        <v>3487.5199999999986</v>
      </c>
      <c r="AW734" s="87">
        <f t="shared" si="213"/>
        <v>16320.15</v>
      </c>
      <c r="AX734" s="87">
        <f t="shared" si="214"/>
        <v>12832.630000000001</v>
      </c>
    </row>
    <row r="735" spans="1:50" ht="15.75" thickBot="1" x14ac:dyDescent="0.3">
      <c r="A735" s="179" t="s">
        <v>118</v>
      </c>
      <c r="B735" s="180" t="s">
        <v>358</v>
      </c>
      <c r="C735" s="181" t="s">
        <v>285</v>
      </c>
      <c r="D735" s="176" t="str">
        <f t="shared" si="198"/>
        <v>1538150370-Superior-STAR+PLUS-MRSA West</v>
      </c>
      <c r="E735" s="169" t="s">
        <v>480</v>
      </c>
      <c r="F735" s="169" t="s">
        <v>233</v>
      </c>
      <c r="G735" s="169" t="s">
        <v>202</v>
      </c>
      <c r="H735" s="85" t="s">
        <v>469</v>
      </c>
      <c r="I735" s="95" t="s">
        <v>510</v>
      </c>
      <c r="J735" s="116" t="s">
        <v>195</v>
      </c>
      <c r="K735" s="117" t="s">
        <v>195</v>
      </c>
      <c r="L735" s="117" t="s">
        <v>195</v>
      </c>
      <c r="M735" s="117" t="s">
        <v>195</v>
      </c>
      <c r="N735" s="117" t="s">
        <v>195</v>
      </c>
      <c r="O735" s="117" t="s">
        <v>195</v>
      </c>
      <c r="P735" s="117" t="s">
        <v>195</v>
      </c>
      <c r="Q735" s="117" t="s">
        <v>195</v>
      </c>
      <c r="R735" s="117" t="s">
        <v>195</v>
      </c>
      <c r="S735" s="117" t="s">
        <v>195</v>
      </c>
      <c r="T735" s="117" t="s">
        <v>195</v>
      </c>
      <c r="U735" s="118" t="s">
        <v>195</v>
      </c>
      <c r="V735" s="106">
        <v>1</v>
      </c>
      <c r="W735" s="106">
        <v>2</v>
      </c>
      <c r="X735" s="106">
        <v>3</v>
      </c>
      <c r="Y735" s="106">
        <v>1</v>
      </c>
      <c r="Z735" s="106">
        <v>2</v>
      </c>
      <c r="AA735" s="106">
        <v>2</v>
      </c>
      <c r="AB735" s="106">
        <v>3</v>
      </c>
      <c r="AC735" s="106">
        <v>2</v>
      </c>
      <c r="AD735" s="106">
        <v>0</v>
      </c>
      <c r="AE735" s="106">
        <v>0</v>
      </c>
      <c r="AF735" s="106">
        <v>3</v>
      </c>
      <c r="AG735" s="182">
        <v>0</v>
      </c>
      <c r="AH735" s="119">
        <f t="shared" si="199"/>
        <v>19</v>
      </c>
      <c r="AI735" s="106">
        <f t="shared" si="200"/>
        <v>1</v>
      </c>
      <c r="AJ735" s="107">
        <f t="shared" si="201"/>
        <v>2</v>
      </c>
      <c r="AK735" s="107">
        <f t="shared" si="202"/>
        <v>3</v>
      </c>
      <c r="AL735" s="107">
        <f t="shared" si="203"/>
        <v>1</v>
      </c>
      <c r="AM735" s="107">
        <f t="shared" si="204"/>
        <v>2</v>
      </c>
      <c r="AN735" s="107">
        <f t="shared" si="205"/>
        <v>2</v>
      </c>
      <c r="AO735" s="107">
        <f t="shared" si="206"/>
        <v>3</v>
      </c>
      <c r="AP735" s="107">
        <f t="shared" si="207"/>
        <v>2</v>
      </c>
      <c r="AQ735" s="107">
        <f t="shared" si="208"/>
        <v>0</v>
      </c>
      <c r="AR735" s="107">
        <f t="shared" si="209"/>
        <v>0</v>
      </c>
      <c r="AS735" s="107">
        <f t="shared" si="210"/>
        <v>3</v>
      </c>
      <c r="AT735" s="107">
        <f t="shared" si="211"/>
        <v>0</v>
      </c>
      <c r="AU735" s="105">
        <f t="shared" si="212"/>
        <v>19</v>
      </c>
      <c r="AV735" s="86">
        <v>2053.88</v>
      </c>
      <c r="AW735" s="87">
        <f t="shared" si="213"/>
        <v>1230.49</v>
      </c>
      <c r="AX735" s="87">
        <f t="shared" si="214"/>
        <v>-823.3900000000001</v>
      </c>
    </row>
    <row r="736" spans="1:50" ht="15.75" thickBot="1" x14ac:dyDescent="0.3">
      <c r="A736" s="179" t="s">
        <v>119</v>
      </c>
      <c r="B736" s="180" t="s">
        <v>218</v>
      </c>
      <c r="C736" s="181" t="s">
        <v>285</v>
      </c>
      <c r="D736" s="176" t="str">
        <f t="shared" si="198"/>
        <v>1538486790-Superior-STAR+PLUS-MRSA West</v>
      </c>
      <c r="E736" s="169" t="s">
        <v>480</v>
      </c>
      <c r="F736" s="169" t="s">
        <v>233</v>
      </c>
      <c r="G736" s="169" t="s">
        <v>202</v>
      </c>
      <c r="H736" s="85" t="s">
        <v>468</v>
      </c>
      <c r="I736" s="95" t="s">
        <v>510</v>
      </c>
      <c r="J736" s="116" t="s">
        <v>195</v>
      </c>
      <c r="K736" s="117" t="s">
        <v>195</v>
      </c>
      <c r="L736" s="117" t="s">
        <v>195</v>
      </c>
      <c r="M736" s="117" t="s">
        <v>195</v>
      </c>
      <c r="N736" s="117" t="s">
        <v>195</v>
      </c>
      <c r="O736" s="117" t="s">
        <v>195</v>
      </c>
      <c r="P736" s="117" t="s">
        <v>195</v>
      </c>
      <c r="Q736" s="117" t="s">
        <v>195</v>
      </c>
      <c r="R736" s="117" t="s">
        <v>195</v>
      </c>
      <c r="S736" s="117" t="s">
        <v>195</v>
      </c>
      <c r="T736" s="117" t="s">
        <v>195</v>
      </c>
      <c r="U736" s="118" t="s">
        <v>195</v>
      </c>
      <c r="V736" s="106">
        <v>9</v>
      </c>
      <c r="W736" s="106">
        <v>4</v>
      </c>
      <c r="X736" s="106">
        <v>2</v>
      </c>
      <c r="Y736" s="106">
        <v>3</v>
      </c>
      <c r="Z736" s="106">
        <v>7</v>
      </c>
      <c r="AA736" s="106">
        <v>7</v>
      </c>
      <c r="AB736" s="106">
        <v>8</v>
      </c>
      <c r="AC736" s="106">
        <v>5</v>
      </c>
      <c r="AD736" s="106">
        <v>5</v>
      </c>
      <c r="AE736" s="106">
        <v>1</v>
      </c>
      <c r="AF736" s="106">
        <v>6</v>
      </c>
      <c r="AG736" s="182">
        <v>12</v>
      </c>
      <c r="AH736" s="119">
        <f t="shared" si="199"/>
        <v>69</v>
      </c>
      <c r="AI736" s="106">
        <f t="shared" si="200"/>
        <v>9</v>
      </c>
      <c r="AJ736" s="107">
        <f t="shared" si="201"/>
        <v>4</v>
      </c>
      <c r="AK736" s="107">
        <f t="shared" si="202"/>
        <v>2</v>
      </c>
      <c r="AL736" s="107">
        <f t="shared" si="203"/>
        <v>3</v>
      </c>
      <c r="AM736" s="107">
        <f t="shared" si="204"/>
        <v>7</v>
      </c>
      <c r="AN736" s="107">
        <f t="shared" si="205"/>
        <v>7</v>
      </c>
      <c r="AO736" s="107">
        <f t="shared" si="206"/>
        <v>8</v>
      </c>
      <c r="AP736" s="107">
        <f t="shared" si="207"/>
        <v>5</v>
      </c>
      <c r="AQ736" s="107">
        <f t="shared" si="208"/>
        <v>5</v>
      </c>
      <c r="AR736" s="107">
        <f t="shared" si="209"/>
        <v>1</v>
      </c>
      <c r="AS736" s="107">
        <f t="shared" si="210"/>
        <v>6</v>
      </c>
      <c r="AT736" s="107">
        <f t="shared" si="211"/>
        <v>12</v>
      </c>
      <c r="AU736" s="105">
        <f t="shared" si="212"/>
        <v>69</v>
      </c>
      <c r="AV736" s="86">
        <v>5275.7800000000007</v>
      </c>
      <c r="AW736" s="87">
        <f t="shared" si="213"/>
        <v>7509.46</v>
      </c>
      <c r="AX736" s="87">
        <f t="shared" si="214"/>
        <v>2233.6799999999994</v>
      </c>
    </row>
    <row r="737" spans="1:50" ht="15.75" thickBot="1" x14ac:dyDescent="0.3">
      <c r="A737" s="179" t="s">
        <v>176</v>
      </c>
      <c r="B737" s="180" t="s">
        <v>312</v>
      </c>
      <c r="C737" s="181" t="s">
        <v>227</v>
      </c>
      <c r="D737" s="176" t="str">
        <f t="shared" si="198"/>
        <v>1912425000-BCBS-STAR-Travis</v>
      </c>
      <c r="E737" s="169" t="s">
        <v>471</v>
      </c>
      <c r="F737" s="169" t="s">
        <v>201</v>
      </c>
      <c r="G737" s="169" t="s">
        <v>225</v>
      </c>
      <c r="H737" s="85" t="s">
        <v>469</v>
      </c>
      <c r="I737" s="95" t="s">
        <v>510</v>
      </c>
      <c r="J737" s="116" t="s">
        <v>195</v>
      </c>
      <c r="K737" s="117" t="s">
        <v>195</v>
      </c>
      <c r="L737" s="117" t="s">
        <v>195</v>
      </c>
      <c r="M737" s="117" t="s">
        <v>195</v>
      </c>
      <c r="N737" s="117" t="s">
        <v>195</v>
      </c>
      <c r="O737" s="117" t="s">
        <v>195</v>
      </c>
      <c r="P737" s="117" t="s">
        <v>195</v>
      </c>
      <c r="Q737" s="117" t="s">
        <v>195</v>
      </c>
      <c r="R737" s="117" t="s">
        <v>195</v>
      </c>
      <c r="S737" s="117" t="s">
        <v>195</v>
      </c>
      <c r="T737" s="117" t="s">
        <v>195</v>
      </c>
      <c r="U737" s="118" t="s">
        <v>195</v>
      </c>
      <c r="V737" s="106">
        <v>4</v>
      </c>
      <c r="W737" s="106">
        <v>1</v>
      </c>
      <c r="X737" s="106">
        <v>2</v>
      </c>
      <c r="Y737" s="106">
        <v>1</v>
      </c>
      <c r="Z737" s="106">
        <v>1</v>
      </c>
      <c r="AA737" s="106">
        <v>0</v>
      </c>
      <c r="AB737" s="106">
        <v>2</v>
      </c>
      <c r="AC737" s="106">
        <v>1</v>
      </c>
      <c r="AD737" s="106">
        <v>0</v>
      </c>
      <c r="AE737" s="106">
        <v>0</v>
      </c>
      <c r="AF737" s="106">
        <v>1</v>
      </c>
      <c r="AG737" s="182">
        <v>2</v>
      </c>
      <c r="AH737" s="119">
        <f t="shared" si="199"/>
        <v>15</v>
      </c>
      <c r="AI737" s="106">
        <f t="shared" si="200"/>
        <v>4</v>
      </c>
      <c r="AJ737" s="107">
        <f t="shared" si="201"/>
        <v>1</v>
      </c>
      <c r="AK737" s="107">
        <f t="shared" si="202"/>
        <v>2</v>
      </c>
      <c r="AL737" s="107">
        <f t="shared" si="203"/>
        <v>1</v>
      </c>
      <c r="AM737" s="107">
        <f t="shared" si="204"/>
        <v>1</v>
      </c>
      <c r="AN737" s="107">
        <f t="shared" si="205"/>
        <v>0</v>
      </c>
      <c r="AO737" s="107">
        <f t="shared" si="206"/>
        <v>2</v>
      </c>
      <c r="AP737" s="107">
        <f t="shared" si="207"/>
        <v>1</v>
      </c>
      <c r="AQ737" s="107">
        <f t="shared" si="208"/>
        <v>0</v>
      </c>
      <c r="AR737" s="107">
        <f t="shared" si="209"/>
        <v>0</v>
      </c>
      <c r="AS737" s="107">
        <f t="shared" si="210"/>
        <v>1</v>
      </c>
      <c r="AT737" s="107">
        <f t="shared" si="211"/>
        <v>2</v>
      </c>
      <c r="AU737" s="105">
        <f t="shared" si="212"/>
        <v>15</v>
      </c>
      <c r="AV737" s="86">
        <v>1034.95</v>
      </c>
      <c r="AW737" s="87">
        <f t="shared" si="213"/>
        <v>971.44</v>
      </c>
      <c r="AX737" s="87">
        <f t="shared" si="214"/>
        <v>-63.509999999999991</v>
      </c>
    </row>
    <row r="738" spans="1:50" ht="15.75" thickBot="1" x14ac:dyDescent="0.3">
      <c r="A738" s="179" t="s">
        <v>127</v>
      </c>
      <c r="B738" s="180" t="s">
        <v>404</v>
      </c>
      <c r="C738" s="181" t="s">
        <v>416</v>
      </c>
      <c r="D738" s="176" t="str">
        <f t="shared" si="198"/>
        <v>1639511207-BCBS-STAR Kids-MRSA Central</v>
      </c>
      <c r="E738" s="169" t="s">
        <v>471</v>
      </c>
      <c r="F738" s="169" t="s">
        <v>236</v>
      </c>
      <c r="G738" s="169" t="s">
        <v>212</v>
      </c>
      <c r="H738" s="85" t="s">
        <v>469</v>
      </c>
      <c r="I738" s="95" t="s">
        <v>510</v>
      </c>
      <c r="J738" s="116" t="s">
        <v>195</v>
      </c>
      <c r="K738" s="117" t="s">
        <v>195</v>
      </c>
      <c r="L738" s="117" t="s">
        <v>195</v>
      </c>
      <c r="M738" s="117" t="s">
        <v>195</v>
      </c>
      <c r="N738" s="117" t="s">
        <v>195</v>
      </c>
      <c r="O738" s="117" t="s">
        <v>195</v>
      </c>
      <c r="P738" s="117" t="s">
        <v>195</v>
      </c>
      <c r="Q738" s="117" t="s">
        <v>195</v>
      </c>
      <c r="R738" s="117" t="s">
        <v>195</v>
      </c>
      <c r="S738" s="117" t="s">
        <v>195</v>
      </c>
      <c r="T738" s="117" t="s">
        <v>195</v>
      </c>
      <c r="U738" s="118" t="s">
        <v>195</v>
      </c>
      <c r="V738" s="106">
        <v>1</v>
      </c>
      <c r="W738" s="106">
        <v>0</v>
      </c>
      <c r="X738" s="106">
        <v>1</v>
      </c>
      <c r="Y738" s="106">
        <v>0</v>
      </c>
      <c r="Z738" s="106">
        <v>1</v>
      </c>
      <c r="AA738" s="106">
        <v>2</v>
      </c>
      <c r="AB738" s="106">
        <v>0</v>
      </c>
      <c r="AC738" s="106">
        <v>1</v>
      </c>
      <c r="AD738" s="106">
        <v>2</v>
      </c>
      <c r="AE738" s="106">
        <v>1</v>
      </c>
      <c r="AF738" s="106">
        <v>0</v>
      </c>
      <c r="AG738" s="182">
        <v>1</v>
      </c>
      <c r="AH738" s="119">
        <f t="shared" si="199"/>
        <v>10</v>
      </c>
      <c r="AI738" s="106">
        <f t="shared" si="200"/>
        <v>1</v>
      </c>
      <c r="AJ738" s="107">
        <f t="shared" si="201"/>
        <v>0</v>
      </c>
      <c r="AK738" s="107">
        <f t="shared" si="202"/>
        <v>1</v>
      </c>
      <c r="AL738" s="107">
        <f t="shared" si="203"/>
        <v>0</v>
      </c>
      <c r="AM738" s="107">
        <f t="shared" si="204"/>
        <v>1</v>
      </c>
      <c r="AN738" s="107">
        <f t="shared" si="205"/>
        <v>2</v>
      </c>
      <c r="AO738" s="107">
        <f t="shared" si="206"/>
        <v>0</v>
      </c>
      <c r="AP738" s="107">
        <f t="shared" si="207"/>
        <v>1</v>
      </c>
      <c r="AQ738" s="107">
        <f t="shared" si="208"/>
        <v>2</v>
      </c>
      <c r="AR738" s="107">
        <f t="shared" si="209"/>
        <v>1</v>
      </c>
      <c r="AS738" s="107">
        <f t="shared" si="210"/>
        <v>0</v>
      </c>
      <c r="AT738" s="107">
        <f t="shared" si="211"/>
        <v>1</v>
      </c>
      <c r="AU738" s="105">
        <f t="shared" si="212"/>
        <v>10</v>
      </c>
      <c r="AV738" s="86">
        <v>270.71999999999997</v>
      </c>
      <c r="AW738" s="87">
        <f t="shared" si="213"/>
        <v>647.63</v>
      </c>
      <c r="AX738" s="87">
        <f t="shared" si="214"/>
        <v>376.91</v>
      </c>
    </row>
    <row r="739" spans="1:50" ht="15.75" thickBot="1" x14ac:dyDescent="0.3">
      <c r="A739" s="179" t="s">
        <v>164</v>
      </c>
      <c r="B739" s="180" t="s">
        <v>295</v>
      </c>
      <c r="C739" s="181" t="s">
        <v>416</v>
      </c>
      <c r="D739" s="176" t="str">
        <f t="shared" si="198"/>
        <v>1841752375-BCBS-STAR Kids-MRSA Central</v>
      </c>
      <c r="E739" s="169" t="s">
        <v>471</v>
      </c>
      <c r="F739" s="169" t="s">
        <v>236</v>
      </c>
      <c r="G739" s="169" t="s">
        <v>212</v>
      </c>
      <c r="H739" s="85" t="s">
        <v>469</v>
      </c>
      <c r="I739" s="95" t="s">
        <v>510</v>
      </c>
      <c r="J739" s="116" t="s">
        <v>195</v>
      </c>
      <c r="K739" s="117" t="s">
        <v>195</v>
      </c>
      <c r="L739" s="117" t="s">
        <v>195</v>
      </c>
      <c r="M739" s="117" t="s">
        <v>195</v>
      </c>
      <c r="N739" s="117" t="s">
        <v>195</v>
      </c>
      <c r="O739" s="117" t="s">
        <v>195</v>
      </c>
      <c r="P739" s="117" t="s">
        <v>195</v>
      </c>
      <c r="Q739" s="117" t="s">
        <v>195</v>
      </c>
      <c r="R739" s="117" t="s">
        <v>195</v>
      </c>
      <c r="S739" s="117" t="s">
        <v>195</v>
      </c>
      <c r="T739" s="117" t="s">
        <v>195</v>
      </c>
      <c r="U739" s="118" t="s">
        <v>195</v>
      </c>
      <c r="V739" s="106">
        <v>2</v>
      </c>
      <c r="W739" s="106">
        <v>2</v>
      </c>
      <c r="X739" s="106">
        <v>5</v>
      </c>
      <c r="Y739" s="106">
        <v>6</v>
      </c>
      <c r="Z739" s="106">
        <v>3</v>
      </c>
      <c r="AA739" s="106">
        <v>1</v>
      </c>
      <c r="AB739" s="106">
        <v>4</v>
      </c>
      <c r="AC739" s="106">
        <v>1</v>
      </c>
      <c r="AD739" s="106">
        <v>6</v>
      </c>
      <c r="AE739" s="106">
        <v>4</v>
      </c>
      <c r="AF739" s="106">
        <v>2</v>
      </c>
      <c r="AG739" s="182">
        <v>7</v>
      </c>
      <c r="AH739" s="119">
        <f t="shared" si="199"/>
        <v>43</v>
      </c>
      <c r="AI739" s="106">
        <f t="shared" si="200"/>
        <v>2</v>
      </c>
      <c r="AJ739" s="107">
        <f t="shared" si="201"/>
        <v>2</v>
      </c>
      <c r="AK739" s="107">
        <f t="shared" si="202"/>
        <v>5</v>
      </c>
      <c r="AL739" s="107">
        <f t="shared" si="203"/>
        <v>6</v>
      </c>
      <c r="AM739" s="107">
        <f t="shared" si="204"/>
        <v>3</v>
      </c>
      <c r="AN739" s="107">
        <f t="shared" si="205"/>
        <v>1</v>
      </c>
      <c r="AO739" s="107">
        <f t="shared" si="206"/>
        <v>4</v>
      </c>
      <c r="AP739" s="107">
        <f t="shared" si="207"/>
        <v>1</v>
      </c>
      <c r="AQ739" s="107">
        <f t="shared" si="208"/>
        <v>6</v>
      </c>
      <c r="AR739" s="107">
        <f t="shared" si="209"/>
        <v>4</v>
      </c>
      <c r="AS739" s="107">
        <f t="shared" si="210"/>
        <v>2</v>
      </c>
      <c r="AT739" s="107">
        <f t="shared" si="211"/>
        <v>7</v>
      </c>
      <c r="AU739" s="105">
        <f t="shared" si="212"/>
        <v>43</v>
      </c>
      <c r="AV739" s="86">
        <v>1766.4600000000009</v>
      </c>
      <c r="AW739" s="87">
        <f t="shared" si="213"/>
        <v>2784.79</v>
      </c>
      <c r="AX739" s="87">
        <f t="shared" si="214"/>
        <v>1018.329999999999</v>
      </c>
    </row>
    <row r="740" spans="1:50" ht="15.75" thickBot="1" x14ac:dyDescent="0.3">
      <c r="A740" s="179" t="s">
        <v>56</v>
      </c>
      <c r="B740" s="180" t="s">
        <v>289</v>
      </c>
      <c r="C740" s="181" t="s">
        <v>416</v>
      </c>
      <c r="D740" s="176" t="str">
        <f t="shared" si="198"/>
        <v>1114255833-BCBS-STAR Kids-MRSA Central</v>
      </c>
      <c r="E740" s="169" t="s">
        <v>471</v>
      </c>
      <c r="F740" s="169" t="s">
        <v>236</v>
      </c>
      <c r="G740" s="169" t="s">
        <v>212</v>
      </c>
      <c r="H740" s="85" t="s">
        <v>469</v>
      </c>
      <c r="I740" s="95" t="s">
        <v>510</v>
      </c>
      <c r="J740" s="116" t="s">
        <v>195</v>
      </c>
      <c r="K740" s="117" t="s">
        <v>195</v>
      </c>
      <c r="L740" s="117" t="s">
        <v>195</v>
      </c>
      <c r="M740" s="117" t="s">
        <v>195</v>
      </c>
      <c r="N740" s="117" t="s">
        <v>195</v>
      </c>
      <c r="O740" s="117" t="s">
        <v>195</v>
      </c>
      <c r="P740" s="117" t="s">
        <v>195</v>
      </c>
      <c r="Q740" s="117" t="s">
        <v>195</v>
      </c>
      <c r="R740" s="117" t="s">
        <v>195</v>
      </c>
      <c r="S740" s="117" t="s">
        <v>195</v>
      </c>
      <c r="T740" s="117" t="s">
        <v>195</v>
      </c>
      <c r="U740" s="118" t="s">
        <v>195</v>
      </c>
      <c r="V740" s="106">
        <v>0</v>
      </c>
      <c r="W740" s="106">
        <v>0</v>
      </c>
      <c r="X740" s="106">
        <v>0</v>
      </c>
      <c r="Y740" s="106">
        <v>0</v>
      </c>
      <c r="Z740" s="106">
        <v>0</v>
      </c>
      <c r="AA740" s="106">
        <v>0</v>
      </c>
      <c r="AB740" s="106">
        <v>0</v>
      </c>
      <c r="AC740" s="106">
        <v>0</v>
      </c>
      <c r="AD740" s="106">
        <v>0</v>
      </c>
      <c r="AE740" s="106">
        <v>0</v>
      </c>
      <c r="AF740" s="106">
        <v>0</v>
      </c>
      <c r="AG740" s="182">
        <v>1</v>
      </c>
      <c r="AH740" s="119">
        <f t="shared" si="199"/>
        <v>1</v>
      </c>
      <c r="AI740" s="106">
        <f t="shared" si="200"/>
        <v>0</v>
      </c>
      <c r="AJ740" s="107">
        <f t="shared" si="201"/>
        <v>0</v>
      </c>
      <c r="AK740" s="107">
        <f t="shared" si="202"/>
        <v>0</v>
      </c>
      <c r="AL740" s="107">
        <f t="shared" si="203"/>
        <v>0</v>
      </c>
      <c r="AM740" s="107">
        <f t="shared" si="204"/>
        <v>0</v>
      </c>
      <c r="AN740" s="107">
        <f t="shared" si="205"/>
        <v>0</v>
      </c>
      <c r="AO740" s="107">
        <f t="shared" si="206"/>
        <v>0</v>
      </c>
      <c r="AP740" s="107">
        <f t="shared" si="207"/>
        <v>0</v>
      </c>
      <c r="AQ740" s="107">
        <f t="shared" si="208"/>
        <v>0</v>
      </c>
      <c r="AR740" s="107">
        <f t="shared" si="209"/>
        <v>0</v>
      </c>
      <c r="AS740" s="107">
        <f t="shared" si="210"/>
        <v>0</v>
      </c>
      <c r="AT740" s="107">
        <f t="shared" si="211"/>
        <v>1</v>
      </c>
      <c r="AU740" s="105">
        <f t="shared" si="212"/>
        <v>1</v>
      </c>
      <c r="AV740" s="86">
        <v>1186.6000000000004</v>
      </c>
      <c r="AW740" s="87">
        <f t="shared" si="213"/>
        <v>64.760000000000005</v>
      </c>
      <c r="AX740" s="87">
        <f t="shared" si="214"/>
        <v>-1121.8400000000004</v>
      </c>
    </row>
    <row r="741" spans="1:50" ht="15.75" thickBot="1" x14ac:dyDescent="0.3">
      <c r="A741" s="179" t="s">
        <v>121</v>
      </c>
      <c r="B741" s="180" t="s">
        <v>297</v>
      </c>
      <c r="C741" s="181" t="s">
        <v>416</v>
      </c>
      <c r="D741" s="176" t="str">
        <f t="shared" si="198"/>
        <v>1558474999-BCBS-STAR Kids-MRSA Central</v>
      </c>
      <c r="E741" s="169" t="s">
        <v>471</v>
      </c>
      <c r="F741" s="169" t="s">
        <v>236</v>
      </c>
      <c r="G741" s="169" t="s">
        <v>212</v>
      </c>
      <c r="H741" s="85" t="s">
        <v>469</v>
      </c>
      <c r="I741" s="95" t="s">
        <v>510</v>
      </c>
      <c r="J741" s="116" t="s">
        <v>195</v>
      </c>
      <c r="K741" s="117" t="s">
        <v>195</v>
      </c>
      <c r="L741" s="117" t="s">
        <v>195</v>
      </c>
      <c r="M741" s="117" t="s">
        <v>195</v>
      </c>
      <c r="N741" s="117" t="s">
        <v>195</v>
      </c>
      <c r="O741" s="117" t="s">
        <v>195</v>
      </c>
      <c r="P741" s="117" t="s">
        <v>195</v>
      </c>
      <c r="Q741" s="117" t="s">
        <v>195</v>
      </c>
      <c r="R741" s="117" t="s">
        <v>195</v>
      </c>
      <c r="S741" s="117" t="s">
        <v>195</v>
      </c>
      <c r="T741" s="117" t="s">
        <v>195</v>
      </c>
      <c r="U741" s="118" t="s">
        <v>195</v>
      </c>
      <c r="V741" s="106">
        <v>1</v>
      </c>
      <c r="W741" s="106">
        <v>3</v>
      </c>
      <c r="X741" s="106">
        <v>1</v>
      </c>
      <c r="Y741" s="106">
        <v>0</v>
      </c>
      <c r="Z741" s="106">
        <v>1</v>
      </c>
      <c r="AA741" s="106">
        <v>1</v>
      </c>
      <c r="AB741" s="106">
        <v>3</v>
      </c>
      <c r="AC741" s="106">
        <v>0</v>
      </c>
      <c r="AD741" s="106">
        <v>0</v>
      </c>
      <c r="AE741" s="106">
        <v>1</v>
      </c>
      <c r="AF741" s="106">
        <v>1</v>
      </c>
      <c r="AG741" s="182">
        <v>0</v>
      </c>
      <c r="AH741" s="119">
        <f t="shared" si="199"/>
        <v>12</v>
      </c>
      <c r="AI741" s="106">
        <f t="shared" si="200"/>
        <v>1</v>
      </c>
      <c r="AJ741" s="107">
        <f t="shared" si="201"/>
        <v>3</v>
      </c>
      <c r="AK741" s="107">
        <f t="shared" si="202"/>
        <v>1</v>
      </c>
      <c r="AL741" s="107">
        <f t="shared" si="203"/>
        <v>0</v>
      </c>
      <c r="AM741" s="107">
        <f t="shared" si="204"/>
        <v>1</v>
      </c>
      <c r="AN741" s="107">
        <f t="shared" si="205"/>
        <v>1</v>
      </c>
      <c r="AO741" s="107">
        <f t="shared" si="206"/>
        <v>3</v>
      </c>
      <c r="AP741" s="107">
        <f t="shared" si="207"/>
        <v>0</v>
      </c>
      <c r="AQ741" s="107">
        <f t="shared" si="208"/>
        <v>0</v>
      </c>
      <c r="AR741" s="107">
        <f t="shared" si="209"/>
        <v>1</v>
      </c>
      <c r="AS741" s="107">
        <f t="shared" si="210"/>
        <v>1</v>
      </c>
      <c r="AT741" s="107">
        <f t="shared" si="211"/>
        <v>0</v>
      </c>
      <c r="AU741" s="105">
        <f t="shared" si="212"/>
        <v>12</v>
      </c>
      <c r="AV741" s="86">
        <v>7735.8900000000012</v>
      </c>
      <c r="AW741" s="87">
        <f t="shared" si="213"/>
        <v>777.15</v>
      </c>
      <c r="AX741" s="87">
        <f t="shared" si="214"/>
        <v>-6958.7400000000016</v>
      </c>
    </row>
    <row r="742" spans="1:50" ht="15.75" thickBot="1" x14ac:dyDescent="0.3">
      <c r="A742" s="179" t="s">
        <v>179</v>
      </c>
      <c r="B742" s="180" t="s">
        <v>333</v>
      </c>
      <c r="C742" s="181" t="s">
        <v>416</v>
      </c>
      <c r="D742" s="176" t="str">
        <f t="shared" si="198"/>
        <v>1932158367-BCBS-STAR Kids-MRSA Central</v>
      </c>
      <c r="E742" s="169" t="s">
        <v>471</v>
      </c>
      <c r="F742" s="169" t="s">
        <v>236</v>
      </c>
      <c r="G742" s="169" t="s">
        <v>212</v>
      </c>
      <c r="H742" s="85" t="s">
        <v>469</v>
      </c>
      <c r="I742" s="95" t="s">
        <v>510</v>
      </c>
      <c r="J742" s="116" t="s">
        <v>195</v>
      </c>
      <c r="K742" s="117" t="s">
        <v>195</v>
      </c>
      <c r="L742" s="117" t="s">
        <v>195</v>
      </c>
      <c r="M742" s="117" t="s">
        <v>195</v>
      </c>
      <c r="N742" s="117" t="s">
        <v>195</v>
      </c>
      <c r="O742" s="117" t="s">
        <v>195</v>
      </c>
      <c r="P742" s="117" t="s">
        <v>195</v>
      </c>
      <c r="Q742" s="117" t="s">
        <v>195</v>
      </c>
      <c r="R742" s="117" t="s">
        <v>195</v>
      </c>
      <c r="S742" s="117" t="s">
        <v>195</v>
      </c>
      <c r="T742" s="117" t="s">
        <v>195</v>
      </c>
      <c r="U742" s="118" t="s">
        <v>195</v>
      </c>
      <c r="V742" s="106">
        <v>0</v>
      </c>
      <c r="W742" s="106">
        <v>0</v>
      </c>
      <c r="X742" s="106">
        <v>0</v>
      </c>
      <c r="Y742" s="106">
        <v>0</v>
      </c>
      <c r="Z742" s="106">
        <v>0</v>
      </c>
      <c r="AA742" s="106">
        <v>0</v>
      </c>
      <c r="AB742" s="106">
        <v>1</v>
      </c>
      <c r="AC742" s="106">
        <v>0</v>
      </c>
      <c r="AD742" s="106">
        <v>0</v>
      </c>
      <c r="AE742" s="106">
        <v>0</v>
      </c>
      <c r="AF742" s="106">
        <v>0</v>
      </c>
      <c r="AG742" s="182">
        <v>0</v>
      </c>
      <c r="AH742" s="119">
        <f t="shared" si="199"/>
        <v>1</v>
      </c>
      <c r="AI742" s="106">
        <f t="shared" si="200"/>
        <v>0</v>
      </c>
      <c r="AJ742" s="107">
        <f t="shared" si="201"/>
        <v>0</v>
      </c>
      <c r="AK742" s="107">
        <f t="shared" si="202"/>
        <v>0</v>
      </c>
      <c r="AL742" s="107">
        <f t="shared" si="203"/>
        <v>0</v>
      </c>
      <c r="AM742" s="107">
        <f t="shared" si="204"/>
        <v>0</v>
      </c>
      <c r="AN742" s="107">
        <f t="shared" si="205"/>
        <v>0</v>
      </c>
      <c r="AO742" s="107">
        <f t="shared" si="206"/>
        <v>1</v>
      </c>
      <c r="AP742" s="107">
        <f t="shared" si="207"/>
        <v>0</v>
      </c>
      <c r="AQ742" s="107">
        <f t="shared" si="208"/>
        <v>0</v>
      </c>
      <c r="AR742" s="107">
        <f t="shared" si="209"/>
        <v>0</v>
      </c>
      <c r="AS742" s="107">
        <f t="shared" si="210"/>
        <v>0</v>
      </c>
      <c r="AT742" s="107">
        <f t="shared" si="211"/>
        <v>0</v>
      </c>
      <c r="AU742" s="105">
        <f t="shared" si="212"/>
        <v>1</v>
      </c>
      <c r="AV742" s="86">
        <v>122.93000000000002</v>
      </c>
      <c r="AW742" s="87">
        <f t="shared" si="213"/>
        <v>64.760000000000005</v>
      </c>
      <c r="AX742" s="87">
        <f t="shared" si="214"/>
        <v>-58.170000000000016</v>
      </c>
    </row>
    <row r="743" spans="1:50" ht="15.75" thickBot="1" x14ac:dyDescent="0.3">
      <c r="A743" s="179" t="s">
        <v>55</v>
      </c>
      <c r="B743" s="180" t="s">
        <v>288</v>
      </c>
      <c r="C743" s="181" t="s">
        <v>416</v>
      </c>
      <c r="D743" s="176" t="str">
        <f t="shared" si="198"/>
        <v>1114221199-BCBS-STAR Kids-MRSA Central</v>
      </c>
      <c r="E743" s="169" t="s">
        <v>471</v>
      </c>
      <c r="F743" s="169" t="s">
        <v>236</v>
      </c>
      <c r="G743" s="169" t="s">
        <v>212</v>
      </c>
      <c r="H743" s="85" t="s">
        <v>469</v>
      </c>
      <c r="I743" s="95" t="s">
        <v>510</v>
      </c>
      <c r="J743" s="116" t="s">
        <v>195</v>
      </c>
      <c r="K743" s="117" t="s">
        <v>195</v>
      </c>
      <c r="L743" s="117" t="s">
        <v>195</v>
      </c>
      <c r="M743" s="117" t="s">
        <v>195</v>
      </c>
      <c r="N743" s="117" t="s">
        <v>195</v>
      </c>
      <c r="O743" s="117" t="s">
        <v>195</v>
      </c>
      <c r="P743" s="117" t="s">
        <v>195</v>
      </c>
      <c r="Q743" s="117" t="s">
        <v>195</v>
      </c>
      <c r="R743" s="117" t="s">
        <v>195</v>
      </c>
      <c r="S743" s="117" t="s">
        <v>195</v>
      </c>
      <c r="T743" s="117" t="s">
        <v>195</v>
      </c>
      <c r="U743" s="118" t="s">
        <v>195</v>
      </c>
      <c r="V743" s="106">
        <v>6</v>
      </c>
      <c r="W743" s="106">
        <v>3</v>
      </c>
      <c r="X743" s="106">
        <v>4</v>
      </c>
      <c r="Y743" s="106">
        <v>1</v>
      </c>
      <c r="Z743" s="106">
        <v>4</v>
      </c>
      <c r="AA743" s="106">
        <v>5</v>
      </c>
      <c r="AB743" s="106">
        <v>7</v>
      </c>
      <c r="AC743" s="106">
        <v>4</v>
      </c>
      <c r="AD743" s="106">
        <v>5</v>
      </c>
      <c r="AE743" s="106">
        <v>2</v>
      </c>
      <c r="AF743" s="106">
        <v>1</v>
      </c>
      <c r="AG743" s="182">
        <v>3</v>
      </c>
      <c r="AH743" s="119">
        <f t="shared" si="199"/>
        <v>45</v>
      </c>
      <c r="AI743" s="106">
        <f t="shared" si="200"/>
        <v>6</v>
      </c>
      <c r="AJ743" s="107">
        <f t="shared" si="201"/>
        <v>3</v>
      </c>
      <c r="AK743" s="107">
        <f t="shared" si="202"/>
        <v>4</v>
      </c>
      <c r="AL743" s="107">
        <f t="shared" si="203"/>
        <v>1</v>
      </c>
      <c r="AM743" s="107">
        <f t="shared" si="204"/>
        <v>4</v>
      </c>
      <c r="AN743" s="107">
        <f t="shared" si="205"/>
        <v>5</v>
      </c>
      <c r="AO743" s="107">
        <f t="shared" si="206"/>
        <v>7</v>
      </c>
      <c r="AP743" s="107">
        <f t="shared" si="207"/>
        <v>4</v>
      </c>
      <c r="AQ743" s="107">
        <f t="shared" si="208"/>
        <v>5</v>
      </c>
      <c r="AR743" s="107">
        <f t="shared" si="209"/>
        <v>2</v>
      </c>
      <c r="AS743" s="107">
        <f t="shared" si="210"/>
        <v>1</v>
      </c>
      <c r="AT743" s="107">
        <f t="shared" si="211"/>
        <v>3</v>
      </c>
      <c r="AU743" s="105">
        <f t="shared" si="212"/>
        <v>45</v>
      </c>
      <c r="AV743" s="86">
        <v>2054.1400000000012</v>
      </c>
      <c r="AW743" s="87">
        <f t="shared" si="213"/>
        <v>2914.31</v>
      </c>
      <c r="AX743" s="87">
        <f t="shared" si="214"/>
        <v>860.16999999999871</v>
      </c>
    </row>
    <row r="744" spans="1:50" ht="15.75" thickBot="1" x14ac:dyDescent="0.3">
      <c r="A744" s="179" t="s">
        <v>133</v>
      </c>
      <c r="B744" s="180" t="s">
        <v>374</v>
      </c>
      <c r="C744" s="181" t="s">
        <v>416</v>
      </c>
      <c r="D744" s="176" t="str">
        <f t="shared" si="198"/>
        <v>1659770030-BCBS-STAR Kids-MRSA Central</v>
      </c>
      <c r="E744" s="169" t="s">
        <v>471</v>
      </c>
      <c r="F744" s="169" t="s">
        <v>236</v>
      </c>
      <c r="G744" s="169" t="s">
        <v>212</v>
      </c>
      <c r="H744" s="85" t="s">
        <v>469</v>
      </c>
      <c r="I744" s="95" t="s">
        <v>510</v>
      </c>
      <c r="J744" s="116" t="s">
        <v>195</v>
      </c>
      <c r="K744" s="117" t="s">
        <v>195</v>
      </c>
      <c r="L744" s="117" t="s">
        <v>195</v>
      </c>
      <c r="M744" s="117" t="s">
        <v>195</v>
      </c>
      <c r="N744" s="117" t="s">
        <v>195</v>
      </c>
      <c r="O744" s="117" t="s">
        <v>195</v>
      </c>
      <c r="P744" s="117" t="s">
        <v>195</v>
      </c>
      <c r="Q744" s="117" t="s">
        <v>195</v>
      </c>
      <c r="R744" s="117" t="s">
        <v>195</v>
      </c>
      <c r="S744" s="117" t="s">
        <v>195</v>
      </c>
      <c r="T744" s="117" t="s">
        <v>195</v>
      </c>
      <c r="U744" s="118" t="s">
        <v>195</v>
      </c>
      <c r="V744" s="106">
        <v>11</v>
      </c>
      <c r="W744" s="106">
        <v>10</v>
      </c>
      <c r="X744" s="106">
        <v>7</v>
      </c>
      <c r="Y744" s="106">
        <v>7</v>
      </c>
      <c r="Z744" s="106">
        <v>12</v>
      </c>
      <c r="AA744" s="106">
        <v>4</v>
      </c>
      <c r="AB744" s="106">
        <v>15</v>
      </c>
      <c r="AC744" s="106">
        <v>4</v>
      </c>
      <c r="AD744" s="106">
        <v>4</v>
      </c>
      <c r="AE744" s="106">
        <v>3</v>
      </c>
      <c r="AF744" s="106">
        <v>4</v>
      </c>
      <c r="AG744" s="182">
        <v>6</v>
      </c>
      <c r="AH744" s="119">
        <f t="shared" si="199"/>
        <v>87</v>
      </c>
      <c r="AI744" s="106">
        <f t="shared" si="200"/>
        <v>11</v>
      </c>
      <c r="AJ744" s="107">
        <f t="shared" si="201"/>
        <v>10</v>
      </c>
      <c r="AK744" s="107">
        <f t="shared" si="202"/>
        <v>7</v>
      </c>
      <c r="AL744" s="107">
        <f t="shared" si="203"/>
        <v>7</v>
      </c>
      <c r="AM744" s="107">
        <f t="shared" si="204"/>
        <v>12</v>
      </c>
      <c r="AN744" s="107">
        <f t="shared" si="205"/>
        <v>4</v>
      </c>
      <c r="AO744" s="107">
        <f t="shared" si="206"/>
        <v>15</v>
      </c>
      <c r="AP744" s="107">
        <f t="shared" si="207"/>
        <v>4</v>
      </c>
      <c r="AQ744" s="107">
        <f t="shared" si="208"/>
        <v>4</v>
      </c>
      <c r="AR744" s="107">
        <f t="shared" si="209"/>
        <v>3</v>
      </c>
      <c r="AS744" s="107">
        <f t="shared" si="210"/>
        <v>4</v>
      </c>
      <c r="AT744" s="107">
        <f t="shared" si="211"/>
        <v>6</v>
      </c>
      <c r="AU744" s="105">
        <f t="shared" si="212"/>
        <v>87</v>
      </c>
      <c r="AV744" s="86">
        <v>3553.1600000000021</v>
      </c>
      <c r="AW744" s="87">
        <f t="shared" si="213"/>
        <v>5634.34</v>
      </c>
      <c r="AX744" s="87">
        <f t="shared" si="214"/>
        <v>2081.179999999998</v>
      </c>
    </row>
    <row r="745" spans="1:50" ht="15.75" thickBot="1" x14ac:dyDescent="0.3">
      <c r="A745" s="179" t="s">
        <v>150</v>
      </c>
      <c r="B745" s="180" t="s">
        <v>374</v>
      </c>
      <c r="C745" s="181" t="s">
        <v>416</v>
      </c>
      <c r="D745" s="176" t="str">
        <f t="shared" si="198"/>
        <v>1730557026-BCBS-STAR Kids-MRSA Central</v>
      </c>
      <c r="E745" s="169" t="s">
        <v>471</v>
      </c>
      <c r="F745" s="169" t="s">
        <v>236</v>
      </c>
      <c r="G745" s="169" t="s">
        <v>212</v>
      </c>
      <c r="H745" s="85" t="s">
        <v>469</v>
      </c>
      <c r="I745" s="95" t="s">
        <v>510</v>
      </c>
      <c r="J745" s="116" t="s">
        <v>195</v>
      </c>
      <c r="K745" s="117" t="s">
        <v>195</v>
      </c>
      <c r="L745" s="117" t="s">
        <v>195</v>
      </c>
      <c r="M745" s="117" t="s">
        <v>195</v>
      </c>
      <c r="N745" s="117" t="s">
        <v>195</v>
      </c>
      <c r="O745" s="117" t="s">
        <v>195</v>
      </c>
      <c r="P745" s="117" t="s">
        <v>195</v>
      </c>
      <c r="Q745" s="117" t="s">
        <v>195</v>
      </c>
      <c r="R745" s="117" t="s">
        <v>195</v>
      </c>
      <c r="S745" s="117" t="s">
        <v>195</v>
      </c>
      <c r="T745" s="117" t="s">
        <v>195</v>
      </c>
      <c r="U745" s="118" t="s">
        <v>195</v>
      </c>
      <c r="V745" s="106">
        <v>5</v>
      </c>
      <c r="W745" s="106">
        <v>7</v>
      </c>
      <c r="X745" s="106">
        <v>8</v>
      </c>
      <c r="Y745" s="106">
        <v>1</v>
      </c>
      <c r="Z745" s="106">
        <v>6</v>
      </c>
      <c r="AA745" s="106">
        <v>4</v>
      </c>
      <c r="AB745" s="106">
        <v>4</v>
      </c>
      <c r="AC745" s="106">
        <v>2</v>
      </c>
      <c r="AD745" s="106">
        <v>6</v>
      </c>
      <c r="AE745" s="106">
        <v>3</v>
      </c>
      <c r="AF745" s="106">
        <v>4</v>
      </c>
      <c r="AG745" s="182">
        <v>5</v>
      </c>
      <c r="AH745" s="119">
        <f t="shared" si="199"/>
        <v>55</v>
      </c>
      <c r="AI745" s="106">
        <f t="shared" si="200"/>
        <v>5</v>
      </c>
      <c r="AJ745" s="107">
        <f t="shared" si="201"/>
        <v>7</v>
      </c>
      <c r="AK745" s="107">
        <f t="shared" si="202"/>
        <v>8</v>
      </c>
      <c r="AL745" s="107">
        <f t="shared" si="203"/>
        <v>1</v>
      </c>
      <c r="AM745" s="107">
        <f t="shared" si="204"/>
        <v>6</v>
      </c>
      <c r="AN745" s="107">
        <f t="shared" si="205"/>
        <v>4</v>
      </c>
      <c r="AO745" s="107">
        <f t="shared" si="206"/>
        <v>4</v>
      </c>
      <c r="AP745" s="107">
        <f t="shared" si="207"/>
        <v>2</v>
      </c>
      <c r="AQ745" s="107">
        <f t="shared" si="208"/>
        <v>6</v>
      </c>
      <c r="AR745" s="107">
        <f t="shared" si="209"/>
        <v>3</v>
      </c>
      <c r="AS745" s="107">
        <f t="shared" si="210"/>
        <v>4</v>
      </c>
      <c r="AT745" s="107">
        <f t="shared" si="211"/>
        <v>5</v>
      </c>
      <c r="AU745" s="105">
        <f t="shared" si="212"/>
        <v>55</v>
      </c>
      <c r="AV745" s="86">
        <v>4659.84</v>
      </c>
      <c r="AW745" s="87">
        <f t="shared" si="213"/>
        <v>3561.94</v>
      </c>
      <c r="AX745" s="87">
        <f t="shared" si="214"/>
        <v>-1097.9000000000001</v>
      </c>
    </row>
    <row r="746" spans="1:50" ht="15.75" thickBot="1" x14ac:dyDescent="0.3">
      <c r="A746" s="179" t="s">
        <v>160</v>
      </c>
      <c r="B746" s="180" t="s">
        <v>374</v>
      </c>
      <c r="C746" s="181" t="s">
        <v>416</v>
      </c>
      <c r="D746" s="176" t="str">
        <f t="shared" si="198"/>
        <v>1821422551-BCBS-STAR Kids-MRSA Central</v>
      </c>
      <c r="E746" s="169" t="s">
        <v>471</v>
      </c>
      <c r="F746" s="169" t="s">
        <v>236</v>
      </c>
      <c r="G746" s="169" t="s">
        <v>212</v>
      </c>
      <c r="H746" s="85" t="s">
        <v>469</v>
      </c>
      <c r="I746" s="95" t="s">
        <v>510</v>
      </c>
      <c r="J746" s="116" t="s">
        <v>195</v>
      </c>
      <c r="K746" s="117" t="s">
        <v>195</v>
      </c>
      <c r="L746" s="117" t="s">
        <v>195</v>
      </c>
      <c r="M746" s="117" t="s">
        <v>195</v>
      </c>
      <c r="N746" s="117" t="s">
        <v>195</v>
      </c>
      <c r="O746" s="117" t="s">
        <v>195</v>
      </c>
      <c r="P746" s="117" t="s">
        <v>195</v>
      </c>
      <c r="Q746" s="117" t="s">
        <v>195</v>
      </c>
      <c r="R746" s="117" t="s">
        <v>195</v>
      </c>
      <c r="S746" s="117" t="s">
        <v>195</v>
      </c>
      <c r="T746" s="117" t="s">
        <v>195</v>
      </c>
      <c r="U746" s="118" t="s">
        <v>195</v>
      </c>
      <c r="V746" s="106">
        <v>0</v>
      </c>
      <c r="W746" s="106">
        <v>0</v>
      </c>
      <c r="X746" s="106">
        <v>0</v>
      </c>
      <c r="Y746" s="106">
        <v>0</v>
      </c>
      <c r="Z746" s="106">
        <v>0</v>
      </c>
      <c r="AA746" s="106">
        <v>0</v>
      </c>
      <c r="AB746" s="106">
        <v>0</v>
      </c>
      <c r="AC746" s="106">
        <v>0</v>
      </c>
      <c r="AD746" s="106">
        <v>0</v>
      </c>
      <c r="AE746" s="106">
        <v>0</v>
      </c>
      <c r="AF746" s="106">
        <v>0</v>
      </c>
      <c r="AG746" s="182">
        <v>0</v>
      </c>
      <c r="AH746" s="119">
        <f t="shared" si="199"/>
        <v>0</v>
      </c>
      <c r="AI746" s="106">
        <f t="shared" si="200"/>
        <v>0</v>
      </c>
      <c r="AJ746" s="107">
        <f t="shared" si="201"/>
        <v>0</v>
      </c>
      <c r="AK746" s="107">
        <f t="shared" si="202"/>
        <v>0</v>
      </c>
      <c r="AL746" s="107">
        <f t="shared" si="203"/>
        <v>0</v>
      </c>
      <c r="AM746" s="107">
        <f t="shared" si="204"/>
        <v>0</v>
      </c>
      <c r="AN746" s="107">
        <f t="shared" si="205"/>
        <v>0</v>
      </c>
      <c r="AO746" s="107">
        <f t="shared" si="206"/>
        <v>0</v>
      </c>
      <c r="AP746" s="107">
        <f t="shared" si="207"/>
        <v>0</v>
      </c>
      <c r="AQ746" s="107">
        <f t="shared" si="208"/>
        <v>0</v>
      </c>
      <c r="AR746" s="107">
        <f t="shared" si="209"/>
        <v>0</v>
      </c>
      <c r="AS746" s="107">
        <f t="shared" si="210"/>
        <v>0</v>
      </c>
      <c r="AT746" s="107">
        <f t="shared" si="211"/>
        <v>0</v>
      </c>
      <c r="AU746" s="105">
        <f t="shared" si="212"/>
        <v>0</v>
      </c>
      <c r="AV746" s="86">
        <v>536.91999999999996</v>
      </c>
      <c r="AW746" s="87">
        <f t="shared" si="213"/>
        <v>0</v>
      </c>
      <c r="AX746" s="87">
        <f t="shared" si="214"/>
        <v>-536.91999999999996</v>
      </c>
    </row>
    <row r="747" spans="1:50" ht="15.75" thickBot="1" x14ac:dyDescent="0.3">
      <c r="A747" s="179" t="s">
        <v>52</v>
      </c>
      <c r="B747" s="180" t="s">
        <v>414</v>
      </c>
      <c r="C747" s="181" t="s">
        <v>416</v>
      </c>
      <c r="D747" s="176" t="str">
        <f t="shared" si="198"/>
        <v>1093263501-BCBS-STAR Kids-MRSA Central</v>
      </c>
      <c r="E747" s="169" t="s">
        <v>471</v>
      </c>
      <c r="F747" s="169" t="s">
        <v>236</v>
      </c>
      <c r="G747" s="169" t="s">
        <v>212</v>
      </c>
      <c r="H747" s="85" t="s">
        <v>469</v>
      </c>
      <c r="I747" s="95" t="s">
        <v>510</v>
      </c>
      <c r="J747" s="116" t="s">
        <v>195</v>
      </c>
      <c r="K747" s="117" t="s">
        <v>195</v>
      </c>
      <c r="L747" s="117" t="s">
        <v>195</v>
      </c>
      <c r="M747" s="117" t="s">
        <v>195</v>
      </c>
      <c r="N747" s="117" t="s">
        <v>195</v>
      </c>
      <c r="O747" s="117" t="s">
        <v>195</v>
      </c>
      <c r="P747" s="117" t="s">
        <v>195</v>
      </c>
      <c r="Q747" s="117" t="s">
        <v>195</v>
      </c>
      <c r="R747" s="117" t="s">
        <v>195</v>
      </c>
      <c r="S747" s="117" t="s">
        <v>195</v>
      </c>
      <c r="T747" s="117" t="s">
        <v>195</v>
      </c>
      <c r="U747" s="118" t="s">
        <v>195</v>
      </c>
      <c r="V747" s="106">
        <v>3</v>
      </c>
      <c r="W747" s="106">
        <v>3</v>
      </c>
      <c r="X747" s="106">
        <v>3</v>
      </c>
      <c r="Y747" s="106">
        <v>4</v>
      </c>
      <c r="Z747" s="106">
        <v>3</v>
      </c>
      <c r="AA747" s="106">
        <v>4</v>
      </c>
      <c r="AB747" s="106">
        <v>3</v>
      </c>
      <c r="AC747" s="106">
        <v>5</v>
      </c>
      <c r="AD747" s="106">
        <v>1</v>
      </c>
      <c r="AE747" s="106">
        <v>1</v>
      </c>
      <c r="AF747" s="106">
        <v>5</v>
      </c>
      <c r="AG747" s="182">
        <v>4</v>
      </c>
      <c r="AH747" s="119">
        <f t="shared" si="199"/>
        <v>39</v>
      </c>
      <c r="AI747" s="106">
        <f t="shared" si="200"/>
        <v>3</v>
      </c>
      <c r="AJ747" s="107">
        <f t="shared" si="201"/>
        <v>3</v>
      </c>
      <c r="AK747" s="107">
        <f t="shared" si="202"/>
        <v>3</v>
      </c>
      <c r="AL747" s="107">
        <f t="shared" si="203"/>
        <v>4</v>
      </c>
      <c r="AM747" s="107">
        <f t="shared" si="204"/>
        <v>3</v>
      </c>
      <c r="AN747" s="107">
        <f t="shared" si="205"/>
        <v>4</v>
      </c>
      <c r="AO747" s="107">
        <f t="shared" si="206"/>
        <v>3</v>
      </c>
      <c r="AP747" s="107">
        <f t="shared" si="207"/>
        <v>5</v>
      </c>
      <c r="AQ747" s="107">
        <f t="shared" si="208"/>
        <v>1</v>
      </c>
      <c r="AR747" s="107">
        <f t="shared" si="209"/>
        <v>1</v>
      </c>
      <c r="AS747" s="107">
        <f t="shared" si="210"/>
        <v>5</v>
      </c>
      <c r="AT747" s="107">
        <f t="shared" si="211"/>
        <v>4</v>
      </c>
      <c r="AU747" s="105">
        <f t="shared" si="212"/>
        <v>39</v>
      </c>
      <c r="AV747" s="86">
        <v>2372.2400000000002</v>
      </c>
      <c r="AW747" s="87">
        <f t="shared" si="213"/>
        <v>2525.7399999999998</v>
      </c>
      <c r="AX747" s="87">
        <f t="shared" si="214"/>
        <v>153.49999999999955</v>
      </c>
    </row>
    <row r="748" spans="1:50" ht="15.75" thickBot="1" x14ac:dyDescent="0.3">
      <c r="A748" s="179" t="s">
        <v>137</v>
      </c>
      <c r="B748" s="180" t="s">
        <v>315</v>
      </c>
      <c r="C748" s="181" t="s">
        <v>416</v>
      </c>
      <c r="D748" s="176" t="str">
        <f t="shared" si="198"/>
        <v>1679562961-BCBS-STAR Kids-MRSA Central</v>
      </c>
      <c r="E748" s="169" t="s">
        <v>471</v>
      </c>
      <c r="F748" s="169" t="s">
        <v>236</v>
      </c>
      <c r="G748" s="169" t="s">
        <v>212</v>
      </c>
      <c r="H748" s="85" t="s">
        <v>469</v>
      </c>
      <c r="I748" s="95" t="s">
        <v>510</v>
      </c>
      <c r="J748" s="116" t="s">
        <v>195</v>
      </c>
      <c r="K748" s="117" t="s">
        <v>195</v>
      </c>
      <c r="L748" s="117" t="s">
        <v>195</v>
      </c>
      <c r="M748" s="117" t="s">
        <v>195</v>
      </c>
      <c r="N748" s="117" t="s">
        <v>195</v>
      </c>
      <c r="O748" s="117" t="s">
        <v>195</v>
      </c>
      <c r="P748" s="117" t="s">
        <v>195</v>
      </c>
      <c r="Q748" s="117" t="s">
        <v>195</v>
      </c>
      <c r="R748" s="117" t="s">
        <v>195</v>
      </c>
      <c r="S748" s="117" t="s">
        <v>195</v>
      </c>
      <c r="T748" s="117" t="s">
        <v>195</v>
      </c>
      <c r="U748" s="118" t="s">
        <v>195</v>
      </c>
      <c r="V748" s="106">
        <v>0</v>
      </c>
      <c r="W748" s="106">
        <v>1</v>
      </c>
      <c r="X748" s="106">
        <v>6</v>
      </c>
      <c r="Y748" s="106">
        <v>2</v>
      </c>
      <c r="Z748" s="106">
        <v>4</v>
      </c>
      <c r="AA748" s="106">
        <v>2</v>
      </c>
      <c r="AB748" s="106">
        <v>4</v>
      </c>
      <c r="AC748" s="106">
        <v>3</v>
      </c>
      <c r="AD748" s="106">
        <v>2</v>
      </c>
      <c r="AE748" s="106">
        <v>1</v>
      </c>
      <c r="AF748" s="106">
        <v>3</v>
      </c>
      <c r="AG748" s="182">
        <v>3</v>
      </c>
      <c r="AH748" s="119">
        <f t="shared" si="199"/>
        <v>31</v>
      </c>
      <c r="AI748" s="106">
        <f t="shared" si="200"/>
        <v>0</v>
      </c>
      <c r="AJ748" s="107">
        <f t="shared" si="201"/>
        <v>1</v>
      </c>
      <c r="AK748" s="107">
        <f t="shared" si="202"/>
        <v>6</v>
      </c>
      <c r="AL748" s="107">
        <f t="shared" si="203"/>
        <v>2</v>
      </c>
      <c r="AM748" s="107">
        <f t="shared" si="204"/>
        <v>4</v>
      </c>
      <c r="AN748" s="107">
        <f t="shared" si="205"/>
        <v>2</v>
      </c>
      <c r="AO748" s="107">
        <f t="shared" si="206"/>
        <v>4</v>
      </c>
      <c r="AP748" s="107">
        <f t="shared" si="207"/>
        <v>3</v>
      </c>
      <c r="AQ748" s="107">
        <f t="shared" si="208"/>
        <v>2</v>
      </c>
      <c r="AR748" s="107">
        <f t="shared" si="209"/>
        <v>1</v>
      </c>
      <c r="AS748" s="107">
        <f t="shared" si="210"/>
        <v>3</v>
      </c>
      <c r="AT748" s="107">
        <f t="shared" si="211"/>
        <v>3</v>
      </c>
      <c r="AU748" s="105">
        <f t="shared" si="212"/>
        <v>31</v>
      </c>
      <c r="AV748" s="86">
        <v>1866.8100000000009</v>
      </c>
      <c r="AW748" s="87">
        <f t="shared" si="213"/>
        <v>2007.64</v>
      </c>
      <c r="AX748" s="87">
        <f t="shared" si="214"/>
        <v>140.82999999999925</v>
      </c>
    </row>
    <row r="749" spans="1:50" ht="15.75" thickBot="1" x14ac:dyDescent="0.3">
      <c r="A749" s="179" t="s">
        <v>145</v>
      </c>
      <c r="B749" s="180" t="s">
        <v>361</v>
      </c>
      <c r="C749" s="181" t="s">
        <v>416</v>
      </c>
      <c r="D749" s="176" t="str">
        <f t="shared" si="198"/>
        <v>1710135553-BCBS-STAR Kids-MRSA Central</v>
      </c>
      <c r="E749" s="169" t="s">
        <v>471</v>
      </c>
      <c r="F749" s="169" t="s">
        <v>236</v>
      </c>
      <c r="G749" s="169" t="s">
        <v>212</v>
      </c>
      <c r="H749" s="85" t="s">
        <v>469</v>
      </c>
      <c r="I749" s="95" t="s">
        <v>510</v>
      </c>
      <c r="J749" s="116" t="s">
        <v>195</v>
      </c>
      <c r="K749" s="117" t="s">
        <v>195</v>
      </c>
      <c r="L749" s="117" t="s">
        <v>195</v>
      </c>
      <c r="M749" s="117" t="s">
        <v>195</v>
      </c>
      <c r="N749" s="117" t="s">
        <v>195</v>
      </c>
      <c r="O749" s="117" t="s">
        <v>195</v>
      </c>
      <c r="P749" s="117" t="s">
        <v>195</v>
      </c>
      <c r="Q749" s="117" t="s">
        <v>195</v>
      </c>
      <c r="R749" s="117" t="s">
        <v>195</v>
      </c>
      <c r="S749" s="117" t="s">
        <v>195</v>
      </c>
      <c r="T749" s="117" t="s">
        <v>195</v>
      </c>
      <c r="U749" s="118" t="s">
        <v>195</v>
      </c>
      <c r="V749" s="106">
        <v>0</v>
      </c>
      <c r="W749" s="106">
        <v>2</v>
      </c>
      <c r="X749" s="106">
        <v>1</v>
      </c>
      <c r="Y749" s="106">
        <v>0</v>
      </c>
      <c r="Z749" s="106">
        <v>0</v>
      </c>
      <c r="AA749" s="106">
        <v>1</v>
      </c>
      <c r="AB749" s="106">
        <v>0</v>
      </c>
      <c r="AC749" s="106">
        <v>1</v>
      </c>
      <c r="AD749" s="106">
        <v>1</v>
      </c>
      <c r="AE749" s="106">
        <v>0</v>
      </c>
      <c r="AF749" s="106">
        <v>1</v>
      </c>
      <c r="AG749" s="182">
        <v>0</v>
      </c>
      <c r="AH749" s="119">
        <f t="shared" si="199"/>
        <v>7</v>
      </c>
      <c r="AI749" s="106">
        <f t="shared" si="200"/>
        <v>0</v>
      </c>
      <c r="AJ749" s="107">
        <f t="shared" si="201"/>
        <v>2</v>
      </c>
      <c r="AK749" s="107">
        <f t="shared" si="202"/>
        <v>1</v>
      </c>
      <c r="AL749" s="107">
        <f t="shared" si="203"/>
        <v>0</v>
      </c>
      <c r="AM749" s="107">
        <f t="shared" si="204"/>
        <v>0</v>
      </c>
      <c r="AN749" s="107">
        <f t="shared" si="205"/>
        <v>1</v>
      </c>
      <c r="AO749" s="107">
        <f t="shared" si="206"/>
        <v>0</v>
      </c>
      <c r="AP749" s="107">
        <f t="shared" si="207"/>
        <v>1</v>
      </c>
      <c r="AQ749" s="107">
        <f t="shared" si="208"/>
        <v>1</v>
      </c>
      <c r="AR749" s="107">
        <f t="shared" si="209"/>
        <v>0</v>
      </c>
      <c r="AS749" s="107">
        <f t="shared" si="210"/>
        <v>1</v>
      </c>
      <c r="AT749" s="107">
        <f t="shared" si="211"/>
        <v>0</v>
      </c>
      <c r="AU749" s="105">
        <f t="shared" si="212"/>
        <v>7</v>
      </c>
      <c r="AV749" s="86">
        <v>541.43999999999994</v>
      </c>
      <c r="AW749" s="87">
        <f t="shared" si="213"/>
        <v>453.34</v>
      </c>
      <c r="AX749" s="87">
        <f t="shared" si="214"/>
        <v>-88.099999999999966</v>
      </c>
    </row>
    <row r="750" spans="1:50" ht="15.75" thickBot="1" x14ac:dyDescent="0.3">
      <c r="A750" s="179" t="s">
        <v>82</v>
      </c>
      <c r="B750" s="180" t="s">
        <v>316</v>
      </c>
      <c r="C750" s="181" t="s">
        <v>416</v>
      </c>
      <c r="D750" s="176" t="str">
        <f t="shared" si="198"/>
        <v>1336590462-BCBS-STAR Kids-MRSA Central</v>
      </c>
      <c r="E750" s="169" t="s">
        <v>471</v>
      </c>
      <c r="F750" s="169" t="s">
        <v>236</v>
      </c>
      <c r="G750" s="169" t="s">
        <v>212</v>
      </c>
      <c r="H750" s="85" t="s">
        <v>468</v>
      </c>
      <c r="I750" s="95" t="s">
        <v>510</v>
      </c>
      <c r="J750" s="116" t="s">
        <v>195</v>
      </c>
      <c r="K750" s="117" t="s">
        <v>195</v>
      </c>
      <c r="L750" s="117" t="s">
        <v>195</v>
      </c>
      <c r="M750" s="117" t="s">
        <v>195</v>
      </c>
      <c r="N750" s="117" t="s">
        <v>195</v>
      </c>
      <c r="O750" s="117" t="s">
        <v>195</v>
      </c>
      <c r="P750" s="117" t="s">
        <v>195</v>
      </c>
      <c r="Q750" s="117" t="s">
        <v>195</v>
      </c>
      <c r="R750" s="117" t="s">
        <v>195</v>
      </c>
      <c r="S750" s="117" t="s">
        <v>195</v>
      </c>
      <c r="T750" s="117" t="s">
        <v>195</v>
      </c>
      <c r="U750" s="118" t="s">
        <v>195</v>
      </c>
      <c r="V750" s="106">
        <v>14</v>
      </c>
      <c r="W750" s="106">
        <v>16</v>
      </c>
      <c r="X750" s="106">
        <v>11</v>
      </c>
      <c r="Y750" s="106">
        <v>11</v>
      </c>
      <c r="Z750" s="106">
        <v>14</v>
      </c>
      <c r="AA750" s="106">
        <v>14</v>
      </c>
      <c r="AB750" s="106">
        <v>12</v>
      </c>
      <c r="AC750" s="106">
        <v>13</v>
      </c>
      <c r="AD750" s="106">
        <v>17</v>
      </c>
      <c r="AE750" s="106">
        <v>7</v>
      </c>
      <c r="AF750" s="106">
        <v>9</v>
      </c>
      <c r="AG750" s="182">
        <v>17</v>
      </c>
      <c r="AH750" s="119">
        <f t="shared" si="199"/>
        <v>155</v>
      </c>
      <c r="AI750" s="106">
        <f t="shared" si="200"/>
        <v>14</v>
      </c>
      <c r="AJ750" s="107">
        <f t="shared" si="201"/>
        <v>16</v>
      </c>
      <c r="AK750" s="107">
        <f t="shared" si="202"/>
        <v>11</v>
      </c>
      <c r="AL750" s="107">
        <f t="shared" si="203"/>
        <v>11</v>
      </c>
      <c r="AM750" s="107">
        <f t="shared" si="204"/>
        <v>14</v>
      </c>
      <c r="AN750" s="107">
        <f t="shared" si="205"/>
        <v>14</v>
      </c>
      <c r="AO750" s="107">
        <f t="shared" si="206"/>
        <v>12</v>
      </c>
      <c r="AP750" s="107">
        <f t="shared" si="207"/>
        <v>13</v>
      </c>
      <c r="AQ750" s="107">
        <f t="shared" si="208"/>
        <v>17</v>
      </c>
      <c r="AR750" s="107">
        <f t="shared" si="209"/>
        <v>7</v>
      </c>
      <c r="AS750" s="107">
        <f t="shared" si="210"/>
        <v>9</v>
      </c>
      <c r="AT750" s="107">
        <f t="shared" si="211"/>
        <v>17</v>
      </c>
      <c r="AU750" s="105">
        <f t="shared" si="212"/>
        <v>155</v>
      </c>
      <c r="AV750" s="86">
        <v>17619.30999999999</v>
      </c>
      <c r="AW750" s="87">
        <f t="shared" si="213"/>
        <v>16869.07</v>
      </c>
      <c r="AX750" s="87">
        <f t="shared" si="214"/>
        <v>-750.23999999999069</v>
      </c>
    </row>
    <row r="751" spans="1:50" ht="15.75" thickBot="1" x14ac:dyDescent="0.3">
      <c r="A751" s="179" t="s">
        <v>148</v>
      </c>
      <c r="B751" s="180" t="s">
        <v>407</v>
      </c>
      <c r="C751" s="181" t="s">
        <v>416</v>
      </c>
      <c r="D751" s="176" t="str">
        <f t="shared" si="198"/>
        <v>1720540255-BCBS-STAR Kids-MRSA Central</v>
      </c>
      <c r="E751" s="169" t="s">
        <v>471</v>
      </c>
      <c r="F751" s="169" t="s">
        <v>236</v>
      </c>
      <c r="G751" s="169" t="s">
        <v>212</v>
      </c>
      <c r="H751" s="85" t="s">
        <v>469</v>
      </c>
      <c r="I751" s="95" t="s">
        <v>510</v>
      </c>
      <c r="J751" s="116" t="s">
        <v>195</v>
      </c>
      <c r="K751" s="117" t="s">
        <v>195</v>
      </c>
      <c r="L751" s="117" t="s">
        <v>195</v>
      </c>
      <c r="M751" s="117" t="s">
        <v>195</v>
      </c>
      <c r="N751" s="117" t="s">
        <v>195</v>
      </c>
      <c r="O751" s="117" t="s">
        <v>195</v>
      </c>
      <c r="P751" s="117" t="s">
        <v>195</v>
      </c>
      <c r="Q751" s="117" t="s">
        <v>195</v>
      </c>
      <c r="R751" s="117" t="s">
        <v>195</v>
      </c>
      <c r="S751" s="117" t="s">
        <v>195</v>
      </c>
      <c r="T751" s="117" t="s">
        <v>195</v>
      </c>
      <c r="U751" s="118" t="s">
        <v>195</v>
      </c>
      <c r="V751" s="106">
        <v>5</v>
      </c>
      <c r="W751" s="106">
        <v>4</v>
      </c>
      <c r="X751" s="106">
        <v>4</v>
      </c>
      <c r="Y751" s="106">
        <v>5</v>
      </c>
      <c r="Z751" s="106">
        <v>1</v>
      </c>
      <c r="AA751" s="106">
        <v>2</v>
      </c>
      <c r="AB751" s="106">
        <v>3</v>
      </c>
      <c r="AC751" s="106">
        <v>3</v>
      </c>
      <c r="AD751" s="106">
        <v>3</v>
      </c>
      <c r="AE751" s="106">
        <v>1</v>
      </c>
      <c r="AF751" s="106">
        <v>2</v>
      </c>
      <c r="AG751" s="182">
        <v>2</v>
      </c>
      <c r="AH751" s="119">
        <f t="shared" si="199"/>
        <v>35</v>
      </c>
      <c r="AI751" s="106">
        <f t="shared" si="200"/>
        <v>5</v>
      </c>
      <c r="AJ751" s="107">
        <f t="shared" si="201"/>
        <v>4</v>
      </c>
      <c r="AK751" s="107">
        <f t="shared" si="202"/>
        <v>4</v>
      </c>
      <c r="AL751" s="107">
        <f t="shared" si="203"/>
        <v>5</v>
      </c>
      <c r="AM751" s="107">
        <f t="shared" si="204"/>
        <v>1</v>
      </c>
      <c r="AN751" s="107">
        <f t="shared" si="205"/>
        <v>2</v>
      </c>
      <c r="AO751" s="107">
        <f t="shared" si="206"/>
        <v>3</v>
      </c>
      <c r="AP751" s="107">
        <f t="shared" si="207"/>
        <v>3</v>
      </c>
      <c r="AQ751" s="107">
        <f t="shared" si="208"/>
        <v>3</v>
      </c>
      <c r="AR751" s="107">
        <f t="shared" si="209"/>
        <v>1</v>
      </c>
      <c r="AS751" s="107">
        <f t="shared" si="210"/>
        <v>2</v>
      </c>
      <c r="AT751" s="107">
        <f t="shared" si="211"/>
        <v>2</v>
      </c>
      <c r="AU751" s="105">
        <f t="shared" si="212"/>
        <v>35</v>
      </c>
      <c r="AV751" s="86">
        <v>1421.2700000000007</v>
      </c>
      <c r="AW751" s="87">
        <f t="shared" si="213"/>
        <v>2266.69</v>
      </c>
      <c r="AX751" s="87">
        <f t="shared" si="214"/>
        <v>845.41999999999939</v>
      </c>
    </row>
    <row r="752" spans="1:50" ht="15.75" thickBot="1" x14ac:dyDescent="0.3">
      <c r="A752" s="179" t="s">
        <v>188</v>
      </c>
      <c r="B752" s="180" t="s">
        <v>210</v>
      </c>
      <c r="C752" s="181" t="s">
        <v>416</v>
      </c>
      <c r="D752" s="176" t="str">
        <f t="shared" si="198"/>
        <v>1992748693-BCBS-STAR Kids-MRSA Central</v>
      </c>
      <c r="E752" s="169" t="s">
        <v>471</v>
      </c>
      <c r="F752" s="169" t="s">
        <v>236</v>
      </c>
      <c r="G752" s="169" t="s">
        <v>212</v>
      </c>
      <c r="H752" s="85" t="s">
        <v>469</v>
      </c>
      <c r="I752" s="95" t="s">
        <v>510</v>
      </c>
      <c r="J752" s="116" t="s">
        <v>38</v>
      </c>
      <c r="K752" s="117" t="s">
        <v>38</v>
      </c>
      <c r="L752" s="117" t="s">
        <v>38</v>
      </c>
      <c r="M752" s="117" t="s">
        <v>38</v>
      </c>
      <c r="N752" s="117" t="s">
        <v>38</v>
      </c>
      <c r="O752" s="117" t="s">
        <v>38</v>
      </c>
      <c r="P752" s="117" t="s">
        <v>195</v>
      </c>
      <c r="Q752" s="117" t="s">
        <v>195</v>
      </c>
      <c r="R752" s="117" t="s">
        <v>195</v>
      </c>
      <c r="S752" s="117" t="s">
        <v>195</v>
      </c>
      <c r="T752" s="117" t="s">
        <v>195</v>
      </c>
      <c r="U752" s="118" t="s">
        <v>195</v>
      </c>
      <c r="V752" s="106">
        <v>8</v>
      </c>
      <c r="W752" s="106">
        <v>11</v>
      </c>
      <c r="X752" s="106">
        <v>7</v>
      </c>
      <c r="Y752" s="106">
        <v>2</v>
      </c>
      <c r="Z752" s="106">
        <v>14</v>
      </c>
      <c r="AA752" s="106">
        <v>8</v>
      </c>
      <c r="AB752" s="106">
        <v>7</v>
      </c>
      <c r="AC752" s="106">
        <v>8</v>
      </c>
      <c r="AD752" s="106">
        <v>7</v>
      </c>
      <c r="AE752" s="106">
        <v>10</v>
      </c>
      <c r="AF752" s="106">
        <v>7</v>
      </c>
      <c r="AG752" s="182">
        <v>14</v>
      </c>
      <c r="AH752" s="119">
        <f t="shared" si="199"/>
        <v>103</v>
      </c>
      <c r="AI752" s="106">
        <f t="shared" si="200"/>
        <v>0</v>
      </c>
      <c r="AJ752" s="107">
        <f t="shared" si="201"/>
        <v>0</v>
      </c>
      <c r="AK752" s="107">
        <f t="shared" si="202"/>
        <v>0</v>
      </c>
      <c r="AL752" s="107">
        <f t="shared" si="203"/>
        <v>0</v>
      </c>
      <c r="AM752" s="107">
        <f t="shared" si="204"/>
        <v>0</v>
      </c>
      <c r="AN752" s="107">
        <f t="shared" si="205"/>
        <v>0</v>
      </c>
      <c r="AO752" s="107">
        <f t="shared" si="206"/>
        <v>7</v>
      </c>
      <c r="AP752" s="107">
        <f t="shared" si="207"/>
        <v>8</v>
      </c>
      <c r="AQ752" s="107">
        <f t="shared" si="208"/>
        <v>7</v>
      </c>
      <c r="AR752" s="107">
        <f t="shared" si="209"/>
        <v>10</v>
      </c>
      <c r="AS752" s="107">
        <f t="shared" si="210"/>
        <v>7</v>
      </c>
      <c r="AT752" s="107">
        <f t="shared" si="211"/>
        <v>14</v>
      </c>
      <c r="AU752" s="105">
        <f t="shared" si="212"/>
        <v>53</v>
      </c>
      <c r="AV752" s="86">
        <v>4415.0200000000013</v>
      </c>
      <c r="AW752" s="87">
        <f t="shared" si="213"/>
        <v>3432.41</v>
      </c>
      <c r="AX752" s="87">
        <f t="shared" si="214"/>
        <v>-982.61000000000149</v>
      </c>
    </row>
    <row r="753" spans="1:50" ht="15.75" thickBot="1" x14ac:dyDescent="0.3">
      <c r="A753" s="179" t="s">
        <v>130</v>
      </c>
      <c r="B753" s="180" t="s">
        <v>334</v>
      </c>
      <c r="C753" s="181" t="s">
        <v>416</v>
      </c>
      <c r="D753" s="176" t="str">
        <f t="shared" si="198"/>
        <v>1639735335-BCBS-STAR Kids-MRSA Central</v>
      </c>
      <c r="E753" s="169" t="s">
        <v>471</v>
      </c>
      <c r="F753" s="169" t="s">
        <v>236</v>
      </c>
      <c r="G753" s="169" t="s">
        <v>212</v>
      </c>
      <c r="H753" s="85" t="s">
        <v>468</v>
      </c>
      <c r="I753" s="95" t="s">
        <v>510</v>
      </c>
      <c r="J753" s="116" t="s">
        <v>195</v>
      </c>
      <c r="K753" s="117" t="s">
        <v>195</v>
      </c>
      <c r="L753" s="117" t="s">
        <v>195</v>
      </c>
      <c r="M753" s="117" t="s">
        <v>195</v>
      </c>
      <c r="N753" s="117" t="s">
        <v>195</v>
      </c>
      <c r="O753" s="117" t="s">
        <v>195</v>
      </c>
      <c r="P753" s="117" t="s">
        <v>195</v>
      </c>
      <c r="Q753" s="117" t="s">
        <v>195</v>
      </c>
      <c r="R753" s="117" t="s">
        <v>195</v>
      </c>
      <c r="S753" s="117" t="s">
        <v>195</v>
      </c>
      <c r="T753" s="117" t="s">
        <v>195</v>
      </c>
      <c r="U753" s="118" t="s">
        <v>195</v>
      </c>
      <c r="V753" s="106">
        <v>11</v>
      </c>
      <c r="W753" s="106">
        <v>17</v>
      </c>
      <c r="X753" s="106">
        <v>20</v>
      </c>
      <c r="Y753" s="106">
        <v>7</v>
      </c>
      <c r="Z753" s="106">
        <v>12</v>
      </c>
      <c r="AA753" s="106">
        <v>9</v>
      </c>
      <c r="AB753" s="106">
        <v>3</v>
      </c>
      <c r="AC753" s="106">
        <v>4</v>
      </c>
      <c r="AD753" s="106">
        <v>5</v>
      </c>
      <c r="AE753" s="106">
        <v>7</v>
      </c>
      <c r="AF753" s="106">
        <v>3</v>
      </c>
      <c r="AG753" s="182">
        <v>12</v>
      </c>
      <c r="AH753" s="119">
        <f t="shared" si="199"/>
        <v>110</v>
      </c>
      <c r="AI753" s="106">
        <f t="shared" si="200"/>
        <v>11</v>
      </c>
      <c r="AJ753" s="107">
        <f t="shared" si="201"/>
        <v>17</v>
      </c>
      <c r="AK753" s="107">
        <f t="shared" si="202"/>
        <v>20</v>
      </c>
      <c r="AL753" s="107">
        <f t="shared" si="203"/>
        <v>7</v>
      </c>
      <c r="AM753" s="107">
        <f t="shared" si="204"/>
        <v>12</v>
      </c>
      <c r="AN753" s="107">
        <f t="shared" si="205"/>
        <v>9</v>
      </c>
      <c r="AO753" s="107">
        <f t="shared" si="206"/>
        <v>3</v>
      </c>
      <c r="AP753" s="107">
        <f t="shared" si="207"/>
        <v>4</v>
      </c>
      <c r="AQ753" s="107">
        <f t="shared" si="208"/>
        <v>5</v>
      </c>
      <c r="AR753" s="107">
        <f t="shared" si="209"/>
        <v>7</v>
      </c>
      <c r="AS753" s="107">
        <f t="shared" si="210"/>
        <v>3</v>
      </c>
      <c r="AT753" s="107">
        <f t="shared" si="211"/>
        <v>12</v>
      </c>
      <c r="AU753" s="105">
        <f t="shared" si="212"/>
        <v>110</v>
      </c>
      <c r="AV753" s="86">
        <v>3664.8900000000021</v>
      </c>
      <c r="AW753" s="87">
        <f t="shared" si="213"/>
        <v>11971.6</v>
      </c>
      <c r="AX753" s="87">
        <f t="shared" si="214"/>
        <v>8306.7099999999991</v>
      </c>
    </row>
    <row r="754" spans="1:50" ht="15.75" thickBot="1" x14ac:dyDescent="0.3">
      <c r="A754" s="179" t="s">
        <v>143</v>
      </c>
      <c r="B754" s="180" t="s">
        <v>406</v>
      </c>
      <c r="C754" s="181" t="s">
        <v>416</v>
      </c>
      <c r="D754" s="176" t="str">
        <f t="shared" si="198"/>
        <v>1699947408-BCBS-STAR Kids-MRSA Central</v>
      </c>
      <c r="E754" s="169" t="s">
        <v>471</v>
      </c>
      <c r="F754" s="169" t="s">
        <v>236</v>
      </c>
      <c r="G754" s="169" t="s">
        <v>212</v>
      </c>
      <c r="H754" s="85" t="s">
        <v>469</v>
      </c>
      <c r="I754" s="95" t="s">
        <v>510</v>
      </c>
      <c r="J754" s="116" t="s">
        <v>195</v>
      </c>
      <c r="K754" s="117" t="s">
        <v>195</v>
      </c>
      <c r="L754" s="117" t="s">
        <v>195</v>
      </c>
      <c r="M754" s="117" t="s">
        <v>195</v>
      </c>
      <c r="N754" s="117" t="s">
        <v>195</v>
      </c>
      <c r="O754" s="117" t="s">
        <v>195</v>
      </c>
      <c r="P754" s="117" t="s">
        <v>195</v>
      </c>
      <c r="Q754" s="117" t="s">
        <v>195</v>
      </c>
      <c r="R754" s="117" t="s">
        <v>195</v>
      </c>
      <c r="S754" s="117" t="s">
        <v>195</v>
      </c>
      <c r="T754" s="117" t="s">
        <v>195</v>
      </c>
      <c r="U754" s="118" t="s">
        <v>195</v>
      </c>
      <c r="V754" s="106">
        <v>0</v>
      </c>
      <c r="W754" s="106">
        <v>0</v>
      </c>
      <c r="X754" s="106">
        <v>0</v>
      </c>
      <c r="Y754" s="106">
        <v>0</v>
      </c>
      <c r="Z754" s="106">
        <v>0</v>
      </c>
      <c r="AA754" s="106">
        <v>0</v>
      </c>
      <c r="AB754" s="106">
        <v>0</v>
      </c>
      <c r="AC754" s="106">
        <v>0</v>
      </c>
      <c r="AD754" s="106">
        <v>0</v>
      </c>
      <c r="AE754" s="106">
        <v>0</v>
      </c>
      <c r="AF754" s="106">
        <v>0</v>
      </c>
      <c r="AG754" s="182">
        <v>0</v>
      </c>
      <c r="AH754" s="119">
        <f t="shared" si="199"/>
        <v>0</v>
      </c>
      <c r="AI754" s="106">
        <f t="shared" si="200"/>
        <v>0</v>
      </c>
      <c r="AJ754" s="107">
        <f t="shared" si="201"/>
        <v>0</v>
      </c>
      <c r="AK754" s="107">
        <f t="shared" si="202"/>
        <v>0</v>
      </c>
      <c r="AL754" s="107">
        <f t="shared" si="203"/>
        <v>0</v>
      </c>
      <c r="AM754" s="107">
        <f t="shared" si="204"/>
        <v>0</v>
      </c>
      <c r="AN754" s="107">
        <f t="shared" si="205"/>
        <v>0</v>
      </c>
      <c r="AO754" s="107">
        <f t="shared" si="206"/>
        <v>0</v>
      </c>
      <c r="AP754" s="107">
        <f t="shared" si="207"/>
        <v>0</v>
      </c>
      <c r="AQ754" s="107">
        <f t="shared" si="208"/>
        <v>0</v>
      </c>
      <c r="AR754" s="107">
        <f t="shared" si="209"/>
        <v>0</v>
      </c>
      <c r="AS754" s="107">
        <f t="shared" si="210"/>
        <v>0</v>
      </c>
      <c r="AT754" s="107">
        <f t="shared" si="211"/>
        <v>0</v>
      </c>
      <c r="AU754" s="105">
        <f t="shared" si="212"/>
        <v>0</v>
      </c>
      <c r="AV754" s="86">
        <v>40.68</v>
      </c>
      <c r="AW754" s="87">
        <f t="shared" si="213"/>
        <v>0</v>
      </c>
      <c r="AX754" s="87">
        <f t="shared" si="214"/>
        <v>-40.68</v>
      </c>
    </row>
    <row r="755" spans="1:50" ht="15.75" thickBot="1" x14ac:dyDescent="0.3">
      <c r="A755" s="179" t="s">
        <v>135</v>
      </c>
      <c r="B755" s="180" t="s">
        <v>313</v>
      </c>
      <c r="C755" s="181" t="s">
        <v>416</v>
      </c>
      <c r="D755" s="176" t="str">
        <f t="shared" si="198"/>
        <v>1669468617-BCBS-STAR Kids-MRSA Central</v>
      </c>
      <c r="E755" s="169" t="s">
        <v>471</v>
      </c>
      <c r="F755" s="169" t="s">
        <v>236</v>
      </c>
      <c r="G755" s="169" t="s">
        <v>212</v>
      </c>
      <c r="H755" s="85" t="s">
        <v>469</v>
      </c>
      <c r="I755" s="95" t="s">
        <v>510</v>
      </c>
      <c r="J755" s="116" t="s">
        <v>195</v>
      </c>
      <c r="K755" s="117" t="s">
        <v>195</v>
      </c>
      <c r="L755" s="117" t="s">
        <v>195</v>
      </c>
      <c r="M755" s="117" t="s">
        <v>195</v>
      </c>
      <c r="N755" s="117" t="s">
        <v>195</v>
      </c>
      <c r="O755" s="117" t="s">
        <v>195</v>
      </c>
      <c r="P755" s="117" t="s">
        <v>195</v>
      </c>
      <c r="Q755" s="117" t="s">
        <v>195</v>
      </c>
      <c r="R755" s="117" t="s">
        <v>195</v>
      </c>
      <c r="S755" s="117" t="s">
        <v>195</v>
      </c>
      <c r="T755" s="117" t="s">
        <v>195</v>
      </c>
      <c r="U755" s="118" t="s">
        <v>195</v>
      </c>
      <c r="V755" s="106">
        <v>3</v>
      </c>
      <c r="W755" s="106">
        <v>5</v>
      </c>
      <c r="X755" s="106">
        <v>2</v>
      </c>
      <c r="Y755" s="106">
        <v>0</v>
      </c>
      <c r="Z755" s="106">
        <v>2</v>
      </c>
      <c r="AA755" s="106">
        <v>5</v>
      </c>
      <c r="AB755" s="106">
        <v>3</v>
      </c>
      <c r="AC755" s="106">
        <v>5</v>
      </c>
      <c r="AD755" s="106">
        <v>3</v>
      </c>
      <c r="AE755" s="106">
        <v>1</v>
      </c>
      <c r="AF755" s="106">
        <v>1</v>
      </c>
      <c r="AG755" s="182">
        <v>4</v>
      </c>
      <c r="AH755" s="119">
        <f t="shared" si="199"/>
        <v>34</v>
      </c>
      <c r="AI755" s="106">
        <f t="shared" si="200"/>
        <v>3</v>
      </c>
      <c r="AJ755" s="107">
        <f t="shared" si="201"/>
        <v>5</v>
      </c>
      <c r="AK755" s="107">
        <f t="shared" si="202"/>
        <v>2</v>
      </c>
      <c r="AL755" s="107">
        <f t="shared" si="203"/>
        <v>0</v>
      </c>
      <c r="AM755" s="107">
        <f t="shared" si="204"/>
        <v>2</v>
      </c>
      <c r="AN755" s="107">
        <f t="shared" si="205"/>
        <v>5</v>
      </c>
      <c r="AO755" s="107">
        <f t="shared" si="206"/>
        <v>3</v>
      </c>
      <c r="AP755" s="107">
        <f t="shared" si="207"/>
        <v>5</v>
      </c>
      <c r="AQ755" s="107">
        <f t="shared" si="208"/>
        <v>3</v>
      </c>
      <c r="AR755" s="107">
        <f t="shared" si="209"/>
        <v>1</v>
      </c>
      <c r="AS755" s="107">
        <f t="shared" si="210"/>
        <v>1</v>
      </c>
      <c r="AT755" s="107">
        <f t="shared" si="211"/>
        <v>4</v>
      </c>
      <c r="AU755" s="105">
        <f t="shared" si="212"/>
        <v>34</v>
      </c>
      <c r="AV755" s="86">
        <v>2532.3900000000008</v>
      </c>
      <c r="AW755" s="87">
        <f t="shared" si="213"/>
        <v>2201.9299999999998</v>
      </c>
      <c r="AX755" s="87">
        <f t="shared" si="214"/>
        <v>-330.46000000000095</v>
      </c>
    </row>
    <row r="756" spans="1:50" ht="15.75" thickBot="1" x14ac:dyDescent="0.3">
      <c r="A756" s="179" t="s">
        <v>69</v>
      </c>
      <c r="B756" s="180" t="s">
        <v>418</v>
      </c>
      <c r="C756" s="181" t="s">
        <v>416</v>
      </c>
      <c r="D756" s="176" t="str">
        <f t="shared" si="198"/>
        <v>1205263134-BCBS-STAR Kids-MRSA Central</v>
      </c>
      <c r="E756" s="169" t="s">
        <v>471</v>
      </c>
      <c r="F756" s="169" t="s">
        <v>236</v>
      </c>
      <c r="G756" s="169" t="s">
        <v>212</v>
      </c>
      <c r="H756" s="85" t="s">
        <v>469</v>
      </c>
      <c r="I756" s="95" t="s">
        <v>510</v>
      </c>
      <c r="J756" s="116" t="s">
        <v>195</v>
      </c>
      <c r="K756" s="117" t="s">
        <v>195</v>
      </c>
      <c r="L756" s="117" t="s">
        <v>195</v>
      </c>
      <c r="M756" s="117" t="s">
        <v>195</v>
      </c>
      <c r="N756" s="117" t="s">
        <v>195</v>
      </c>
      <c r="O756" s="117" t="s">
        <v>195</v>
      </c>
      <c r="P756" s="117" t="s">
        <v>195</v>
      </c>
      <c r="Q756" s="117" t="s">
        <v>195</v>
      </c>
      <c r="R756" s="117" t="s">
        <v>195</v>
      </c>
      <c r="S756" s="117" t="s">
        <v>195</v>
      </c>
      <c r="T756" s="117" t="s">
        <v>195</v>
      </c>
      <c r="U756" s="118" t="s">
        <v>195</v>
      </c>
      <c r="V756" s="106">
        <v>1</v>
      </c>
      <c r="W756" s="106">
        <v>2</v>
      </c>
      <c r="X756" s="106">
        <v>0</v>
      </c>
      <c r="Y756" s="106">
        <v>0</v>
      </c>
      <c r="Z756" s="106">
        <v>0</v>
      </c>
      <c r="AA756" s="106">
        <v>0</v>
      </c>
      <c r="AB756" s="106">
        <v>0</v>
      </c>
      <c r="AC756" s="106">
        <v>0</v>
      </c>
      <c r="AD756" s="106">
        <v>0</v>
      </c>
      <c r="AE756" s="106">
        <v>0</v>
      </c>
      <c r="AF756" s="106">
        <v>0</v>
      </c>
      <c r="AG756" s="182">
        <v>0</v>
      </c>
      <c r="AH756" s="119">
        <f t="shared" si="199"/>
        <v>3</v>
      </c>
      <c r="AI756" s="106">
        <f t="shared" si="200"/>
        <v>1</v>
      </c>
      <c r="AJ756" s="107">
        <f t="shared" si="201"/>
        <v>2</v>
      </c>
      <c r="AK756" s="107">
        <f t="shared" si="202"/>
        <v>0</v>
      </c>
      <c r="AL756" s="107">
        <f t="shared" si="203"/>
        <v>0</v>
      </c>
      <c r="AM756" s="107">
        <f t="shared" si="204"/>
        <v>0</v>
      </c>
      <c r="AN756" s="107">
        <f t="shared" si="205"/>
        <v>0</v>
      </c>
      <c r="AO756" s="107">
        <f t="shared" si="206"/>
        <v>0</v>
      </c>
      <c r="AP756" s="107">
        <f t="shared" si="207"/>
        <v>0</v>
      </c>
      <c r="AQ756" s="107">
        <f t="shared" si="208"/>
        <v>0</v>
      </c>
      <c r="AR756" s="107">
        <f t="shared" si="209"/>
        <v>0</v>
      </c>
      <c r="AS756" s="107">
        <f t="shared" si="210"/>
        <v>0</v>
      </c>
      <c r="AT756" s="107">
        <f t="shared" si="211"/>
        <v>0</v>
      </c>
      <c r="AU756" s="105">
        <f t="shared" si="212"/>
        <v>3</v>
      </c>
      <c r="AV756" s="86">
        <v>40.68</v>
      </c>
      <c r="AW756" s="87">
        <f t="shared" si="213"/>
        <v>194.29</v>
      </c>
      <c r="AX756" s="87">
        <f t="shared" si="214"/>
        <v>153.60999999999999</v>
      </c>
    </row>
    <row r="757" spans="1:50" ht="15.75" thickBot="1" x14ac:dyDescent="0.3">
      <c r="A757" s="179" t="s">
        <v>142</v>
      </c>
      <c r="B757" s="180" t="s">
        <v>371</v>
      </c>
      <c r="C757" s="181" t="s">
        <v>416</v>
      </c>
      <c r="D757" s="176" t="str">
        <f t="shared" si="198"/>
        <v>1699076257-BCBS-STAR Kids-MRSA Central</v>
      </c>
      <c r="E757" s="169" t="s">
        <v>471</v>
      </c>
      <c r="F757" s="169" t="s">
        <v>236</v>
      </c>
      <c r="G757" s="169" t="s">
        <v>212</v>
      </c>
      <c r="H757" s="85" t="s">
        <v>469</v>
      </c>
      <c r="I757" s="95" t="s">
        <v>510</v>
      </c>
      <c r="J757" s="116" t="s">
        <v>195</v>
      </c>
      <c r="K757" s="117" t="s">
        <v>195</v>
      </c>
      <c r="L757" s="117" t="s">
        <v>195</v>
      </c>
      <c r="M757" s="117" t="s">
        <v>195</v>
      </c>
      <c r="N757" s="117" t="s">
        <v>195</v>
      </c>
      <c r="O757" s="117" t="s">
        <v>195</v>
      </c>
      <c r="P757" s="117" t="s">
        <v>195</v>
      </c>
      <c r="Q757" s="117" t="s">
        <v>195</v>
      </c>
      <c r="R757" s="117" t="s">
        <v>195</v>
      </c>
      <c r="S757" s="117" t="s">
        <v>195</v>
      </c>
      <c r="T757" s="117" t="s">
        <v>195</v>
      </c>
      <c r="U757" s="118" t="s">
        <v>195</v>
      </c>
      <c r="V757" s="106">
        <v>0</v>
      </c>
      <c r="W757" s="106">
        <v>0</v>
      </c>
      <c r="X757" s="106">
        <v>0</v>
      </c>
      <c r="Y757" s="106">
        <v>0</v>
      </c>
      <c r="Z757" s="106">
        <v>0</v>
      </c>
      <c r="AA757" s="106">
        <v>0</v>
      </c>
      <c r="AB757" s="106">
        <v>0</v>
      </c>
      <c r="AC757" s="106">
        <v>0</v>
      </c>
      <c r="AD757" s="106">
        <v>0</v>
      </c>
      <c r="AE757" s="106">
        <v>0</v>
      </c>
      <c r="AF757" s="106">
        <v>1</v>
      </c>
      <c r="AG757" s="182">
        <v>0</v>
      </c>
      <c r="AH757" s="119">
        <f t="shared" si="199"/>
        <v>1</v>
      </c>
      <c r="AI757" s="106">
        <f t="shared" si="200"/>
        <v>0</v>
      </c>
      <c r="AJ757" s="107">
        <f t="shared" si="201"/>
        <v>0</v>
      </c>
      <c r="AK757" s="107">
        <f t="shared" si="202"/>
        <v>0</v>
      </c>
      <c r="AL757" s="107">
        <f t="shared" si="203"/>
        <v>0</v>
      </c>
      <c r="AM757" s="107">
        <f t="shared" si="204"/>
        <v>0</v>
      </c>
      <c r="AN757" s="107">
        <f t="shared" si="205"/>
        <v>0</v>
      </c>
      <c r="AO757" s="107">
        <f t="shared" si="206"/>
        <v>0</v>
      </c>
      <c r="AP757" s="107">
        <f t="shared" si="207"/>
        <v>0</v>
      </c>
      <c r="AQ757" s="107">
        <f t="shared" si="208"/>
        <v>0</v>
      </c>
      <c r="AR757" s="107">
        <f t="shared" si="209"/>
        <v>0</v>
      </c>
      <c r="AS757" s="107">
        <f t="shared" si="210"/>
        <v>1</v>
      </c>
      <c r="AT757" s="107">
        <f t="shared" si="211"/>
        <v>0</v>
      </c>
      <c r="AU757" s="105">
        <f t="shared" si="212"/>
        <v>1</v>
      </c>
      <c r="AV757" s="86">
        <v>1409.9800000000007</v>
      </c>
      <c r="AW757" s="87">
        <f t="shared" si="213"/>
        <v>64.760000000000005</v>
      </c>
      <c r="AX757" s="87">
        <f t="shared" si="214"/>
        <v>-1345.2200000000007</v>
      </c>
    </row>
    <row r="758" spans="1:50" ht="15.75" thickBot="1" x14ac:dyDescent="0.3">
      <c r="A758" s="179" t="s">
        <v>149</v>
      </c>
      <c r="B758" s="180" t="s">
        <v>408</v>
      </c>
      <c r="C758" s="181" t="s">
        <v>416</v>
      </c>
      <c r="D758" s="176" t="str">
        <f t="shared" si="198"/>
        <v>1730480393-BCBS-STAR Kids-MRSA Central</v>
      </c>
      <c r="E758" s="169" t="s">
        <v>471</v>
      </c>
      <c r="F758" s="169" t="s">
        <v>236</v>
      </c>
      <c r="G758" s="169" t="s">
        <v>212</v>
      </c>
      <c r="H758" s="85" t="s">
        <v>469</v>
      </c>
      <c r="I758" s="95" t="s">
        <v>510</v>
      </c>
      <c r="J758" s="116" t="s">
        <v>195</v>
      </c>
      <c r="K758" s="117" t="s">
        <v>195</v>
      </c>
      <c r="L758" s="117" t="s">
        <v>195</v>
      </c>
      <c r="M758" s="117" t="s">
        <v>195</v>
      </c>
      <c r="N758" s="117" t="s">
        <v>195</v>
      </c>
      <c r="O758" s="117" t="s">
        <v>195</v>
      </c>
      <c r="P758" s="117" t="s">
        <v>195</v>
      </c>
      <c r="Q758" s="117" t="s">
        <v>195</v>
      </c>
      <c r="R758" s="117" t="s">
        <v>195</v>
      </c>
      <c r="S758" s="117" t="s">
        <v>195</v>
      </c>
      <c r="T758" s="117" t="s">
        <v>195</v>
      </c>
      <c r="U758" s="118" t="s">
        <v>195</v>
      </c>
      <c r="V758" s="106">
        <v>1</v>
      </c>
      <c r="W758" s="106">
        <v>0</v>
      </c>
      <c r="X758" s="106">
        <v>0</v>
      </c>
      <c r="Y758" s="106">
        <v>0</v>
      </c>
      <c r="Z758" s="106">
        <v>0</v>
      </c>
      <c r="AA758" s="106">
        <v>0</v>
      </c>
      <c r="AB758" s="106">
        <v>0</v>
      </c>
      <c r="AC758" s="106">
        <v>0</v>
      </c>
      <c r="AD758" s="106">
        <v>1</v>
      </c>
      <c r="AE758" s="106">
        <v>0</v>
      </c>
      <c r="AF758" s="106">
        <v>0</v>
      </c>
      <c r="AG758" s="182">
        <v>0</v>
      </c>
      <c r="AH758" s="119">
        <f t="shared" si="199"/>
        <v>2</v>
      </c>
      <c r="AI758" s="106">
        <f t="shared" si="200"/>
        <v>1</v>
      </c>
      <c r="AJ758" s="107">
        <f t="shared" si="201"/>
        <v>0</v>
      </c>
      <c r="AK758" s="107">
        <f t="shared" si="202"/>
        <v>0</v>
      </c>
      <c r="AL758" s="107">
        <f t="shared" si="203"/>
        <v>0</v>
      </c>
      <c r="AM758" s="107">
        <f t="shared" si="204"/>
        <v>0</v>
      </c>
      <c r="AN758" s="107">
        <f t="shared" si="205"/>
        <v>0</v>
      </c>
      <c r="AO758" s="107">
        <f t="shared" si="206"/>
        <v>0</v>
      </c>
      <c r="AP758" s="107">
        <f t="shared" si="207"/>
        <v>0</v>
      </c>
      <c r="AQ758" s="107">
        <f t="shared" si="208"/>
        <v>1</v>
      </c>
      <c r="AR758" s="107">
        <f t="shared" si="209"/>
        <v>0</v>
      </c>
      <c r="AS758" s="107">
        <f t="shared" si="210"/>
        <v>0</v>
      </c>
      <c r="AT758" s="107">
        <f t="shared" si="211"/>
        <v>0</v>
      </c>
      <c r="AU758" s="105">
        <f t="shared" si="212"/>
        <v>2</v>
      </c>
      <c r="AV758" s="86">
        <v>885.6099999999999</v>
      </c>
      <c r="AW758" s="87">
        <f t="shared" si="213"/>
        <v>129.53</v>
      </c>
      <c r="AX758" s="87">
        <f t="shared" si="214"/>
        <v>-756.07999999999993</v>
      </c>
    </row>
    <row r="759" spans="1:50" ht="15.75" thickBot="1" x14ac:dyDescent="0.3">
      <c r="A759" s="179" t="s">
        <v>159</v>
      </c>
      <c r="B759" s="180" t="s">
        <v>373</v>
      </c>
      <c r="C759" s="181" t="s">
        <v>416</v>
      </c>
      <c r="D759" s="176" t="str">
        <f t="shared" si="198"/>
        <v>1821399767-BCBS-STAR Kids-MRSA Central</v>
      </c>
      <c r="E759" s="169" t="s">
        <v>471</v>
      </c>
      <c r="F759" s="169" t="s">
        <v>236</v>
      </c>
      <c r="G759" s="169" t="s">
        <v>212</v>
      </c>
      <c r="H759" s="85" t="s">
        <v>469</v>
      </c>
      <c r="I759" s="95" t="s">
        <v>510</v>
      </c>
      <c r="J759" s="116" t="s">
        <v>195</v>
      </c>
      <c r="K759" s="117" t="s">
        <v>195</v>
      </c>
      <c r="L759" s="117" t="s">
        <v>195</v>
      </c>
      <c r="M759" s="117" t="s">
        <v>195</v>
      </c>
      <c r="N759" s="117" t="s">
        <v>195</v>
      </c>
      <c r="O759" s="117" t="s">
        <v>195</v>
      </c>
      <c r="P759" s="117" t="s">
        <v>195</v>
      </c>
      <c r="Q759" s="117" t="s">
        <v>195</v>
      </c>
      <c r="R759" s="117" t="s">
        <v>195</v>
      </c>
      <c r="S759" s="117" t="s">
        <v>195</v>
      </c>
      <c r="T759" s="117" t="s">
        <v>195</v>
      </c>
      <c r="U759" s="118" t="s">
        <v>195</v>
      </c>
      <c r="V759" s="106">
        <v>0</v>
      </c>
      <c r="W759" s="106">
        <v>0</v>
      </c>
      <c r="X759" s="106">
        <v>0</v>
      </c>
      <c r="Y759" s="106">
        <v>0</v>
      </c>
      <c r="Z759" s="106">
        <v>0</v>
      </c>
      <c r="AA759" s="106">
        <v>0</v>
      </c>
      <c r="AB759" s="106">
        <v>0</v>
      </c>
      <c r="AC759" s="106">
        <v>0</v>
      </c>
      <c r="AD759" s="106">
        <v>0</v>
      </c>
      <c r="AE759" s="106">
        <v>0</v>
      </c>
      <c r="AF759" s="106">
        <v>0</v>
      </c>
      <c r="AG759" s="182">
        <v>1</v>
      </c>
      <c r="AH759" s="119">
        <f t="shared" si="199"/>
        <v>1</v>
      </c>
      <c r="AI759" s="106">
        <f t="shared" si="200"/>
        <v>0</v>
      </c>
      <c r="AJ759" s="107">
        <f t="shared" si="201"/>
        <v>0</v>
      </c>
      <c r="AK759" s="107">
        <f t="shared" si="202"/>
        <v>0</v>
      </c>
      <c r="AL759" s="107">
        <f t="shared" si="203"/>
        <v>0</v>
      </c>
      <c r="AM759" s="107">
        <f t="shared" si="204"/>
        <v>0</v>
      </c>
      <c r="AN759" s="107">
        <f t="shared" si="205"/>
        <v>0</v>
      </c>
      <c r="AO759" s="107">
        <f t="shared" si="206"/>
        <v>0</v>
      </c>
      <c r="AP759" s="107">
        <f t="shared" si="207"/>
        <v>0</v>
      </c>
      <c r="AQ759" s="107">
        <f t="shared" si="208"/>
        <v>0</v>
      </c>
      <c r="AR759" s="107">
        <f t="shared" si="209"/>
        <v>0</v>
      </c>
      <c r="AS759" s="107">
        <f t="shared" si="210"/>
        <v>0</v>
      </c>
      <c r="AT759" s="107">
        <f t="shared" si="211"/>
        <v>1</v>
      </c>
      <c r="AU759" s="105">
        <f t="shared" si="212"/>
        <v>1</v>
      </c>
      <c r="AV759" s="86">
        <v>67.680000000000007</v>
      </c>
      <c r="AW759" s="87">
        <f t="shared" si="213"/>
        <v>64.760000000000005</v>
      </c>
      <c r="AX759" s="87">
        <f t="shared" si="214"/>
        <v>-2.9200000000000017</v>
      </c>
    </row>
    <row r="760" spans="1:50" ht="15.75" thickBot="1" x14ac:dyDescent="0.3">
      <c r="A760" s="179" t="s">
        <v>183</v>
      </c>
      <c r="B760" s="180" t="s">
        <v>319</v>
      </c>
      <c r="C760" s="181" t="s">
        <v>405</v>
      </c>
      <c r="D760" s="176" t="str">
        <f t="shared" si="198"/>
        <v>1942773874-United-STAR-Harris</v>
      </c>
      <c r="E760" s="169" t="s">
        <v>482</v>
      </c>
      <c r="F760" s="169" t="s">
        <v>201</v>
      </c>
      <c r="G760" s="169" t="s">
        <v>321</v>
      </c>
      <c r="H760" s="85" t="s">
        <v>469</v>
      </c>
      <c r="I760" s="95" t="s">
        <v>510</v>
      </c>
      <c r="J760" s="116" t="s">
        <v>195</v>
      </c>
      <c r="K760" s="117" t="s">
        <v>195</v>
      </c>
      <c r="L760" s="117" t="s">
        <v>195</v>
      </c>
      <c r="M760" s="117" t="s">
        <v>195</v>
      </c>
      <c r="N760" s="117" t="s">
        <v>195</v>
      </c>
      <c r="O760" s="117" t="s">
        <v>195</v>
      </c>
      <c r="P760" s="117" t="s">
        <v>195</v>
      </c>
      <c r="Q760" s="117" t="s">
        <v>195</v>
      </c>
      <c r="R760" s="117" t="s">
        <v>195</v>
      </c>
      <c r="S760" s="117" t="s">
        <v>195</v>
      </c>
      <c r="T760" s="117" t="s">
        <v>195</v>
      </c>
      <c r="U760" s="118" t="s">
        <v>195</v>
      </c>
      <c r="V760" s="106">
        <v>18</v>
      </c>
      <c r="W760" s="106">
        <v>25</v>
      </c>
      <c r="X760" s="106">
        <v>20</v>
      </c>
      <c r="Y760" s="106">
        <v>16</v>
      </c>
      <c r="Z760" s="106">
        <v>12</v>
      </c>
      <c r="AA760" s="106">
        <v>16</v>
      </c>
      <c r="AB760" s="106">
        <v>10</v>
      </c>
      <c r="AC760" s="106">
        <v>20</v>
      </c>
      <c r="AD760" s="106">
        <v>27</v>
      </c>
      <c r="AE760" s="106">
        <v>14</v>
      </c>
      <c r="AF760" s="106">
        <v>13</v>
      </c>
      <c r="AG760" s="182">
        <v>18</v>
      </c>
      <c r="AH760" s="119">
        <f t="shared" si="199"/>
        <v>209</v>
      </c>
      <c r="AI760" s="106">
        <f t="shared" si="200"/>
        <v>18</v>
      </c>
      <c r="AJ760" s="107">
        <f t="shared" si="201"/>
        <v>25</v>
      </c>
      <c r="AK760" s="107">
        <f t="shared" si="202"/>
        <v>20</v>
      </c>
      <c r="AL760" s="107">
        <f t="shared" si="203"/>
        <v>16</v>
      </c>
      <c r="AM760" s="107">
        <f t="shared" si="204"/>
        <v>12</v>
      </c>
      <c r="AN760" s="107">
        <f t="shared" si="205"/>
        <v>16</v>
      </c>
      <c r="AO760" s="107">
        <f t="shared" si="206"/>
        <v>10</v>
      </c>
      <c r="AP760" s="107">
        <f t="shared" si="207"/>
        <v>20</v>
      </c>
      <c r="AQ760" s="107">
        <f t="shared" si="208"/>
        <v>27</v>
      </c>
      <c r="AR760" s="107">
        <f t="shared" si="209"/>
        <v>14</v>
      </c>
      <c r="AS760" s="107">
        <f t="shared" si="210"/>
        <v>13</v>
      </c>
      <c r="AT760" s="107">
        <f t="shared" si="211"/>
        <v>18</v>
      </c>
      <c r="AU760" s="105">
        <f t="shared" si="212"/>
        <v>209</v>
      </c>
      <c r="AV760" s="86">
        <v>3325.8700000000008</v>
      </c>
      <c r="AW760" s="87">
        <f t="shared" si="213"/>
        <v>13535.37</v>
      </c>
      <c r="AX760" s="87">
        <f t="shared" si="214"/>
        <v>10209.5</v>
      </c>
    </row>
    <row r="761" spans="1:50" ht="15.75" thickBot="1" x14ac:dyDescent="0.3">
      <c r="A761" s="179" t="s">
        <v>92</v>
      </c>
      <c r="B761" s="180" t="s">
        <v>324</v>
      </c>
      <c r="C761" s="181" t="s">
        <v>271</v>
      </c>
      <c r="D761" s="176" t="str">
        <f t="shared" si="198"/>
        <v>1417498585-CFHP-STAR-Bexar</v>
      </c>
      <c r="E761" s="169" t="s">
        <v>472</v>
      </c>
      <c r="F761" s="169" t="s">
        <v>201</v>
      </c>
      <c r="G761" s="169" t="s">
        <v>272</v>
      </c>
      <c r="H761" s="85" t="s">
        <v>469</v>
      </c>
      <c r="I761" s="95" t="s">
        <v>510</v>
      </c>
      <c r="J761" s="116" t="s">
        <v>195</v>
      </c>
      <c r="K761" s="117" t="s">
        <v>195</v>
      </c>
      <c r="L761" s="117" t="s">
        <v>195</v>
      </c>
      <c r="M761" s="117" t="s">
        <v>195</v>
      </c>
      <c r="N761" s="117" t="s">
        <v>195</v>
      </c>
      <c r="O761" s="117" t="s">
        <v>195</v>
      </c>
      <c r="P761" s="117" t="s">
        <v>195</v>
      </c>
      <c r="Q761" s="117" t="s">
        <v>195</v>
      </c>
      <c r="R761" s="117" t="s">
        <v>195</v>
      </c>
      <c r="S761" s="117" t="s">
        <v>195</v>
      </c>
      <c r="T761" s="117" t="s">
        <v>195</v>
      </c>
      <c r="U761" s="118" t="s">
        <v>195</v>
      </c>
      <c r="V761" s="106">
        <v>11</v>
      </c>
      <c r="W761" s="106">
        <v>13</v>
      </c>
      <c r="X761" s="106">
        <v>9</v>
      </c>
      <c r="Y761" s="106">
        <v>16</v>
      </c>
      <c r="Z761" s="106">
        <v>10</v>
      </c>
      <c r="AA761" s="106">
        <v>12</v>
      </c>
      <c r="AB761" s="106">
        <v>9</v>
      </c>
      <c r="AC761" s="106">
        <v>10</v>
      </c>
      <c r="AD761" s="106">
        <v>11</v>
      </c>
      <c r="AE761" s="106">
        <v>6</v>
      </c>
      <c r="AF761" s="106">
        <v>10</v>
      </c>
      <c r="AG761" s="182">
        <v>18</v>
      </c>
      <c r="AH761" s="119">
        <f t="shared" si="199"/>
        <v>135</v>
      </c>
      <c r="AI761" s="106">
        <f t="shared" si="200"/>
        <v>11</v>
      </c>
      <c r="AJ761" s="107">
        <f t="shared" si="201"/>
        <v>13</v>
      </c>
      <c r="AK761" s="107">
        <f t="shared" si="202"/>
        <v>9</v>
      </c>
      <c r="AL761" s="107">
        <f t="shared" si="203"/>
        <v>16</v>
      </c>
      <c r="AM761" s="107">
        <f t="shared" si="204"/>
        <v>10</v>
      </c>
      <c r="AN761" s="107">
        <f t="shared" si="205"/>
        <v>12</v>
      </c>
      <c r="AO761" s="107">
        <f t="shared" si="206"/>
        <v>9</v>
      </c>
      <c r="AP761" s="107">
        <f t="shared" si="207"/>
        <v>10</v>
      </c>
      <c r="AQ761" s="107">
        <f t="shared" si="208"/>
        <v>11</v>
      </c>
      <c r="AR761" s="107">
        <f t="shared" si="209"/>
        <v>6</v>
      </c>
      <c r="AS761" s="107">
        <f t="shared" si="210"/>
        <v>10</v>
      </c>
      <c r="AT761" s="107">
        <f t="shared" si="211"/>
        <v>18</v>
      </c>
      <c r="AU761" s="105">
        <f t="shared" si="212"/>
        <v>135</v>
      </c>
      <c r="AV761" s="86">
        <v>1786.0699999999995</v>
      </c>
      <c r="AW761" s="87">
        <f t="shared" si="213"/>
        <v>8742.94</v>
      </c>
      <c r="AX761" s="87">
        <f t="shared" si="214"/>
        <v>6956.8700000000008</v>
      </c>
    </row>
    <row r="762" spans="1:50" ht="15.75" thickBot="1" x14ac:dyDescent="0.3">
      <c r="A762" s="179" t="s">
        <v>134</v>
      </c>
      <c r="B762" s="180" t="s">
        <v>325</v>
      </c>
      <c r="C762" s="181" t="s">
        <v>271</v>
      </c>
      <c r="D762" s="176" t="str">
        <f t="shared" ref="D762:D825" si="215">_xlfn.CONCAT(A762&amp;"-"&amp;E762&amp;"-"&amp;F762&amp;"-"&amp;G762)</f>
        <v>1659812725-CFHP-STAR-Bexar</v>
      </c>
      <c r="E762" s="169" t="s">
        <v>472</v>
      </c>
      <c r="F762" s="169" t="s">
        <v>201</v>
      </c>
      <c r="G762" s="169" t="s">
        <v>272</v>
      </c>
      <c r="H762" s="85" t="s">
        <v>469</v>
      </c>
      <c r="I762" s="95" t="s">
        <v>510</v>
      </c>
      <c r="J762" s="116" t="s">
        <v>195</v>
      </c>
      <c r="K762" s="117" t="s">
        <v>195</v>
      </c>
      <c r="L762" s="117" t="s">
        <v>195</v>
      </c>
      <c r="M762" s="117" t="s">
        <v>195</v>
      </c>
      <c r="N762" s="117" t="s">
        <v>195</v>
      </c>
      <c r="O762" s="117" t="s">
        <v>195</v>
      </c>
      <c r="P762" s="117" t="s">
        <v>195</v>
      </c>
      <c r="Q762" s="117" t="s">
        <v>195</v>
      </c>
      <c r="R762" s="117" t="s">
        <v>195</v>
      </c>
      <c r="S762" s="117" t="s">
        <v>195</v>
      </c>
      <c r="T762" s="117" t="s">
        <v>195</v>
      </c>
      <c r="U762" s="118" t="s">
        <v>195</v>
      </c>
      <c r="V762" s="106">
        <v>36</v>
      </c>
      <c r="W762" s="106">
        <v>38</v>
      </c>
      <c r="X762" s="106">
        <v>46</v>
      </c>
      <c r="Y762" s="106">
        <v>46</v>
      </c>
      <c r="Z762" s="106">
        <v>44</v>
      </c>
      <c r="AA762" s="106">
        <v>30</v>
      </c>
      <c r="AB762" s="106">
        <v>37</v>
      </c>
      <c r="AC762" s="106">
        <v>30</v>
      </c>
      <c r="AD762" s="106">
        <v>41</v>
      </c>
      <c r="AE762" s="106">
        <v>45</v>
      </c>
      <c r="AF762" s="106">
        <v>16</v>
      </c>
      <c r="AG762" s="182">
        <v>37</v>
      </c>
      <c r="AH762" s="119">
        <f t="shared" si="199"/>
        <v>446</v>
      </c>
      <c r="AI762" s="106">
        <f t="shared" si="200"/>
        <v>36</v>
      </c>
      <c r="AJ762" s="107">
        <f t="shared" si="201"/>
        <v>38</v>
      </c>
      <c r="AK762" s="107">
        <f t="shared" si="202"/>
        <v>46</v>
      </c>
      <c r="AL762" s="107">
        <f t="shared" si="203"/>
        <v>46</v>
      </c>
      <c r="AM762" s="107">
        <f t="shared" si="204"/>
        <v>44</v>
      </c>
      <c r="AN762" s="107">
        <f t="shared" si="205"/>
        <v>30</v>
      </c>
      <c r="AO762" s="107">
        <f t="shared" si="206"/>
        <v>37</v>
      </c>
      <c r="AP762" s="107">
        <f t="shared" si="207"/>
        <v>30</v>
      </c>
      <c r="AQ762" s="107">
        <f t="shared" si="208"/>
        <v>41</v>
      </c>
      <c r="AR762" s="107">
        <f t="shared" si="209"/>
        <v>45</v>
      </c>
      <c r="AS762" s="107">
        <f t="shared" si="210"/>
        <v>16</v>
      </c>
      <c r="AT762" s="107">
        <f t="shared" si="211"/>
        <v>37</v>
      </c>
      <c r="AU762" s="105">
        <f t="shared" si="212"/>
        <v>446</v>
      </c>
      <c r="AV762" s="86">
        <v>14187.330000000014</v>
      </c>
      <c r="AW762" s="87">
        <f t="shared" si="213"/>
        <v>28884.080000000002</v>
      </c>
      <c r="AX762" s="87">
        <f t="shared" si="214"/>
        <v>14696.749999999987</v>
      </c>
    </row>
    <row r="763" spans="1:50" ht="15.75" thickBot="1" x14ac:dyDescent="0.3">
      <c r="A763" s="179" t="s">
        <v>59</v>
      </c>
      <c r="B763" s="180" t="s">
        <v>270</v>
      </c>
      <c r="C763" s="181" t="s">
        <v>462</v>
      </c>
      <c r="D763" s="176" t="str">
        <f t="shared" si="215"/>
        <v>1134113855-CFHP-STAR Kids-Bexar</v>
      </c>
      <c r="E763" s="169" t="s">
        <v>472</v>
      </c>
      <c r="F763" s="169" t="s">
        <v>236</v>
      </c>
      <c r="G763" s="169" t="s">
        <v>272</v>
      </c>
      <c r="H763" s="85" t="s">
        <v>469</v>
      </c>
      <c r="I763" s="95" t="s">
        <v>510</v>
      </c>
      <c r="J763" s="116" t="s">
        <v>195</v>
      </c>
      <c r="K763" s="117" t="s">
        <v>195</v>
      </c>
      <c r="L763" s="117" t="s">
        <v>195</v>
      </c>
      <c r="M763" s="117" t="s">
        <v>195</v>
      </c>
      <c r="N763" s="117" t="s">
        <v>195</v>
      </c>
      <c r="O763" s="117" t="s">
        <v>195</v>
      </c>
      <c r="P763" s="117" t="s">
        <v>195</v>
      </c>
      <c r="Q763" s="117" t="s">
        <v>195</v>
      </c>
      <c r="R763" s="117" t="s">
        <v>195</v>
      </c>
      <c r="S763" s="117" t="s">
        <v>195</v>
      </c>
      <c r="T763" s="117" t="s">
        <v>195</v>
      </c>
      <c r="U763" s="118" t="s">
        <v>195</v>
      </c>
      <c r="V763" s="106">
        <v>13</v>
      </c>
      <c r="W763" s="106">
        <v>2</v>
      </c>
      <c r="X763" s="106">
        <v>11</v>
      </c>
      <c r="Y763" s="106">
        <v>10</v>
      </c>
      <c r="Z763" s="106">
        <v>10</v>
      </c>
      <c r="AA763" s="106">
        <v>4</v>
      </c>
      <c r="AB763" s="106">
        <v>9</v>
      </c>
      <c r="AC763" s="106">
        <v>10</v>
      </c>
      <c r="AD763" s="106">
        <v>14</v>
      </c>
      <c r="AE763" s="106">
        <v>6</v>
      </c>
      <c r="AF763" s="106">
        <v>10</v>
      </c>
      <c r="AG763" s="182">
        <v>8</v>
      </c>
      <c r="AH763" s="119">
        <f t="shared" ref="AH763:AH826" si="216">SUM(V763:AG763)</f>
        <v>107</v>
      </c>
      <c r="AI763" s="106">
        <f t="shared" ref="AI763:AI826" si="217">IF(AND(J763="Y",$I763="0"),V763,0)</f>
        <v>13</v>
      </c>
      <c r="AJ763" s="107">
        <f t="shared" ref="AJ763:AJ826" si="218">IF(AND(K763="Y",$I763="0"),W763,0)</f>
        <v>2</v>
      </c>
      <c r="AK763" s="107">
        <f t="shared" ref="AK763:AK826" si="219">IF(AND(L763="Y",$I763="0"),X763,0)</f>
        <v>11</v>
      </c>
      <c r="AL763" s="107">
        <f t="shared" ref="AL763:AL826" si="220">IF(AND(M763="Y",$I763="0"),Y763,0)</f>
        <v>10</v>
      </c>
      <c r="AM763" s="107">
        <f t="shared" ref="AM763:AM826" si="221">IF(AND(N763="Y",$I763="0"),Z763,0)</f>
        <v>10</v>
      </c>
      <c r="AN763" s="107">
        <f t="shared" ref="AN763:AN826" si="222">IF(AND(O763="Y",$I763="0"),AA763,0)</f>
        <v>4</v>
      </c>
      <c r="AO763" s="107">
        <f t="shared" ref="AO763:AO826" si="223">IF(AND(P763="Y",$I763="0"),AB763,0)</f>
        <v>9</v>
      </c>
      <c r="AP763" s="107">
        <f t="shared" ref="AP763:AP826" si="224">IF(AND(Q763="Y",$I763="0"),AC763,0)</f>
        <v>10</v>
      </c>
      <c r="AQ763" s="107">
        <f t="shared" ref="AQ763:AQ826" si="225">IF(AND(R763="Y",$I763="0"),AD763,0)</f>
        <v>14</v>
      </c>
      <c r="AR763" s="107">
        <f t="shared" ref="AR763:AR826" si="226">IF(AND(S763="Y",$I763="0"),AE763,0)</f>
        <v>6</v>
      </c>
      <c r="AS763" s="107">
        <f t="shared" ref="AS763:AS826" si="227">IF(AND(T763="Y",$I763="0"),AF763,0)</f>
        <v>10</v>
      </c>
      <c r="AT763" s="107">
        <f t="shared" ref="AT763:AT826" si="228">IF(AND(U763="Y",$I763="0"),AG763,0)</f>
        <v>8</v>
      </c>
      <c r="AU763" s="105">
        <f t="shared" ref="AU763:AU826" si="229">SUM(AI763:AT763)</f>
        <v>107</v>
      </c>
      <c r="AV763" s="86">
        <v>6550.5199999999986</v>
      </c>
      <c r="AW763" s="87">
        <f t="shared" ref="AW763:AW826" si="230">ROUND(IF($H763=$A$2,Final_Comp1_FS,Final_Comp1_HB)*AU763,2)</f>
        <v>6929.59</v>
      </c>
      <c r="AX763" s="87">
        <f t="shared" ref="AX763:AX826" si="231">AW763-AV763</f>
        <v>379.07000000000153</v>
      </c>
    </row>
    <row r="764" spans="1:50" ht="15.75" thickBot="1" x14ac:dyDescent="0.3">
      <c r="A764" s="179" t="s">
        <v>88</v>
      </c>
      <c r="B764" s="180" t="s">
        <v>273</v>
      </c>
      <c r="C764" s="181" t="s">
        <v>462</v>
      </c>
      <c r="D764" s="176" t="str">
        <f t="shared" si="215"/>
        <v>1386751394-CFHP-STAR Kids-Bexar</v>
      </c>
      <c r="E764" s="169" t="s">
        <v>472</v>
      </c>
      <c r="F764" s="169" t="s">
        <v>236</v>
      </c>
      <c r="G764" s="169" t="s">
        <v>272</v>
      </c>
      <c r="H764" s="85" t="s">
        <v>469</v>
      </c>
      <c r="I764" s="95" t="s">
        <v>510</v>
      </c>
      <c r="J764" s="116" t="s">
        <v>195</v>
      </c>
      <c r="K764" s="117" t="s">
        <v>195</v>
      </c>
      <c r="L764" s="117" t="s">
        <v>195</v>
      </c>
      <c r="M764" s="117" t="s">
        <v>195</v>
      </c>
      <c r="N764" s="117" t="s">
        <v>195</v>
      </c>
      <c r="O764" s="117" t="s">
        <v>195</v>
      </c>
      <c r="P764" s="117" t="s">
        <v>195</v>
      </c>
      <c r="Q764" s="117" t="s">
        <v>195</v>
      </c>
      <c r="R764" s="117" t="s">
        <v>195</v>
      </c>
      <c r="S764" s="117" t="s">
        <v>195</v>
      </c>
      <c r="T764" s="117" t="s">
        <v>195</v>
      </c>
      <c r="U764" s="118" t="s">
        <v>195</v>
      </c>
      <c r="V764" s="106">
        <v>3</v>
      </c>
      <c r="W764" s="106">
        <v>2</v>
      </c>
      <c r="X764" s="106">
        <v>3</v>
      </c>
      <c r="Y764" s="106">
        <v>0</v>
      </c>
      <c r="Z764" s="106">
        <v>3</v>
      </c>
      <c r="AA764" s="106">
        <v>0</v>
      </c>
      <c r="AB764" s="106">
        <v>6</v>
      </c>
      <c r="AC764" s="106">
        <v>2</v>
      </c>
      <c r="AD764" s="106">
        <v>4</v>
      </c>
      <c r="AE764" s="106">
        <v>4</v>
      </c>
      <c r="AF764" s="106">
        <v>2</v>
      </c>
      <c r="AG764" s="182">
        <v>4</v>
      </c>
      <c r="AH764" s="119">
        <f t="shared" si="216"/>
        <v>33</v>
      </c>
      <c r="AI764" s="106">
        <f t="shared" si="217"/>
        <v>3</v>
      </c>
      <c r="AJ764" s="107">
        <f t="shared" si="218"/>
        <v>2</v>
      </c>
      <c r="AK764" s="107">
        <f t="shared" si="219"/>
        <v>3</v>
      </c>
      <c r="AL764" s="107">
        <f t="shared" si="220"/>
        <v>0</v>
      </c>
      <c r="AM764" s="107">
        <f t="shared" si="221"/>
        <v>3</v>
      </c>
      <c r="AN764" s="107">
        <f t="shared" si="222"/>
        <v>0</v>
      </c>
      <c r="AO764" s="107">
        <f t="shared" si="223"/>
        <v>6</v>
      </c>
      <c r="AP764" s="107">
        <f t="shared" si="224"/>
        <v>2</v>
      </c>
      <c r="AQ764" s="107">
        <f t="shared" si="225"/>
        <v>4</v>
      </c>
      <c r="AR764" s="107">
        <f t="shared" si="226"/>
        <v>4</v>
      </c>
      <c r="AS764" s="107">
        <f t="shared" si="227"/>
        <v>2</v>
      </c>
      <c r="AT764" s="107">
        <f t="shared" si="228"/>
        <v>4</v>
      </c>
      <c r="AU764" s="105">
        <f t="shared" si="229"/>
        <v>33</v>
      </c>
      <c r="AV764" s="86">
        <v>1870.6299999999999</v>
      </c>
      <c r="AW764" s="87">
        <f t="shared" si="230"/>
        <v>2137.16</v>
      </c>
      <c r="AX764" s="87">
        <f t="shared" si="231"/>
        <v>266.52999999999997</v>
      </c>
    </row>
    <row r="765" spans="1:50" ht="15.75" thickBot="1" x14ac:dyDescent="0.3">
      <c r="A765" s="179" t="s">
        <v>185</v>
      </c>
      <c r="B765" s="180" t="s">
        <v>274</v>
      </c>
      <c r="C765" s="181" t="s">
        <v>462</v>
      </c>
      <c r="D765" s="176" t="str">
        <f t="shared" si="215"/>
        <v>1952453946-CFHP-STAR Kids-Bexar</v>
      </c>
      <c r="E765" s="169" t="s">
        <v>472</v>
      </c>
      <c r="F765" s="169" t="s">
        <v>236</v>
      </c>
      <c r="G765" s="169" t="s">
        <v>272</v>
      </c>
      <c r="H765" s="85" t="s">
        <v>469</v>
      </c>
      <c r="I765" s="95" t="s">
        <v>510</v>
      </c>
      <c r="J765" s="116" t="s">
        <v>195</v>
      </c>
      <c r="K765" s="117" t="s">
        <v>195</v>
      </c>
      <c r="L765" s="117" t="s">
        <v>195</v>
      </c>
      <c r="M765" s="117" t="s">
        <v>195</v>
      </c>
      <c r="N765" s="117" t="s">
        <v>195</v>
      </c>
      <c r="O765" s="117" t="s">
        <v>195</v>
      </c>
      <c r="P765" s="117" t="s">
        <v>195</v>
      </c>
      <c r="Q765" s="117" t="s">
        <v>195</v>
      </c>
      <c r="R765" s="117" t="s">
        <v>195</v>
      </c>
      <c r="S765" s="117" t="s">
        <v>195</v>
      </c>
      <c r="T765" s="117" t="s">
        <v>195</v>
      </c>
      <c r="U765" s="118" t="s">
        <v>195</v>
      </c>
      <c r="V765" s="106">
        <v>3</v>
      </c>
      <c r="W765" s="106">
        <v>0</v>
      </c>
      <c r="X765" s="106">
        <v>3</v>
      </c>
      <c r="Y765" s="106">
        <v>1</v>
      </c>
      <c r="Z765" s="106">
        <v>1</v>
      </c>
      <c r="AA765" s="106">
        <v>0</v>
      </c>
      <c r="AB765" s="106">
        <v>0</v>
      </c>
      <c r="AC765" s="106">
        <v>0</v>
      </c>
      <c r="AD765" s="106">
        <v>2</v>
      </c>
      <c r="AE765" s="106">
        <v>4</v>
      </c>
      <c r="AF765" s="106">
        <v>2</v>
      </c>
      <c r="AG765" s="182">
        <v>6</v>
      </c>
      <c r="AH765" s="119">
        <f t="shared" si="216"/>
        <v>22</v>
      </c>
      <c r="AI765" s="106">
        <f t="shared" si="217"/>
        <v>3</v>
      </c>
      <c r="AJ765" s="107">
        <f t="shared" si="218"/>
        <v>0</v>
      </c>
      <c r="AK765" s="107">
        <f t="shared" si="219"/>
        <v>3</v>
      </c>
      <c r="AL765" s="107">
        <f t="shared" si="220"/>
        <v>1</v>
      </c>
      <c r="AM765" s="107">
        <f t="shared" si="221"/>
        <v>1</v>
      </c>
      <c r="AN765" s="107">
        <f t="shared" si="222"/>
        <v>0</v>
      </c>
      <c r="AO765" s="107">
        <f t="shared" si="223"/>
        <v>0</v>
      </c>
      <c r="AP765" s="107">
        <f t="shared" si="224"/>
        <v>0</v>
      </c>
      <c r="AQ765" s="107">
        <f t="shared" si="225"/>
        <v>2</v>
      </c>
      <c r="AR765" s="107">
        <f t="shared" si="226"/>
        <v>4</v>
      </c>
      <c r="AS765" s="107">
        <f t="shared" si="227"/>
        <v>2</v>
      </c>
      <c r="AT765" s="107">
        <f t="shared" si="228"/>
        <v>6</v>
      </c>
      <c r="AU765" s="105">
        <f t="shared" si="229"/>
        <v>22</v>
      </c>
      <c r="AV765" s="86">
        <v>2394.65</v>
      </c>
      <c r="AW765" s="87">
        <f t="shared" si="230"/>
        <v>1424.78</v>
      </c>
      <c r="AX765" s="87">
        <f t="shared" si="231"/>
        <v>-969.87000000000012</v>
      </c>
    </row>
    <row r="766" spans="1:50" ht="15.75" thickBot="1" x14ac:dyDescent="0.3">
      <c r="A766" s="179" t="s">
        <v>92</v>
      </c>
      <c r="B766" s="180" t="s">
        <v>324</v>
      </c>
      <c r="C766" s="181" t="s">
        <v>462</v>
      </c>
      <c r="D766" s="176" t="str">
        <f t="shared" si="215"/>
        <v>1417498585-CFHP-STAR Kids-Bexar</v>
      </c>
      <c r="E766" s="169" t="s">
        <v>472</v>
      </c>
      <c r="F766" s="169" t="s">
        <v>236</v>
      </c>
      <c r="G766" s="169" t="s">
        <v>272</v>
      </c>
      <c r="H766" s="85" t="s">
        <v>469</v>
      </c>
      <c r="I766" s="95" t="s">
        <v>510</v>
      </c>
      <c r="J766" s="116" t="s">
        <v>195</v>
      </c>
      <c r="K766" s="117" t="s">
        <v>195</v>
      </c>
      <c r="L766" s="117" t="s">
        <v>195</v>
      </c>
      <c r="M766" s="117" t="s">
        <v>195</v>
      </c>
      <c r="N766" s="117" t="s">
        <v>195</v>
      </c>
      <c r="O766" s="117" t="s">
        <v>195</v>
      </c>
      <c r="P766" s="117" t="s">
        <v>195</v>
      </c>
      <c r="Q766" s="117" t="s">
        <v>195</v>
      </c>
      <c r="R766" s="117" t="s">
        <v>195</v>
      </c>
      <c r="S766" s="117" t="s">
        <v>195</v>
      </c>
      <c r="T766" s="117" t="s">
        <v>195</v>
      </c>
      <c r="U766" s="118" t="s">
        <v>195</v>
      </c>
      <c r="V766" s="106">
        <v>0</v>
      </c>
      <c r="W766" s="106">
        <v>0</v>
      </c>
      <c r="X766" s="106">
        <v>1</v>
      </c>
      <c r="Y766" s="106">
        <v>1</v>
      </c>
      <c r="Z766" s="106">
        <v>0</v>
      </c>
      <c r="AA766" s="106">
        <v>0</v>
      </c>
      <c r="AB766" s="106">
        <v>0</v>
      </c>
      <c r="AC766" s="106">
        <v>0</v>
      </c>
      <c r="AD766" s="106">
        <v>0</v>
      </c>
      <c r="AE766" s="106">
        <v>0</v>
      </c>
      <c r="AF766" s="106">
        <v>1</v>
      </c>
      <c r="AG766" s="182">
        <v>0</v>
      </c>
      <c r="AH766" s="119">
        <f t="shared" si="216"/>
        <v>3</v>
      </c>
      <c r="AI766" s="106">
        <f t="shared" si="217"/>
        <v>0</v>
      </c>
      <c r="AJ766" s="107">
        <f t="shared" si="218"/>
        <v>0</v>
      </c>
      <c r="AK766" s="107">
        <f t="shared" si="219"/>
        <v>1</v>
      </c>
      <c r="AL766" s="107">
        <f t="shared" si="220"/>
        <v>1</v>
      </c>
      <c r="AM766" s="107">
        <f t="shared" si="221"/>
        <v>0</v>
      </c>
      <c r="AN766" s="107">
        <f t="shared" si="222"/>
        <v>0</v>
      </c>
      <c r="AO766" s="107">
        <f t="shared" si="223"/>
        <v>0</v>
      </c>
      <c r="AP766" s="107">
        <f t="shared" si="224"/>
        <v>0</v>
      </c>
      <c r="AQ766" s="107">
        <f t="shared" si="225"/>
        <v>0</v>
      </c>
      <c r="AR766" s="107">
        <f t="shared" si="226"/>
        <v>0</v>
      </c>
      <c r="AS766" s="107">
        <f t="shared" si="227"/>
        <v>1</v>
      </c>
      <c r="AT766" s="107">
        <f t="shared" si="228"/>
        <v>0</v>
      </c>
      <c r="AU766" s="105">
        <f t="shared" si="229"/>
        <v>3</v>
      </c>
      <c r="AV766" s="86">
        <v>54.460000000000008</v>
      </c>
      <c r="AW766" s="87">
        <f t="shared" si="230"/>
        <v>194.29</v>
      </c>
      <c r="AX766" s="87">
        <f t="shared" si="231"/>
        <v>139.82999999999998</v>
      </c>
    </row>
    <row r="767" spans="1:50" ht="15.75" thickBot="1" x14ac:dyDescent="0.3">
      <c r="A767" s="179" t="s">
        <v>134</v>
      </c>
      <c r="B767" s="180" t="s">
        <v>325</v>
      </c>
      <c r="C767" s="181" t="s">
        <v>462</v>
      </c>
      <c r="D767" s="176" t="str">
        <f t="shared" si="215"/>
        <v>1659812725-CFHP-STAR Kids-Bexar</v>
      </c>
      <c r="E767" s="169" t="s">
        <v>472</v>
      </c>
      <c r="F767" s="169" t="s">
        <v>236</v>
      </c>
      <c r="G767" s="169" t="s">
        <v>272</v>
      </c>
      <c r="H767" s="85" t="s">
        <v>469</v>
      </c>
      <c r="I767" s="95" t="s">
        <v>510</v>
      </c>
      <c r="J767" s="116" t="s">
        <v>195</v>
      </c>
      <c r="K767" s="117" t="s">
        <v>195</v>
      </c>
      <c r="L767" s="117" t="s">
        <v>195</v>
      </c>
      <c r="M767" s="117" t="s">
        <v>195</v>
      </c>
      <c r="N767" s="117" t="s">
        <v>195</v>
      </c>
      <c r="O767" s="117" t="s">
        <v>195</v>
      </c>
      <c r="P767" s="117" t="s">
        <v>195</v>
      </c>
      <c r="Q767" s="117" t="s">
        <v>195</v>
      </c>
      <c r="R767" s="117" t="s">
        <v>195</v>
      </c>
      <c r="S767" s="117" t="s">
        <v>195</v>
      </c>
      <c r="T767" s="117" t="s">
        <v>195</v>
      </c>
      <c r="U767" s="118" t="s">
        <v>195</v>
      </c>
      <c r="V767" s="106">
        <v>3</v>
      </c>
      <c r="W767" s="106">
        <v>3</v>
      </c>
      <c r="X767" s="106">
        <v>1</v>
      </c>
      <c r="Y767" s="106">
        <v>1</v>
      </c>
      <c r="Z767" s="106">
        <v>3</v>
      </c>
      <c r="AA767" s="106">
        <v>1</v>
      </c>
      <c r="AB767" s="106">
        <v>3</v>
      </c>
      <c r="AC767" s="106">
        <v>2</v>
      </c>
      <c r="AD767" s="106">
        <v>2</v>
      </c>
      <c r="AE767" s="106">
        <v>2</v>
      </c>
      <c r="AF767" s="106">
        <v>0</v>
      </c>
      <c r="AG767" s="182">
        <v>4</v>
      </c>
      <c r="AH767" s="119">
        <f t="shared" si="216"/>
        <v>25</v>
      </c>
      <c r="AI767" s="106">
        <f t="shared" si="217"/>
        <v>3</v>
      </c>
      <c r="AJ767" s="107">
        <f t="shared" si="218"/>
        <v>3</v>
      </c>
      <c r="AK767" s="107">
        <f t="shared" si="219"/>
        <v>1</v>
      </c>
      <c r="AL767" s="107">
        <f t="shared" si="220"/>
        <v>1</v>
      </c>
      <c r="AM767" s="107">
        <f t="shared" si="221"/>
        <v>3</v>
      </c>
      <c r="AN767" s="107">
        <f t="shared" si="222"/>
        <v>1</v>
      </c>
      <c r="AO767" s="107">
        <f t="shared" si="223"/>
        <v>3</v>
      </c>
      <c r="AP767" s="107">
        <f t="shared" si="224"/>
        <v>2</v>
      </c>
      <c r="AQ767" s="107">
        <f t="shared" si="225"/>
        <v>2</v>
      </c>
      <c r="AR767" s="107">
        <f t="shared" si="226"/>
        <v>2</v>
      </c>
      <c r="AS767" s="107">
        <f t="shared" si="227"/>
        <v>0</v>
      </c>
      <c r="AT767" s="107">
        <f t="shared" si="228"/>
        <v>4</v>
      </c>
      <c r="AU767" s="105">
        <f t="shared" si="229"/>
        <v>25</v>
      </c>
      <c r="AV767" s="86">
        <v>450.7</v>
      </c>
      <c r="AW767" s="87">
        <f t="shared" si="230"/>
        <v>1619.06</v>
      </c>
      <c r="AX767" s="87">
        <f t="shared" si="231"/>
        <v>1168.3599999999999</v>
      </c>
    </row>
    <row r="768" spans="1:50" ht="15.75" thickBot="1" x14ac:dyDescent="0.3">
      <c r="A768" s="179" t="s">
        <v>183</v>
      </c>
      <c r="B768" s="180" t="s">
        <v>319</v>
      </c>
      <c r="C768" s="181" t="s">
        <v>386</v>
      </c>
      <c r="D768" s="176" t="str">
        <f t="shared" si="215"/>
        <v>1942773874-CHC-STAR-Harris</v>
      </c>
      <c r="E768" s="169" t="s">
        <v>473</v>
      </c>
      <c r="F768" s="169" t="s">
        <v>201</v>
      </c>
      <c r="G768" s="169" t="s">
        <v>321</v>
      </c>
      <c r="H768" s="85" t="s">
        <v>469</v>
      </c>
      <c r="I768" s="95" t="s">
        <v>510</v>
      </c>
      <c r="J768" s="116" t="s">
        <v>195</v>
      </c>
      <c r="K768" s="117" t="s">
        <v>195</v>
      </c>
      <c r="L768" s="117" t="s">
        <v>195</v>
      </c>
      <c r="M768" s="117" t="s">
        <v>195</v>
      </c>
      <c r="N768" s="117" t="s">
        <v>195</v>
      </c>
      <c r="O768" s="117" t="s">
        <v>195</v>
      </c>
      <c r="P768" s="117" t="s">
        <v>195</v>
      </c>
      <c r="Q768" s="117" t="s">
        <v>195</v>
      </c>
      <c r="R768" s="117" t="s">
        <v>195</v>
      </c>
      <c r="S768" s="117" t="s">
        <v>195</v>
      </c>
      <c r="T768" s="117" t="s">
        <v>195</v>
      </c>
      <c r="U768" s="118" t="s">
        <v>195</v>
      </c>
      <c r="V768" s="106">
        <v>5</v>
      </c>
      <c r="W768" s="106">
        <v>27</v>
      </c>
      <c r="X768" s="106">
        <v>18</v>
      </c>
      <c r="Y768" s="106">
        <v>6</v>
      </c>
      <c r="Z768" s="106">
        <v>10</v>
      </c>
      <c r="AA768" s="106">
        <v>10</v>
      </c>
      <c r="AB768" s="106">
        <v>12</v>
      </c>
      <c r="AC768" s="106">
        <v>12</v>
      </c>
      <c r="AD768" s="106">
        <v>24</v>
      </c>
      <c r="AE768" s="106">
        <v>13</v>
      </c>
      <c r="AF768" s="106">
        <v>14</v>
      </c>
      <c r="AG768" s="182">
        <v>16</v>
      </c>
      <c r="AH768" s="119">
        <f t="shared" si="216"/>
        <v>167</v>
      </c>
      <c r="AI768" s="106">
        <f t="shared" si="217"/>
        <v>5</v>
      </c>
      <c r="AJ768" s="107">
        <f t="shared" si="218"/>
        <v>27</v>
      </c>
      <c r="AK768" s="107">
        <f t="shared" si="219"/>
        <v>18</v>
      </c>
      <c r="AL768" s="107">
        <f t="shared" si="220"/>
        <v>6</v>
      </c>
      <c r="AM768" s="107">
        <f t="shared" si="221"/>
        <v>10</v>
      </c>
      <c r="AN768" s="107">
        <f t="shared" si="222"/>
        <v>10</v>
      </c>
      <c r="AO768" s="107">
        <f t="shared" si="223"/>
        <v>12</v>
      </c>
      <c r="AP768" s="107">
        <f t="shared" si="224"/>
        <v>12</v>
      </c>
      <c r="AQ768" s="107">
        <f t="shared" si="225"/>
        <v>24</v>
      </c>
      <c r="AR768" s="107">
        <f t="shared" si="226"/>
        <v>13</v>
      </c>
      <c r="AS768" s="107">
        <f t="shared" si="227"/>
        <v>14</v>
      </c>
      <c r="AT768" s="107">
        <f t="shared" si="228"/>
        <v>16</v>
      </c>
      <c r="AU768" s="105">
        <f t="shared" si="229"/>
        <v>167</v>
      </c>
      <c r="AV768" s="86">
        <v>45744.34</v>
      </c>
      <c r="AW768" s="87">
        <f t="shared" si="230"/>
        <v>10815.34</v>
      </c>
      <c r="AX768" s="87">
        <f t="shared" si="231"/>
        <v>-34929</v>
      </c>
    </row>
    <row r="769" spans="1:50" ht="15.75" thickBot="1" x14ac:dyDescent="0.3">
      <c r="A769" s="179" t="s">
        <v>187</v>
      </c>
      <c r="B769" s="180" t="s">
        <v>289</v>
      </c>
      <c r="C769" s="181" t="s">
        <v>386</v>
      </c>
      <c r="D769" s="176" t="str">
        <f t="shared" si="215"/>
        <v>1972830008-CHC-STAR-Harris</v>
      </c>
      <c r="E769" s="169" t="s">
        <v>473</v>
      </c>
      <c r="F769" s="169" t="s">
        <v>201</v>
      </c>
      <c r="G769" s="169" t="s">
        <v>321</v>
      </c>
      <c r="H769" s="85" t="s">
        <v>469</v>
      </c>
      <c r="I769" s="95" t="s">
        <v>510</v>
      </c>
      <c r="J769" s="116" t="s">
        <v>195</v>
      </c>
      <c r="K769" s="117" t="s">
        <v>195</v>
      </c>
      <c r="L769" s="117" t="s">
        <v>195</v>
      </c>
      <c r="M769" s="117" t="s">
        <v>195</v>
      </c>
      <c r="N769" s="117" t="s">
        <v>195</v>
      </c>
      <c r="O769" s="117" t="s">
        <v>195</v>
      </c>
      <c r="P769" s="117" t="s">
        <v>195</v>
      </c>
      <c r="Q769" s="117" t="s">
        <v>195</v>
      </c>
      <c r="R769" s="117" t="s">
        <v>195</v>
      </c>
      <c r="S769" s="117" t="s">
        <v>195</v>
      </c>
      <c r="T769" s="117" t="s">
        <v>195</v>
      </c>
      <c r="U769" s="118" t="s">
        <v>195</v>
      </c>
      <c r="V769" s="106">
        <v>12</v>
      </c>
      <c r="W769" s="106">
        <v>17</v>
      </c>
      <c r="X769" s="106">
        <v>17</v>
      </c>
      <c r="Y769" s="106">
        <v>14</v>
      </c>
      <c r="Z769" s="106">
        <v>21</v>
      </c>
      <c r="AA769" s="106">
        <v>20</v>
      </c>
      <c r="AB769" s="106">
        <v>14</v>
      </c>
      <c r="AC769" s="106">
        <v>16</v>
      </c>
      <c r="AD769" s="106">
        <v>25</v>
      </c>
      <c r="AE769" s="106">
        <v>16</v>
      </c>
      <c r="AF769" s="106">
        <v>20</v>
      </c>
      <c r="AG769" s="182">
        <v>21</v>
      </c>
      <c r="AH769" s="119">
        <f t="shared" si="216"/>
        <v>213</v>
      </c>
      <c r="AI769" s="106">
        <f t="shared" si="217"/>
        <v>12</v>
      </c>
      <c r="AJ769" s="107">
        <f t="shared" si="218"/>
        <v>17</v>
      </c>
      <c r="AK769" s="107">
        <f t="shared" si="219"/>
        <v>17</v>
      </c>
      <c r="AL769" s="107">
        <f t="shared" si="220"/>
        <v>14</v>
      </c>
      <c r="AM769" s="107">
        <f t="shared" si="221"/>
        <v>21</v>
      </c>
      <c r="AN769" s="107">
        <f t="shared" si="222"/>
        <v>20</v>
      </c>
      <c r="AO769" s="107">
        <f t="shared" si="223"/>
        <v>14</v>
      </c>
      <c r="AP769" s="107">
        <f t="shared" si="224"/>
        <v>16</v>
      </c>
      <c r="AQ769" s="107">
        <f t="shared" si="225"/>
        <v>25</v>
      </c>
      <c r="AR769" s="107">
        <f t="shared" si="226"/>
        <v>16</v>
      </c>
      <c r="AS769" s="107">
        <f t="shared" si="227"/>
        <v>20</v>
      </c>
      <c r="AT769" s="107">
        <f t="shared" si="228"/>
        <v>21</v>
      </c>
      <c r="AU769" s="105">
        <f t="shared" si="229"/>
        <v>213</v>
      </c>
      <c r="AV769" s="86">
        <v>78669.209999999977</v>
      </c>
      <c r="AW769" s="87">
        <f t="shared" si="230"/>
        <v>13794.42</v>
      </c>
      <c r="AX769" s="87">
        <f t="shared" si="231"/>
        <v>-64874.789999999979</v>
      </c>
    </row>
    <row r="770" spans="1:50" ht="15.75" thickBot="1" x14ac:dyDescent="0.3">
      <c r="A770" s="179" t="s">
        <v>46</v>
      </c>
      <c r="B770" s="180" t="s">
        <v>252</v>
      </c>
      <c r="C770" s="181" t="s">
        <v>444</v>
      </c>
      <c r="D770" s="176" t="str">
        <f t="shared" si="215"/>
        <v>1063485548-CHC-STAR-Jefferson</v>
      </c>
      <c r="E770" s="169" t="s">
        <v>473</v>
      </c>
      <c r="F770" s="169" t="s">
        <v>201</v>
      </c>
      <c r="G770" s="169" t="s">
        <v>249</v>
      </c>
      <c r="H770" s="85" t="s">
        <v>469</v>
      </c>
      <c r="I770" s="95" t="s">
        <v>510</v>
      </c>
      <c r="J770" s="116" t="s">
        <v>195</v>
      </c>
      <c r="K770" s="117" t="s">
        <v>195</v>
      </c>
      <c r="L770" s="117" t="s">
        <v>195</v>
      </c>
      <c r="M770" s="117" t="s">
        <v>195</v>
      </c>
      <c r="N770" s="117" t="s">
        <v>195</v>
      </c>
      <c r="O770" s="117" t="s">
        <v>195</v>
      </c>
      <c r="P770" s="117" t="s">
        <v>195</v>
      </c>
      <c r="Q770" s="117" t="s">
        <v>195</v>
      </c>
      <c r="R770" s="117" t="s">
        <v>195</v>
      </c>
      <c r="S770" s="117" t="s">
        <v>195</v>
      </c>
      <c r="T770" s="117" t="s">
        <v>195</v>
      </c>
      <c r="U770" s="118" t="s">
        <v>195</v>
      </c>
      <c r="V770" s="106">
        <v>2</v>
      </c>
      <c r="W770" s="106">
        <v>2</v>
      </c>
      <c r="X770" s="106">
        <v>5</v>
      </c>
      <c r="Y770" s="106">
        <v>1</v>
      </c>
      <c r="Z770" s="106">
        <v>5</v>
      </c>
      <c r="AA770" s="106">
        <v>9</v>
      </c>
      <c r="AB770" s="106">
        <v>7</v>
      </c>
      <c r="AC770" s="106">
        <v>3</v>
      </c>
      <c r="AD770" s="106">
        <v>5</v>
      </c>
      <c r="AE770" s="106">
        <v>3</v>
      </c>
      <c r="AF770" s="106">
        <v>1</v>
      </c>
      <c r="AG770" s="182">
        <v>8</v>
      </c>
      <c r="AH770" s="119">
        <f t="shared" si="216"/>
        <v>51</v>
      </c>
      <c r="AI770" s="106">
        <f t="shared" si="217"/>
        <v>2</v>
      </c>
      <c r="AJ770" s="107">
        <f t="shared" si="218"/>
        <v>2</v>
      </c>
      <c r="AK770" s="107">
        <f t="shared" si="219"/>
        <v>5</v>
      </c>
      <c r="AL770" s="107">
        <f t="shared" si="220"/>
        <v>1</v>
      </c>
      <c r="AM770" s="107">
        <f t="shared" si="221"/>
        <v>5</v>
      </c>
      <c r="AN770" s="107">
        <f t="shared" si="222"/>
        <v>9</v>
      </c>
      <c r="AO770" s="107">
        <f t="shared" si="223"/>
        <v>7</v>
      </c>
      <c r="AP770" s="107">
        <f t="shared" si="224"/>
        <v>3</v>
      </c>
      <c r="AQ770" s="107">
        <f t="shared" si="225"/>
        <v>5</v>
      </c>
      <c r="AR770" s="107">
        <f t="shared" si="226"/>
        <v>3</v>
      </c>
      <c r="AS770" s="107">
        <f t="shared" si="227"/>
        <v>1</v>
      </c>
      <c r="AT770" s="107">
        <f t="shared" si="228"/>
        <v>8</v>
      </c>
      <c r="AU770" s="105">
        <f t="shared" si="229"/>
        <v>51</v>
      </c>
      <c r="AV770" s="86">
        <v>5477.1600000000017</v>
      </c>
      <c r="AW770" s="87">
        <f t="shared" si="230"/>
        <v>3302.89</v>
      </c>
      <c r="AX770" s="87">
        <f t="shared" si="231"/>
        <v>-2174.2700000000018</v>
      </c>
    </row>
    <row r="771" spans="1:50" ht="15.75" thickBot="1" x14ac:dyDescent="0.3">
      <c r="A771" s="179" t="s">
        <v>115</v>
      </c>
      <c r="B771" s="180" t="s">
        <v>309</v>
      </c>
      <c r="C771" s="181" t="s">
        <v>444</v>
      </c>
      <c r="D771" s="176" t="str">
        <f t="shared" si="215"/>
        <v>1528030285-CHC-STAR-Jefferson</v>
      </c>
      <c r="E771" s="169" t="s">
        <v>473</v>
      </c>
      <c r="F771" s="169" t="s">
        <v>201</v>
      </c>
      <c r="G771" s="169" t="s">
        <v>249</v>
      </c>
      <c r="H771" s="85" t="s">
        <v>469</v>
      </c>
      <c r="I771" s="95" t="s">
        <v>510</v>
      </c>
      <c r="J771" s="116" t="s">
        <v>195</v>
      </c>
      <c r="K771" s="117" t="s">
        <v>195</v>
      </c>
      <c r="L771" s="117" t="s">
        <v>195</v>
      </c>
      <c r="M771" s="117" t="s">
        <v>195</v>
      </c>
      <c r="N771" s="117" t="s">
        <v>195</v>
      </c>
      <c r="O771" s="117" t="s">
        <v>195</v>
      </c>
      <c r="P771" s="117" t="s">
        <v>195</v>
      </c>
      <c r="Q771" s="117" t="s">
        <v>195</v>
      </c>
      <c r="R771" s="117" t="s">
        <v>195</v>
      </c>
      <c r="S771" s="117" t="s">
        <v>195</v>
      </c>
      <c r="T771" s="117" t="s">
        <v>195</v>
      </c>
      <c r="U771" s="118" t="s">
        <v>195</v>
      </c>
      <c r="V771" s="106">
        <v>17</v>
      </c>
      <c r="W771" s="106">
        <v>23</v>
      </c>
      <c r="X771" s="106">
        <v>17</v>
      </c>
      <c r="Y771" s="106">
        <v>14</v>
      </c>
      <c r="Z771" s="106">
        <v>10</v>
      </c>
      <c r="AA771" s="106">
        <v>9</v>
      </c>
      <c r="AB771" s="106">
        <v>20</v>
      </c>
      <c r="AC771" s="106">
        <v>12</v>
      </c>
      <c r="AD771" s="106">
        <v>13</v>
      </c>
      <c r="AE771" s="106">
        <v>5</v>
      </c>
      <c r="AF771" s="106">
        <v>9</v>
      </c>
      <c r="AG771" s="182">
        <v>18</v>
      </c>
      <c r="AH771" s="119">
        <f t="shared" si="216"/>
        <v>167</v>
      </c>
      <c r="AI771" s="106">
        <f t="shared" si="217"/>
        <v>17</v>
      </c>
      <c r="AJ771" s="107">
        <f t="shared" si="218"/>
        <v>23</v>
      </c>
      <c r="AK771" s="107">
        <f t="shared" si="219"/>
        <v>17</v>
      </c>
      <c r="AL771" s="107">
        <f t="shared" si="220"/>
        <v>14</v>
      </c>
      <c r="AM771" s="107">
        <f t="shared" si="221"/>
        <v>10</v>
      </c>
      <c r="AN771" s="107">
        <f t="shared" si="222"/>
        <v>9</v>
      </c>
      <c r="AO771" s="107">
        <f t="shared" si="223"/>
        <v>20</v>
      </c>
      <c r="AP771" s="107">
        <f t="shared" si="224"/>
        <v>12</v>
      </c>
      <c r="AQ771" s="107">
        <f t="shared" si="225"/>
        <v>13</v>
      </c>
      <c r="AR771" s="107">
        <f t="shared" si="226"/>
        <v>5</v>
      </c>
      <c r="AS771" s="107">
        <f t="shared" si="227"/>
        <v>9</v>
      </c>
      <c r="AT771" s="107">
        <f t="shared" si="228"/>
        <v>18</v>
      </c>
      <c r="AU771" s="105">
        <f t="shared" si="229"/>
        <v>167</v>
      </c>
      <c r="AV771" s="86">
        <v>27295.649999999998</v>
      </c>
      <c r="AW771" s="87">
        <f t="shared" si="230"/>
        <v>10815.34</v>
      </c>
      <c r="AX771" s="87">
        <f t="shared" si="231"/>
        <v>-16480.309999999998</v>
      </c>
    </row>
    <row r="772" spans="1:50" ht="15.75" thickBot="1" x14ac:dyDescent="0.3">
      <c r="A772" s="179" t="s">
        <v>138</v>
      </c>
      <c r="B772" s="180" t="s">
        <v>247</v>
      </c>
      <c r="C772" s="181" t="s">
        <v>444</v>
      </c>
      <c r="D772" s="176" t="str">
        <f t="shared" si="215"/>
        <v>1679926992-CHC-STAR-Jefferson</v>
      </c>
      <c r="E772" s="169" t="s">
        <v>473</v>
      </c>
      <c r="F772" s="169" t="s">
        <v>201</v>
      </c>
      <c r="G772" s="169" t="s">
        <v>249</v>
      </c>
      <c r="H772" s="85" t="s">
        <v>469</v>
      </c>
      <c r="I772" s="95" t="s">
        <v>510</v>
      </c>
      <c r="J772" s="116" t="s">
        <v>195</v>
      </c>
      <c r="K772" s="117" t="s">
        <v>195</v>
      </c>
      <c r="L772" s="117" t="s">
        <v>195</v>
      </c>
      <c r="M772" s="117" t="s">
        <v>195</v>
      </c>
      <c r="N772" s="117" t="s">
        <v>195</v>
      </c>
      <c r="O772" s="117" t="s">
        <v>195</v>
      </c>
      <c r="P772" s="117" t="s">
        <v>195</v>
      </c>
      <c r="Q772" s="117" t="s">
        <v>195</v>
      </c>
      <c r="R772" s="117" t="s">
        <v>195</v>
      </c>
      <c r="S772" s="117" t="s">
        <v>195</v>
      </c>
      <c r="T772" s="117" t="s">
        <v>195</v>
      </c>
      <c r="U772" s="118" t="s">
        <v>195</v>
      </c>
      <c r="V772" s="106">
        <v>12</v>
      </c>
      <c r="W772" s="106">
        <v>8</v>
      </c>
      <c r="X772" s="106">
        <v>5</v>
      </c>
      <c r="Y772" s="106">
        <v>4</v>
      </c>
      <c r="Z772" s="106">
        <v>5</v>
      </c>
      <c r="AA772" s="106">
        <v>5</v>
      </c>
      <c r="AB772" s="106">
        <v>11</v>
      </c>
      <c r="AC772" s="106">
        <v>16</v>
      </c>
      <c r="AD772" s="106">
        <v>8</v>
      </c>
      <c r="AE772" s="106">
        <v>5</v>
      </c>
      <c r="AF772" s="106">
        <v>17</v>
      </c>
      <c r="AG772" s="182">
        <v>13</v>
      </c>
      <c r="AH772" s="119">
        <f t="shared" si="216"/>
        <v>109</v>
      </c>
      <c r="AI772" s="106">
        <f t="shared" si="217"/>
        <v>12</v>
      </c>
      <c r="AJ772" s="107">
        <f t="shared" si="218"/>
        <v>8</v>
      </c>
      <c r="AK772" s="107">
        <f t="shared" si="219"/>
        <v>5</v>
      </c>
      <c r="AL772" s="107">
        <f t="shared" si="220"/>
        <v>4</v>
      </c>
      <c r="AM772" s="107">
        <f t="shared" si="221"/>
        <v>5</v>
      </c>
      <c r="AN772" s="107">
        <f t="shared" si="222"/>
        <v>5</v>
      </c>
      <c r="AO772" s="107">
        <f t="shared" si="223"/>
        <v>11</v>
      </c>
      <c r="AP772" s="107">
        <f t="shared" si="224"/>
        <v>16</v>
      </c>
      <c r="AQ772" s="107">
        <f t="shared" si="225"/>
        <v>8</v>
      </c>
      <c r="AR772" s="107">
        <f t="shared" si="226"/>
        <v>5</v>
      </c>
      <c r="AS772" s="107">
        <f t="shared" si="227"/>
        <v>17</v>
      </c>
      <c r="AT772" s="107">
        <f t="shared" si="228"/>
        <v>13</v>
      </c>
      <c r="AU772" s="105">
        <f t="shared" si="229"/>
        <v>109</v>
      </c>
      <c r="AV772" s="86">
        <v>10720.440000000002</v>
      </c>
      <c r="AW772" s="87">
        <f t="shared" si="230"/>
        <v>7059.11</v>
      </c>
      <c r="AX772" s="87">
        <f t="shared" si="231"/>
        <v>-3661.3300000000027</v>
      </c>
    </row>
    <row r="773" spans="1:50" ht="15.75" thickBot="1" x14ac:dyDescent="0.3">
      <c r="A773" s="179" t="s">
        <v>74</v>
      </c>
      <c r="B773" s="180" t="s">
        <v>250</v>
      </c>
      <c r="C773" s="181" t="s">
        <v>444</v>
      </c>
      <c r="D773" s="176" t="str">
        <f t="shared" si="215"/>
        <v>1285631945-CHC-STAR-Jefferson</v>
      </c>
      <c r="E773" s="169" t="s">
        <v>473</v>
      </c>
      <c r="F773" s="169" t="s">
        <v>201</v>
      </c>
      <c r="G773" s="169" t="s">
        <v>249</v>
      </c>
      <c r="H773" s="85" t="s">
        <v>469</v>
      </c>
      <c r="I773" s="95" t="s">
        <v>510</v>
      </c>
      <c r="J773" s="116" t="s">
        <v>195</v>
      </c>
      <c r="K773" s="117" t="s">
        <v>195</v>
      </c>
      <c r="L773" s="117" t="s">
        <v>195</v>
      </c>
      <c r="M773" s="117" t="s">
        <v>195</v>
      </c>
      <c r="N773" s="117" t="s">
        <v>195</v>
      </c>
      <c r="O773" s="117" t="s">
        <v>195</v>
      </c>
      <c r="P773" s="117" t="s">
        <v>195</v>
      </c>
      <c r="Q773" s="117" t="s">
        <v>195</v>
      </c>
      <c r="R773" s="117" t="s">
        <v>195</v>
      </c>
      <c r="S773" s="117" t="s">
        <v>195</v>
      </c>
      <c r="T773" s="117" t="s">
        <v>195</v>
      </c>
      <c r="U773" s="118" t="s">
        <v>195</v>
      </c>
      <c r="V773" s="106">
        <v>10</v>
      </c>
      <c r="W773" s="106">
        <v>12</v>
      </c>
      <c r="X773" s="106">
        <v>18</v>
      </c>
      <c r="Y773" s="106">
        <v>6</v>
      </c>
      <c r="Z773" s="106">
        <v>16</v>
      </c>
      <c r="AA773" s="106">
        <v>4</v>
      </c>
      <c r="AB773" s="106">
        <v>7</v>
      </c>
      <c r="AC773" s="106">
        <v>6</v>
      </c>
      <c r="AD773" s="106">
        <v>5</v>
      </c>
      <c r="AE773" s="106">
        <v>6</v>
      </c>
      <c r="AF773" s="106">
        <v>2</v>
      </c>
      <c r="AG773" s="182">
        <v>9</v>
      </c>
      <c r="AH773" s="119">
        <f t="shared" si="216"/>
        <v>101</v>
      </c>
      <c r="AI773" s="106">
        <f t="shared" si="217"/>
        <v>10</v>
      </c>
      <c r="AJ773" s="107">
        <f t="shared" si="218"/>
        <v>12</v>
      </c>
      <c r="AK773" s="107">
        <f t="shared" si="219"/>
        <v>18</v>
      </c>
      <c r="AL773" s="107">
        <f t="shared" si="220"/>
        <v>6</v>
      </c>
      <c r="AM773" s="107">
        <f t="shared" si="221"/>
        <v>16</v>
      </c>
      <c r="AN773" s="107">
        <f t="shared" si="222"/>
        <v>4</v>
      </c>
      <c r="AO773" s="107">
        <f t="shared" si="223"/>
        <v>7</v>
      </c>
      <c r="AP773" s="107">
        <f t="shared" si="224"/>
        <v>6</v>
      </c>
      <c r="AQ773" s="107">
        <f t="shared" si="225"/>
        <v>5</v>
      </c>
      <c r="AR773" s="107">
        <f t="shared" si="226"/>
        <v>6</v>
      </c>
      <c r="AS773" s="107">
        <f t="shared" si="227"/>
        <v>2</v>
      </c>
      <c r="AT773" s="107">
        <f t="shared" si="228"/>
        <v>9</v>
      </c>
      <c r="AU773" s="105">
        <f t="shared" si="229"/>
        <v>101</v>
      </c>
      <c r="AV773" s="86">
        <v>8102.5200000000023</v>
      </c>
      <c r="AW773" s="87">
        <f t="shared" si="230"/>
        <v>6541.01</v>
      </c>
      <c r="AX773" s="87">
        <f t="shared" si="231"/>
        <v>-1561.510000000002</v>
      </c>
    </row>
    <row r="774" spans="1:50" ht="15.75" thickBot="1" x14ac:dyDescent="0.3">
      <c r="A774" s="179" t="s">
        <v>63</v>
      </c>
      <c r="B774" s="180" t="s">
        <v>346</v>
      </c>
      <c r="C774" s="181" t="s">
        <v>379</v>
      </c>
      <c r="D774" s="176" t="str">
        <f t="shared" si="215"/>
        <v>1154805687-Superior-STAR Kids-MRSA West</v>
      </c>
      <c r="E774" s="169" t="s">
        <v>480</v>
      </c>
      <c r="F774" s="169" t="s">
        <v>236</v>
      </c>
      <c r="G774" s="169" t="s">
        <v>202</v>
      </c>
      <c r="H774" s="85" t="s">
        <v>469</v>
      </c>
      <c r="I774" s="95" t="s">
        <v>510</v>
      </c>
      <c r="J774" s="116" t="s">
        <v>195</v>
      </c>
      <c r="K774" s="117" t="s">
        <v>195</v>
      </c>
      <c r="L774" s="117" t="s">
        <v>195</v>
      </c>
      <c r="M774" s="117" t="s">
        <v>195</v>
      </c>
      <c r="N774" s="117" t="s">
        <v>195</v>
      </c>
      <c r="O774" s="117" t="s">
        <v>195</v>
      </c>
      <c r="P774" s="117" t="s">
        <v>195</v>
      </c>
      <c r="Q774" s="117" t="s">
        <v>195</v>
      </c>
      <c r="R774" s="117" t="s">
        <v>195</v>
      </c>
      <c r="S774" s="117" t="s">
        <v>195</v>
      </c>
      <c r="T774" s="117" t="s">
        <v>195</v>
      </c>
      <c r="U774" s="118" t="s">
        <v>195</v>
      </c>
      <c r="V774" s="106">
        <v>2</v>
      </c>
      <c r="W774" s="106">
        <v>0</v>
      </c>
      <c r="X774" s="106">
        <v>2</v>
      </c>
      <c r="Y774" s="106">
        <v>0</v>
      </c>
      <c r="Z774" s="106">
        <v>2</v>
      </c>
      <c r="AA774" s="106">
        <v>1</v>
      </c>
      <c r="AB774" s="106">
        <v>1</v>
      </c>
      <c r="AC774" s="106">
        <v>1</v>
      </c>
      <c r="AD774" s="106">
        <v>1</v>
      </c>
      <c r="AE774" s="106">
        <v>2</v>
      </c>
      <c r="AF774" s="106">
        <v>1</v>
      </c>
      <c r="AG774" s="182">
        <v>0</v>
      </c>
      <c r="AH774" s="119">
        <f t="shared" si="216"/>
        <v>13</v>
      </c>
      <c r="AI774" s="106">
        <f t="shared" si="217"/>
        <v>2</v>
      </c>
      <c r="AJ774" s="107">
        <f t="shared" si="218"/>
        <v>0</v>
      </c>
      <c r="AK774" s="107">
        <f t="shared" si="219"/>
        <v>2</v>
      </c>
      <c r="AL774" s="107">
        <f t="shared" si="220"/>
        <v>0</v>
      </c>
      <c r="AM774" s="107">
        <f t="shared" si="221"/>
        <v>2</v>
      </c>
      <c r="AN774" s="107">
        <f t="shared" si="222"/>
        <v>1</v>
      </c>
      <c r="AO774" s="107">
        <f t="shared" si="223"/>
        <v>1</v>
      </c>
      <c r="AP774" s="107">
        <f t="shared" si="224"/>
        <v>1</v>
      </c>
      <c r="AQ774" s="107">
        <f t="shared" si="225"/>
        <v>1</v>
      </c>
      <c r="AR774" s="107">
        <f t="shared" si="226"/>
        <v>2</v>
      </c>
      <c r="AS774" s="107">
        <f t="shared" si="227"/>
        <v>1</v>
      </c>
      <c r="AT774" s="107">
        <f t="shared" si="228"/>
        <v>0</v>
      </c>
      <c r="AU774" s="105">
        <f t="shared" si="229"/>
        <v>13</v>
      </c>
      <c r="AV774" s="86">
        <v>0</v>
      </c>
      <c r="AW774" s="87">
        <f t="shared" si="230"/>
        <v>841.91</v>
      </c>
      <c r="AX774" s="87">
        <f t="shared" si="231"/>
        <v>841.91</v>
      </c>
    </row>
    <row r="775" spans="1:50" ht="15.75" thickBot="1" x14ac:dyDescent="0.3">
      <c r="A775" s="179" t="s">
        <v>64</v>
      </c>
      <c r="B775" s="180" t="s">
        <v>229</v>
      </c>
      <c r="C775" s="181" t="s">
        <v>463</v>
      </c>
      <c r="D775" s="176" t="str">
        <f t="shared" si="215"/>
        <v>1164445094-Superior-STAR Kids-Travis</v>
      </c>
      <c r="E775" s="169" t="s">
        <v>480</v>
      </c>
      <c r="F775" s="169" t="s">
        <v>236</v>
      </c>
      <c r="G775" s="169" t="s">
        <v>225</v>
      </c>
      <c r="H775" s="85" t="s">
        <v>469</v>
      </c>
      <c r="I775" s="95" t="s">
        <v>510</v>
      </c>
      <c r="J775" s="116" t="s">
        <v>195</v>
      </c>
      <c r="K775" s="117" t="s">
        <v>195</v>
      </c>
      <c r="L775" s="117" t="s">
        <v>195</v>
      </c>
      <c r="M775" s="117" t="s">
        <v>195</v>
      </c>
      <c r="N775" s="117" t="s">
        <v>195</v>
      </c>
      <c r="O775" s="117" t="s">
        <v>195</v>
      </c>
      <c r="P775" s="117" t="s">
        <v>195</v>
      </c>
      <c r="Q775" s="117" t="s">
        <v>195</v>
      </c>
      <c r="R775" s="117" t="s">
        <v>195</v>
      </c>
      <c r="S775" s="117" t="s">
        <v>195</v>
      </c>
      <c r="T775" s="117" t="s">
        <v>195</v>
      </c>
      <c r="U775" s="118" t="s">
        <v>195</v>
      </c>
      <c r="V775" s="106">
        <v>0</v>
      </c>
      <c r="W775" s="106">
        <v>0</v>
      </c>
      <c r="X775" s="106">
        <v>0</v>
      </c>
      <c r="Y775" s="106">
        <v>2</v>
      </c>
      <c r="Z775" s="106">
        <v>0</v>
      </c>
      <c r="AA775" s="106">
        <v>0</v>
      </c>
      <c r="AB775" s="106">
        <v>0</v>
      </c>
      <c r="AC775" s="106">
        <v>0</v>
      </c>
      <c r="AD775" s="106">
        <v>0</v>
      </c>
      <c r="AE775" s="106">
        <v>0</v>
      </c>
      <c r="AF775" s="106">
        <v>0</v>
      </c>
      <c r="AG775" s="182">
        <v>0</v>
      </c>
      <c r="AH775" s="119">
        <f t="shared" si="216"/>
        <v>2</v>
      </c>
      <c r="AI775" s="106">
        <f t="shared" si="217"/>
        <v>0</v>
      </c>
      <c r="AJ775" s="107">
        <f t="shared" si="218"/>
        <v>0</v>
      </c>
      <c r="AK775" s="107">
        <f t="shared" si="219"/>
        <v>0</v>
      </c>
      <c r="AL775" s="107">
        <f t="shared" si="220"/>
        <v>2</v>
      </c>
      <c r="AM775" s="107">
        <f t="shared" si="221"/>
        <v>0</v>
      </c>
      <c r="AN775" s="107">
        <f t="shared" si="222"/>
        <v>0</v>
      </c>
      <c r="AO775" s="107">
        <f t="shared" si="223"/>
        <v>0</v>
      </c>
      <c r="AP775" s="107">
        <f t="shared" si="224"/>
        <v>0</v>
      </c>
      <c r="AQ775" s="107">
        <f t="shared" si="225"/>
        <v>0</v>
      </c>
      <c r="AR775" s="107">
        <f t="shared" si="226"/>
        <v>0</v>
      </c>
      <c r="AS775" s="107">
        <f t="shared" si="227"/>
        <v>0</v>
      </c>
      <c r="AT775" s="107">
        <f t="shared" si="228"/>
        <v>0</v>
      </c>
      <c r="AU775" s="105">
        <f t="shared" si="229"/>
        <v>2</v>
      </c>
      <c r="AV775" s="86">
        <v>169.89999999999998</v>
      </c>
      <c r="AW775" s="87">
        <f t="shared" si="230"/>
        <v>129.53</v>
      </c>
      <c r="AX775" s="87">
        <f t="shared" si="231"/>
        <v>-40.369999999999976</v>
      </c>
    </row>
    <row r="776" spans="1:50" ht="15.75" thickBot="1" x14ac:dyDescent="0.3">
      <c r="A776" s="179" t="s">
        <v>65</v>
      </c>
      <c r="B776" s="180" t="s">
        <v>341</v>
      </c>
      <c r="C776" s="181" t="s">
        <v>379</v>
      </c>
      <c r="D776" s="176" t="str">
        <f t="shared" si="215"/>
        <v>1174533103-Superior-STAR Kids-MRSA West</v>
      </c>
      <c r="E776" s="169" t="s">
        <v>480</v>
      </c>
      <c r="F776" s="169" t="s">
        <v>236</v>
      </c>
      <c r="G776" s="169" t="s">
        <v>202</v>
      </c>
      <c r="H776" s="85" t="s">
        <v>469</v>
      </c>
      <c r="I776" s="95" t="s">
        <v>510</v>
      </c>
      <c r="J776" s="116" t="s">
        <v>195</v>
      </c>
      <c r="K776" s="117" t="s">
        <v>195</v>
      </c>
      <c r="L776" s="117" t="s">
        <v>195</v>
      </c>
      <c r="M776" s="117" t="s">
        <v>195</v>
      </c>
      <c r="N776" s="117" t="s">
        <v>195</v>
      </c>
      <c r="O776" s="117" t="s">
        <v>195</v>
      </c>
      <c r="P776" s="117" t="s">
        <v>195</v>
      </c>
      <c r="Q776" s="117" t="s">
        <v>195</v>
      </c>
      <c r="R776" s="117" t="s">
        <v>195</v>
      </c>
      <c r="S776" s="117" t="s">
        <v>195</v>
      </c>
      <c r="T776" s="117" t="s">
        <v>195</v>
      </c>
      <c r="U776" s="118" t="s">
        <v>195</v>
      </c>
      <c r="V776" s="106">
        <v>1</v>
      </c>
      <c r="W776" s="106">
        <v>0</v>
      </c>
      <c r="X776" s="106">
        <v>1</v>
      </c>
      <c r="Y776" s="106">
        <v>3</v>
      </c>
      <c r="Z776" s="106">
        <v>2</v>
      </c>
      <c r="AA776" s="106">
        <v>0</v>
      </c>
      <c r="AB776" s="106">
        <v>2</v>
      </c>
      <c r="AC776" s="106">
        <v>0</v>
      </c>
      <c r="AD776" s="106">
        <v>0</v>
      </c>
      <c r="AE776" s="106">
        <v>0</v>
      </c>
      <c r="AF776" s="106">
        <v>0</v>
      </c>
      <c r="AG776" s="182">
        <v>0</v>
      </c>
      <c r="AH776" s="119">
        <f t="shared" si="216"/>
        <v>9</v>
      </c>
      <c r="AI776" s="106">
        <f t="shared" si="217"/>
        <v>1</v>
      </c>
      <c r="AJ776" s="107">
        <f t="shared" si="218"/>
        <v>0</v>
      </c>
      <c r="AK776" s="107">
        <f t="shared" si="219"/>
        <v>1</v>
      </c>
      <c r="AL776" s="107">
        <f t="shared" si="220"/>
        <v>3</v>
      </c>
      <c r="AM776" s="107">
        <f t="shared" si="221"/>
        <v>2</v>
      </c>
      <c r="AN776" s="107">
        <f t="shared" si="222"/>
        <v>0</v>
      </c>
      <c r="AO776" s="107">
        <f t="shared" si="223"/>
        <v>2</v>
      </c>
      <c r="AP776" s="107">
        <f t="shared" si="224"/>
        <v>0</v>
      </c>
      <c r="AQ776" s="107">
        <f t="shared" si="225"/>
        <v>0</v>
      </c>
      <c r="AR776" s="107">
        <f t="shared" si="226"/>
        <v>0</v>
      </c>
      <c r="AS776" s="107">
        <f t="shared" si="227"/>
        <v>0</v>
      </c>
      <c r="AT776" s="107">
        <f t="shared" si="228"/>
        <v>0</v>
      </c>
      <c r="AU776" s="105">
        <f t="shared" si="229"/>
        <v>9</v>
      </c>
      <c r="AV776" s="86">
        <v>1699.82</v>
      </c>
      <c r="AW776" s="87">
        <f t="shared" si="230"/>
        <v>582.86</v>
      </c>
      <c r="AX776" s="87">
        <f t="shared" si="231"/>
        <v>-1116.96</v>
      </c>
    </row>
    <row r="777" spans="1:50" ht="15.75" thickBot="1" x14ac:dyDescent="0.3">
      <c r="A777" s="179" t="s">
        <v>66</v>
      </c>
      <c r="B777" s="180" t="s">
        <v>207</v>
      </c>
      <c r="C777" s="181" t="s">
        <v>379</v>
      </c>
      <c r="D777" s="176" t="str">
        <f t="shared" si="215"/>
        <v>1174982540-Superior-STAR Kids-MRSA West</v>
      </c>
      <c r="E777" s="169" t="s">
        <v>480</v>
      </c>
      <c r="F777" s="169" t="s">
        <v>236</v>
      </c>
      <c r="G777" s="169" t="s">
        <v>202</v>
      </c>
      <c r="H777" s="85" t="s">
        <v>469</v>
      </c>
      <c r="I777" s="95" t="s">
        <v>510</v>
      </c>
      <c r="J777" s="116" t="s">
        <v>195</v>
      </c>
      <c r="K777" s="117" t="s">
        <v>195</v>
      </c>
      <c r="L777" s="117" t="s">
        <v>195</v>
      </c>
      <c r="M777" s="117" t="s">
        <v>195</v>
      </c>
      <c r="N777" s="117" t="s">
        <v>195</v>
      </c>
      <c r="O777" s="117" t="s">
        <v>195</v>
      </c>
      <c r="P777" s="117" t="s">
        <v>195</v>
      </c>
      <c r="Q777" s="117" t="s">
        <v>195</v>
      </c>
      <c r="R777" s="117" t="s">
        <v>195</v>
      </c>
      <c r="S777" s="117" t="s">
        <v>195</v>
      </c>
      <c r="T777" s="117" t="s">
        <v>195</v>
      </c>
      <c r="U777" s="118" t="s">
        <v>195</v>
      </c>
      <c r="V777" s="106">
        <v>4</v>
      </c>
      <c r="W777" s="106">
        <v>8</v>
      </c>
      <c r="X777" s="106">
        <v>2</v>
      </c>
      <c r="Y777" s="106">
        <v>9</v>
      </c>
      <c r="Z777" s="106">
        <v>6</v>
      </c>
      <c r="AA777" s="106">
        <v>6</v>
      </c>
      <c r="AB777" s="106">
        <v>7</v>
      </c>
      <c r="AC777" s="106">
        <v>5</v>
      </c>
      <c r="AD777" s="106">
        <v>1</v>
      </c>
      <c r="AE777" s="106">
        <v>1</v>
      </c>
      <c r="AF777" s="106">
        <v>2</v>
      </c>
      <c r="AG777" s="182">
        <v>3</v>
      </c>
      <c r="AH777" s="119">
        <f t="shared" si="216"/>
        <v>54</v>
      </c>
      <c r="AI777" s="106">
        <f t="shared" si="217"/>
        <v>4</v>
      </c>
      <c r="AJ777" s="107">
        <f t="shared" si="218"/>
        <v>8</v>
      </c>
      <c r="AK777" s="107">
        <f t="shared" si="219"/>
        <v>2</v>
      </c>
      <c r="AL777" s="107">
        <f t="shared" si="220"/>
        <v>9</v>
      </c>
      <c r="AM777" s="107">
        <f t="shared" si="221"/>
        <v>6</v>
      </c>
      <c r="AN777" s="107">
        <f t="shared" si="222"/>
        <v>6</v>
      </c>
      <c r="AO777" s="107">
        <f t="shared" si="223"/>
        <v>7</v>
      </c>
      <c r="AP777" s="107">
        <f t="shared" si="224"/>
        <v>5</v>
      </c>
      <c r="AQ777" s="107">
        <f t="shared" si="225"/>
        <v>1</v>
      </c>
      <c r="AR777" s="107">
        <f t="shared" si="226"/>
        <v>1</v>
      </c>
      <c r="AS777" s="107">
        <f t="shared" si="227"/>
        <v>2</v>
      </c>
      <c r="AT777" s="107">
        <f t="shared" si="228"/>
        <v>3</v>
      </c>
      <c r="AU777" s="105">
        <f t="shared" si="229"/>
        <v>54</v>
      </c>
      <c r="AV777" s="86">
        <v>2683.5600000000004</v>
      </c>
      <c r="AW777" s="87">
        <f t="shared" si="230"/>
        <v>3497.18</v>
      </c>
      <c r="AX777" s="87">
        <f t="shared" si="231"/>
        <v>813.61999999999944</v>
      </c>
    </row>
    <row r="778" spans="1:50" ht="15.75" thickBot="1" x14ac:dyDescent="0.3">
      <c r="A778" s="179" t="s">
        <v>67</v>
      </c>
      <c r="B778" s="180" t="s">
        <v>246</v>
      </c>
      <c r="C778" s="181" t="s">
        <v>379</v>
      </c>
      <c r="D778" s="176" t="str">
        <f t="shared" si="215"/>
        <v>1184057598-Superior-STAR Kids-MRSA West</v>
      </c>
      <c r="E778" s="169" t="s">
        <v>480</v>
      </c>
      <c r="F778" s="169" t="s">
        <v>236</v>
      </c>
      <c r="G778" s="169" t="s">
        <v>202</v>
      </c>
      <c r="H778" s="85" t="s">
        <v>469</v>
      </c>
      <c r="I778" s="95" t="s">
        <v>510</v>
      </c>
      <c r="J778" s="116" t="s">
        <v>195</v>
      </c>
      <c r="K778" s="117" t="s">
        <v>195</v>
      </c>
      <c r="L778" s="117" t="s">
        <v>195</v>
      </c>
      <c r="M778" s="117" t="s">
        <v>195</v>
      </c>
      <c r="N778" s="117" t="s">
        <v>195</v>
      </c>
      <c r="O778" s="117" t="s">
        <v>195</v>
      </c>
      <c r="P778" s="117" t="s">
        <v>195</v>
      </c>
      <c r="Q778" s="117" t="s">
        <v>195</v>
      </c>
      <c r="R778" s="117" t="s">
        <v>195</v>
      </c>
      <c r="S778" s="117" t="s">
        <v>195</v>
      </c>
      <c r="T778" s="117" t="s">
        <v>195</v>
      </c>
      <c r="U778" s="118" t="s">
        <v>195</v>
      </c>
      <c r="V778" s="106">
        <v>0</v>
      </c>
      <c r="W778" s="106">
        <v>0</v>
      </c>
      <c r="X778" s="106">
        <v>0</v>
      </c>
      <c r="Y778" s="106">
        <v>0</v>
      </c>
      <c r="Z778" s="106">
        <v>0</v>
      </c>
      <c r="AA778" s="106">
        <v>0</v>
      </c>
      <c r="AB778" s="106">
        <v>0</v>
      </c>
      <c r="AC778" s="106">
        <v>0</v>
      </c>
      <c r="AD778" s="106">
        <v>0</v>
      </c>
      <c r="AE778" s="106">
        <v>0</v>
      </c>
      <c r="AF778" s="106">
        <v>0</v>
      </c>
      <c r="AG778" s="182">
        <v>0</v>
      </c>
      <c r="AH778" s="119">
        <f t="shared" si="216"/>
        <v>0</v>
      </c>
      <c r="AI778" s="106">
        <f t="shared" si="217"/>
        <v>0</v>
      </c>
      <c r="AJ778" s="107">
        <f t="shared" si="218"/>
        <v>0</v>
      </c>
      <c r="AK778" s="107">
        <f t="shared" si="219"/>
        <v>0</v>
      </c>
      <c r="AL778" s="107">
        <f t="shared" si="220"/>
        <v>0</v>
      </c>
      <c r="AM778" s="107">
        <f t="shared" si="221"/>
        <v>0</v>
      </c>
      <c r="AN778" s="107">
        <f t="shared" si="222"/>
        <v>0</v>
      </c>
      <c r="AO778" s="107">
        <f t="shared" si="223"/>
        <v>0</v>
      </c>
      <c r="AP778" s="107">
        <f t="shared" si="224"/>
        <v>0</v>
      </c>
      <c r="AQ778" s="107">
        <f t="shared" si="225"/>
        <v>0</v>
      </c>
      <c r="AR778" s="107">
        <f t="shared" si="226"/>
        <v>0</v>
      </c>
      <c r="AS778" s="107">
        <f t="shared" si="227"/>
        <v>0</v>
      </c>
      <c r="AT778" s="107">
        <f t="shared" si="228"/>
        <v>0</v>
      </c>
      <c r="AU778" s="105">
        <f t="shared" si="229"/>
        <v>0</v>
      </c>
      <c r="AV778" s="86">
        <v>214.08000000000004</v>
      </c>
      <c r="AW778" s="87">
        <f t="shared" si="230"/>
        <v>0</v>
      </c>
      <c r="AX778" s="87">
        <f t="shared" si="231"/>
        <v>-214.08000000000004</v>
      </c>
    </row>
    <row r="779" spans="1:50" ht="15.75" thickBot="1" x14ac:dyDescent="0.3">
      <c r="A779" s="179" t="s">
        <v>68</v>
      </c>
      <c r="B779" s="180" t="s">
        <v>218</v>
      </c>
      <c r="C779" s="181" t="s">
        <v>379</v>
      </c>
      <c r="D779" s="176" t="str">
        <f t="shared" si="215"/>
        <v>1184941346-Superior-STAR Kids-MRSA West</v>
      </c>
      <c r="E779" s="169" t="s">
        <v>480</v>
      </c>
      <c r="F779" s="169" t="s">
        <v>236</v>
      </c>
      <c r="G779" s="169" t="s">
        <v>202</v>
      </c>
      <c r="H779" s="85" t="s">
        <v>468</v>
      </c>
      <c r="I779" s="95" t="s">
        <v>510</v>
      </c>
      <c r="J779" s="116" t="s">
        <v>195</v>
      </c>
      <c r="K779" s="117" t="s">
        <v>195</v>
      </c>
      <c r="L779" s="117" t="s">
        <v>195</v>
      </c>
      <c r="M779" s="117" t="s">
        <v>195</v>
      </c>
      <c r="N779" s="117" t="s">
        <v>195</v>
      </c>
      <c r="O779" s="117" t="s">
        <v>195</v>
      </c>
      <c r="P779" s="117" t="s">
        <v>195</v>
      </c>
      <c r="Q779" s="117" t="s">
        <v>195</v>
      </c>
      <c r="R779" s="117" t="s">
        <v>195</v>
      </c>
      <c r="S779" s="117" t="s">
        <v>195</v>
      </c>
      <c r="T779" s="117" t="s">
        <v>195</v>
      </c>
      <c r="U779" s="118" t="s">
        <v>195</v>
      </c>
      <c r="V779" s="106">
        <v>6</v>
      </c>
      <c r="W779" s="106">
        <v>5</v>
      </c>
      <c r="X779" s="106">
        <v>5</v>
      </c>
      <c r="Y779" s="106">
        <v>5</v>
      </c>
      <c r="Z779" s="106">
        <v>0</v>
      </c>
      <c r="AA779" s="106">
        <v>5</v>
      </c>
      <c r="AB779" s="106">
        <v>1</v>
      </c>
      <c r="AC779" s="106">
        <v>2</v>
      </c>
      <c r="AD779" s="106">
        <v>7</v>
      </c>
      <c r="AE779" s="106">
        <v>6</v>
      </c>
      <c r="AF779" s="106">
        <v>4</v>
      </c>
      <c r="AG779" s="182">
        <v>7</v>
      </c>
      <c r="AH779" s="119">
        <f t="shared" si="216"/>
        <v>53</v>
      </c>
      <c r="AI779" s="106">
        <f t="shared" si="217"/>
        <v>6</v>
      </c>
      <c r="AJ779" s="107">
        <f t="shared" si="218"/>
        <v>5</v>
      </c>
      <c r="AK779" s="107">
        <f t="shared" si="219"/>
        <v>5</v>
      </c>
      <c r="AL779" s="107">
        <f t="shared" si="220"/>
        <v>5</v>
      </c>
      <c r="AM779" s="107">
        <f t="shared" si="221"/>
        <v>0</v>
      </c>
      <c r="AN779" s="107">
        <f t="shared" si="222"/>
        <v>5</v>
      </c>
      <c r="AO779" s="107">
        <f t="shared" si="223"/>
        <v>1</v>
      </c>
      <c r="AP779" s="107">
        <f t="shared" si="224"/>
        <v>2</v>
      </c>
      <c r="AQ779" s="107">
        <f t="shared" si="225"/>
        <v>7</v>
      </c>
      <c r="AR779" s="107">
        <f t="shared" si="226"/>
        <v>6</v>
      </c>
      <c r="AS779" s="107">
        <f t="shared" si="227"/>
        <v>4</v>
      </c>
      <c r="AT779" s="107">
        <f t="shared" si="228"/>
        <v>7</v>
      </c>
      <c r="AU779" s="105">
        <f t="shared" si="229"/>
        <v>53</v>
      </c>
      <c r="AV779" s="86">
        <v>2465.3799999999997</v>
      </c>
      <c r="AW779" s="87">
        <f t="shared" si="230"/>
        <v>5768.13</v>
      </c>
      <c r="AX779" s="87">
        <f t="shared" si="231"/>
        <v>3302.7500000000005</v>
      </c>
    </row>
    <row r="780" spans="1:50" ht="15.75" thickBot="1" x14ac:dyDescent="0.3">
      <c r="A780" s="179" t="s">
        <v>71</v>
      </c>
      <c r="B780" s="180" t="s">
        <v>398</v>
      </c>
      <c r="C780" s="181" t="s">
        <v>427</v>
      </c>
      <c r="D780" s="176" t="str">
        <f t="shared" si="215"/>
        <v>1215983598-Superior-STAR Kids-Nueces</v>
      </c>
      <c r="E780" s="169" t="s">
        <v>480</v>
      </c>
      <c r="F780" s="169" t="s">
        <v>236</v>
      </c>
      <c r="G780" s="169" t="s">
        <v>370</v>
      </c>
      <c r="H780" s="85" t="s">
        <v>469</v>
      </c>
      <c r="I780" s="95" t="s">
        <v>510</v>
      </c>
      <c r="J780" s="116" t="s">
        <v>195</v>
      </c>
      <c r="K780" s="117" t="s">
        <v>195</v>
      </c>
      <c r="L780" s="117" t="s">
        <v>195</v>
      </c>
      <c r="M780" s="117" t="s">
        <v>195</v>
      </c>
      <c r="N780" s="117" t="s">
        <v>195</v>
      </c>
      <c r="O780" s="117" t="s">
        <v>195</v>
      </c>
      <c r="P780" s="117" t="s">
        <v>195</v>
      </c>
      <c r="Q780" s="117" t="s">
        <v>195</v>
      </c>
      <c r="R780" s="117" t="s">
        <v>195</v>
      </c>
      <c r="S780" s="117" t="s">
        <v>195</v>
      </c>
      <c r="T780" s="117" t="s">
        <v>195</v>
      </c>
      <c r="U780" s="118" t="s">
        <v>195</v>
      </c>
      <c r="V780" s="106">
        <v>2</v>
      </c>
      <c r="W780" s="106">
        <v>0</v>
      </c>
      <c r="X780" s="106">
        <v>0</v>
      </c>
      <c r="Y780" s="106">
        <v>0</v>
      </c>
      <c r="Z780" s="106">
        <v>0</v>
      </c>
      <c r="AA780" s="106">
        <v>0</v>
      </c>
      <c r="AB780" s="106">
        <v>0</v>
      </c>
      <c r="AC780" s="106">
        <v>0</v>
      </c>
      <c r="AD780" s="106">
        <v>0</v>
      </c>
      <c r="AE780" s="106">
        <v>1</v>
      </c>
      <c r="AF780" s="106">
        <v>1</v>
      </c>
      <c r="AG780" s="182">
        <v>1</v>
      </c>
      <c r="AH780" s="119">
        <f t="shared" si="216"/>
        <v>5</v>
      </c>
      <c r="AI780" s="106">
        <f t="shared" si="217"/>
        <v>2</v>
      </c>
      <c r="AJ780" s="107">
        <f t="shared" si="218"/>
        <v>0</v>
      </c>
      <c r="AK780" s="107">
        <f t="shared" si="219"/>
        <v>0</v>
      </c>
      <c r="AL780" s="107">
        <f t="shared" si="220"/>
        <v>0</v>
      </c>
      <c r="AM780" s="107">
        <f t="shared" si="221"/>
        <v>0</v>
      </c>
      <c r="AN780" s="107">
        <f t="shared" si="222"/>
        <v>0</v>
      </c>
      <c r="AO780" s="107">
        <f t="shared" si="223"/>
        <v>0</v>
      </c>
      <c r="AP780" s="107">
        <f t="shared" si="224"/>
        <v>0</v>
      </c>
      <c r="AQ780" s="107">
        <f t="shared" si="225"/>
        <v>0</v>
      </c>
      <c r="AR780" s="107">
        <f t="shared" si="226"/>
        <v>1</v>
      </c>
      <c r="AS780" s="107">
        <f t="shared" si="227"/>
        <v>1</v>
      </c>
      <c r="AT780" s="107">
        <f t="shared" si="228"/>
        <v>1</v>
      </c>
      <c r="AU780" s="105">
        <f t="shared" si="229"/>
        <v>5</v>
      </c>
      <c r="AV780" s="86">
        <v>340.09000000000015</v>
      </c>
      <c r="AW780" s="87">
        <f t="shared" si="230"/>
        <v>323.81</v>
      </c>
      <c r="AX780" s="87">
        <f t="shared" si="231"/>
        <v>-16.280000000000143</v>
      </c>
    </row>
    <row r="781" spans="1:50" ht="15.75" thickBot="1" x14ac:dyDescent="0.3">
      <c r="A781" s="179" t="s">
        <v>72</v>
      </c>
      <c r="B781" s="180" t="s">
        <v>234</v>
      </c>
      <c r="C781" s="181" t="s">
        <v>379</v>
      </c>
      <c r="D781" s="176" t="str">
        <f t="shared" si="215"/>
        <v>1225095441-Superior-STAR Kids-MRSA West</v>
      </c>
      <c r="E781" s="169" t="s">
        <v>480</v>
      </c>
      <c r="F781" s="169" t="s">
        <v>236</v>
      </c>
      <c r="G781" s="169" t="s">
        <v>202</v>
      </c>
      <c r="H781" s="85" t="s">
        <v>469</v>
      </c>
      <c r="I781" s="95" t="s">
        <v>510</v>
      </c>
      <c r="J781" s="116" t="s">
        <v>195</v>
      </c>
      <c r="K781" s="117" t="s">
        <v>195</v>
      </c>
      <c r="L781" s="117" t="s">
        <v>195</v>
      </c>
      <c r="M781" s="117" t="s">
        <v>195</v>
      </c>
      <c r="N781" s="117" t="s">
        <v>195</v>
      </c>
      <c r="O781" s="117" t="s">
        <v>195</v>
      </c>
      <c r="P781" s="117" t="s">
        <v>195</v>
      </c>
      <c r="Q781" s="117" t="s">
        <v>195</v>
      </c>
      <c r="R781" s="117" t="s">
        <v>195</v>
      </c>
      <c r="S781" s="117" t="s">
        <v>195</v>
      </c>
      <c r="T781" s="117" t="s">
        <v>195</v>
      </c>
      <c r="U781" s="118" t="s">
        <v>195</v>
      </c>
      <c r="V781" s="106">
        <v>0</v>
      </c>
      <c r="W781" s="106">
        <v>0</v>
      </c>
      <c r="X781" s="106">
        <v>1</v>
      </c>
      <c r="Y781" s="106">
        <v>1</v>
      </c>
      <c r="Z781" s="106">
        <v>0</v>
      </c>
      <c r="AA781" s="106">
        <v>0</v>
      </c>
      <c r="AB781" s="106">
        <v>1</v>
      </c>
      <c r="AC781" s="106">
        <v>1</v>
      </c>
      <c r="AD781" s="106">
        <v>0</v>
      </c>
      <c r="AE781" s="106">
        <v>0</v>
      </c>
      <c r="AF781" s="106">
        <v>1</v>
      </c>
      <c r="AG781" s="182">
        <v>0</v>
      </c>
      <c r="AH781" s="119">
        <f t="shared" si="216"/>
        <v>5</v>
      </c>
      <c r="AI781" s="106">
        <f t="shared" si="217"/>
        <v>0</v>
      </c>
      <c r="AJ781" s="107">
        <f t="shared" si="218"/>
        <v>0</v>
      </c>
      <c r="AK781" s="107">
        <f t="shared" si="219"/>
        <v>1</v>
      </c>
      <c r="AL781" s="107">
        <f t="shared" si="220"/>
        <v>1</v>
      </c>
      <c r="AM781" s="107">
        <f t="shared" si="221"/>
        <v>0</v>
      </c>
      <c r="AN781" s="107">
        <f t="shared" si="222"/>
        <v>0</v>
      </c>
      <c r="AO781" s="107">
        <f t="shared" si="223"/>
        <v>1</v>
      </c>
      <c r="AP781" s="107">
        <f t="shared" si="224"/>
        <v>1</v>
      </c>
      <c r="AQ781" s="107">
        <f t="shared" si="225"/>
        <v>0</v>
      </c>
      <c r="AR781" s="107">
        <f t="shared" si="226"/>
        <v>0</v>
      </c>
      <c r="AS781" s="107">
        <f t="shared" si="227"/>
        <v>1</v>
      </c>
      <c r="AT781" s="107">
        <f t="shared" si="228"/>
        <v>0</v>
      </c>
      <c r="AU781" s="105">
        <f t="shared" si="229"/>
        <v>5</v>
      </c>
      <c r="AV781" s="86">
        <v>612.87</v>
      </c>
      <c r="AW781" s="87">
        <f t="shared" si="230"/>
        <v>323.81</v>
      </c>
      <c r="AX781" s="87">
        <f t="shared" si="231"/>
        <v>-289.06</v>
      </c>
    </row>
    <row r="782" spans="1:50" ht="15.75" thickBot="1" x14ac:dyDescent="0.3">
      <c r="A782" s="179" t="s">
        <v>73</v>
      </c>
      <c r="B782" s="180" t="s">
        <v>275</v>
      </c>
      <c r="C782" s="181" t="s">
        <v>463</v>
      </c>
      <c r="D782" s="176" t="str">
        <f t="shared" si="215"/>
        <v>1235234576-Superior-STAR Kids-Travis</v>
      </c>
      <c r="E782" s="169" t="s">
        <v>480</v>
      </c>
      <c r="F782" s="169" t="s">
        <v>236</v>
      </c>
      <c r="G782" s="169" t="s">
        <v>225</v>
      </c>
      <c r="H782" s="85" t="s">
        <v>469</v>
      </c>
      <c r="I782" s="95" t="s">
        <v>510</v>
      </c>
      <c r="J782" s="116" t="s">
        <v>195</v>
      </c>
      <c r="K782" s="117" t="s">
        <v>195</v>
      </c>
      <c r="L782" s="117" t="s">
        <v>195</v>
      </c>
      <c r="M782" s="117" t="s">
        <v>195</v>
      </c>
      <c r="N782" s="117" t="s">
        <v>195</v>
      </c>
      <c r="O782" s="117" t="s">
        <v>195</v>
      </c>
      <c r="P782" s="117" t="s">
        <v>195</v>
      </c>
      <c r="Q782" s="117" t="s">
        <v>195</v>
      </c>
      <c r="R782" s="117" t="s">
        <v>195</v>
      </c>
      <c r="S782" s="117" t="s">
        <v>195</v>
      </c>
      <c r="T782" s="117" t="s">
        <v>195</v>
      </c>
      <c r="U782" s="118" t="s">
        <v>195</v>
      </c>
      <c r="V782" s="106">
        <v>7</v>
      </c>
      <c r="W782" s="106">
        <v>8</v>
      </c>
      <c r="X782" s="106">
        <v>9</v>
      </c>
      <c r="Y782" s="106">
        <v>10</v>
      </c>
      <c r="Z782" s="106">
        <v>3</v>
      </c>
      <c r="AA782" s="106">
        <v>7</v>
      </c>
      <c r="AB782" s="106">
        <v>18</v>
      </c>
      <c r="AC782" s="106">
        <v>8</v>
      </c>
      <c r="AD782" s="106">
        <v>10</v>
      </c>
      <c r="AE782" s="106">
        <v>4</v>
      </c>
      <c r="AF782" s="106">
        <v>0</v>
      </c>
      <c r="AG782" s="182">
        <v>7</v>
      </c>
      <c r="AH782" s="119">
        <f t="shared" si="216"/>
        <v>91</v>
      </c>
      <c r="AI782" s="106">
        <f t="shared" si="217"/>
        <v>7</v>
      </c>
      <c r="AJ782" s="107">
        <f t="shared" si="218"/>
        <v>8</v>
      </c>
      <c r="AK782" s="107">
        <f t="shared" si="219"/>
        <v>9</v>
      </c>
      <c r="AL782" s="107">
        <f t="shared" si="220"/>
        <v>10</v>
      </c>
      <c r="AM782" s="107">
        <f t="shared" si="221"/>
        <v>3</v>
      </c>
      <c r="AN782" s="107">
        <f t="shared" si="222"/>
        <v>7</v>
      </c>
      <c r="AO782" s="107">
        <f t="shared" si="223"/>
        <v>18</v>
      </c>
      <c r="AP782" s="107">
        <f t="shared" si="224"/>
        <v>8</v>
      </c>
      <c r="AQ782" s="107">
        <f t="shared" si="225"/>
        <v>10</v>
      </c>
      <c r="AR782" s="107">
        <f t="shared" si="226"/>
        <v>4</v>
      </c>
      <c r="AS782" s="107">
        <f t="shared" si="227"/>
        <v>0</v>
      </c>
      <c r="AT782" s="107">
        <f t="shared" si="228"/>
        <v>7</v>
      </c>
      <c r="AU782" s="105">
        <f t="shared" si="229"/>
        <v>91</v>
      </c>
      <c r="AV782" s="86">
        <v>5482.4299999999976</v>
      </c>
      <c r="AW782" s="87">
        <f t="shared" si="230"/>
        <v>5893.39</v>
      </c>
      <c r="AX782" s="87">
        <f t="shared" si="231"/>
        <v>410.96000000000276</v>
      </c>
    </row>
    <row r="783" spans="1:50" ht="15.75" thickBot="1" x14ac:dyDescent="0.3">
      <c r="A783" s="179" t="s">
        <v>191</v>
      </c>
      <c r="B783" s="180" t="s">
        <v>332</v>
      </c>
      <c r="C783" s="181" t="s">
        <v>379</v>
      </c>
      <c r="D783" s="176" t="str">
        <f t="shared" si="215"/>
        <v>1255370474-Superior-STAR Kids-MRSA West</v>
      </c>
      <c r="E783" s="169" t="s">
        <v>480</v>
      </c>
      <c r="F783" s="169" t="s">
        <v>236</v>
      </c>
      <c r="G783" s="169" t="s">
        <v>202</v>
      </c>
      <c r="H783" s="85" t="s">
        <v>469</v>
      </c>
      <c r="I783" s="95" t="s">
        <v>510</v>
      </c>
      <c r="J783" s="116" t="s">
        <v>195</v>
      </c>
      <c r="K783" s="117" t="s">
        <v>195</v>
      </c>
      <c r="L783" s="117" t="s">
        <v>195</v>
      </c>
      <c r="M783" s="117" t="s">
        <v>195</v>
      </c>
      <c r="N783" s="117" t="s">
        <v>195</v>
      </c>
      <c r="O783" s="117" t="s">
        <v>195</v>
      </c>
      <c r="P783" s="117" t="s">
        <v>195</v>
      </c>
      <c r="Q783" s="117" t="s">
        <v>195</v>
      </c>
      <c r="R783" s="117" t="s">
        <v>195</v>
      </c>
      <c r="S783" s="117" t="s">
        <v>195</v>
      </c>
      <c r="T783" s="117" t="s">
        <v>195</v>
      </c>
      <c r="U783" s="118" t="s">
        <v>195</v>
      </c>
      <c r="V783" s="106">
        <v>0</v>
      </c>
      <c r="W783" s="106">
        <v>0</v>
      </c>
      <c r="X783" s="106">
        <v>0</v>
      </c>
      <c r="Y783" s="106">
        <v>0</v>
      </c>
      <c r="Z783" s="106">
        <v>0</v>
      </c>
      <c r="AA783" s="106">
        <v>0</v>
      </c>
      <c r="AB783" s="106">
        <v>0</v>
      </c>
      <c r="AC783" s="106">
        <v>0</v>
      </c>
      <c r="AD783" s="106">
        <v>0</v>
      </c>
      <c r="AE783" s="106">
        <v>0</v>
      </c>
      <c r="AF783" s="106">
        <v>0</v>
      </c>
      <c r="AG783" s="182">
        <v>0</v>
      </c>
      <c r="AH783" s="119">
        <f t="shared" si="216"/>
        <v>0</v>
      </c>
      <c r="AI783" s="106">
        <f t="shared" si="217"/>
        <v>0</v>
      </c>
      <c r="AJ783" s="107">
        <f t="shared" si="218"/>
        <v>0</v>
      </c>
      <c r="AK783" s="107">
        <f t="shared" si="219"/>
        <v>0</v>
      </c>
      <c r="AL783" s="107">
        <f t="shared" si="220"/>
        <v>0</v>
      </c>
      <c r="AM783" s="107">
        <f t="shared" si="221"/>
        <v>0</v>
      </c>
      <c r="AN783" s="107">
        <f t="shared" si="222"/>
        <v>0</v>
      </c>
      <c r="AO783" s="107">
        <f t="shared" si="223"/>
        <v>0</v>
      </c>
      <c r="AP783" s="107">
        <f t="shared" si="224"/>
        <v>0</v>
      </c>
      <c r="AQ783" s="107">
        <f t="shared" si="225"/>
        <v>0</v>
      </c>
      <c r="AR783" s="107">
        <f t="shared" si="226"/>
        <v>0</v>
      </c>
      <c r="AS783" s="107">
        <f t="shared" si="227"/>
        <v>0</v>
      </c>
      <c r="AT783" s="107">
        <f t="shared" si="228"/>
        <v>0</v>
      </c>
      <c r="AU783" s="105">
        <f t="shared" si="229"/>
        <v>0</v>
      </c>
      <c r="AV783" s="86">
        <v>0</v>
      </c>
      <c r="AW783" s="87">
        <f t="shared" si="230"/>
        <v>0</v>
      </c>
      <c r="AX783" s="87">
        <f t="shared" si="231"/>
        <v>0</v>
      </c>
    </row>
    <row r="784" spans="1:50" ht="15.75" thickBot="1" x14ac:dyDescent="0.3">
      <c r="A784" s="179" t="s">
        <v>192</v>
      </c>
      <c r="B784" s="180" t="s">
        <v>198</v>
      </c>
      <c r="C784" s="181" t="s">
        <v>379</v>
      </c>
      <c r="D784" s="176" t="str">
        <f t="shared" si="215"/>
        <v>1255429155-Superior-STAR Kids-MRSA West</v>
      </c>
      <c r="E784" s="169" t="s">
        <v>480</v>
      </c>
      <c r="F784" s="169" t="s">
        <v>236</v>
      </c>
      <c r="G784" s="169" t="s">
        <v>202</v>
      </c>
      <c r="H784" s="85" t="s">
        <v>469</v>
      </c>
      <c r="I784" s="95" t="s">
        <v>510</v>
      </c>
      <c r="J784" s="116" t="s">
        <v>195</v>
      </c>
      <c r="K784" s="117" t="s">
        <v>195</v>
      </c>
      <c r="L784" s="117" t="s">
        <v>195</v>
      </c>
      <c r="M784" s="117" t="s">
        <v>195</v>
      </c>
      <c r="N784" s="117" t="s">
        <v>195</v>
      </c>
      <c r="O784" s="117" t="s">
        <v>195</v>
      </c>
      <c r="P784" s="117" t="s">
        <v>195</v>
      </c>
      <c r="Q784" s="117" t="s">
        <v>195</v>
      </c>
      <c r="R784" s="117" t="s">
        <v>195</v>
      </c>
      <c r="S784" s="117" t="s">
        <v>195</v>
      </c>
      <c r="T784" s="117" t="s">
        <v>195</v>
      </c>
      <c r="U784" s="118" t="s">
        <v>195</v>
      </c>
      <c r="V784" s="106">
        <v>4</v>
      </c>
      <c r="W784" s="106">
        <v>6</v>
      </c>
      <c r="X784" s="106">
        <v>5</v>
      </c>
      <c r="Y784" s="106">
        <v>3</v>
      </c>
      <c r="Z784" s="106">
        <v>5</v>
      </c>
      <c r="AA784" s="106">
        <v>5</v>
      </c>
      <c r="AB784" s="106">
        <v>2</v>
      </c>
      <c r="AC784" s="106">
        <v>0</v>
      </c>
      <c r="AD784" s="106">
        <v>0</v>
      </c>
      <c r="AE784" s="106">
        <v>0</v>
      </c>
      <c r="AF784" s="106">
        <v>2</v>
      </c>
      <c r="AG784" s="182">
        <v>4</v>
      </c>
      <c r="AH784" s="119">
        <f t="shared" si="216"/>
        <v>36</v>
      </c>
      <c r="AI784" s="106">
        <f t="shared" si="217"/>
        <v>4</v>
      </c>
      <c r="AJ784" s="107">
        <f t="shared" si="218"/>
        <v>6</v>
      </c>
      <c r="AK784" s="107">
        <f t="shared" si="219"/>
        <v>5</v>
      </c>
      <c r="AL784" s="107">
        <f t="shared" si="220"/>
        <v>3</v>
      </c>
      <c r="AM784" s="107">
        <f t="shared" si="221"/>
        <v>5</v>
      </c>
      <c r="AN784" s="107">
        <f t="shared" si="222"/>
        <v>5</v>
      </c>
      <c r="AO784" s="107">
        <f t="shared" si="223"/>
        <v>2</v>
      </c>
      <c r="AP784" s="107">
        <f t="shared" si="224"/>
        <v>0</v>
      </c>
      <c r="AQ784" s="107">
        <f t="shared" si="225"/>
        <v>0</v>
      </c>
      <c r="AR784" s="107">
        <f t="shared" si="226"/>
        <v>0</v>
      </c>
      <c r="AS784" s="107">
        <f t="shared" si="227"/>
        <v>2</v>
      </c>
      <c r="AT784" s="107">
        <f t="shared" si="228"/>
        <v>4</v>
      </c>
      <c r="AU784" s="105">
        <f t="shared" si="229"/>
        <v>36</v>
      </c>
      <c r="AV784" s="86">
        <v>360.90000000000003</v>
      </c>
      <c r="AW784" s="87">
        <f t="shared" si="230"/>
        <v>2331.4499999999998</v>
      </c>
      <c r="AX784" s="87">
        <f t="shared" si="231"/>
        <v>1970.5499999999997</v>
      </c>
    </row>
    <row r="785" spans="1:50" ht="15.75" thickBot="1" x14ac:dyDescent="0.3">
      <c r="A785" s="179" t="s">
        <v>76</v>
      </c>
      <c r="B785" s="180" t="s">
        <v>327</v>
      </c>
      <c r="C785" s="181" t="s">
        <v>379</v>
      </c>
      <c r="D785" s="176" t="str">
        <f t="shared" si="215"/>
        <v>1306849633-Superior-STAR Kids-MRSA West</v>
      </c>
      <c r="E785" s="169" t="s">
        <v>480</v>
      </c>
      <c r="F785" s="169" t="s">
        <v>236</v>
      </c>
      <c r="G785" s="169" t="s">
        <v>202</v>
      </c>
      <c r="H785" s="85" t="s">
        <v>469</v>
      </c>
      <c r="I785" s="95" t="s">
        <v>510</v>
      </c>
      <c r="J785" s="116" t="s">
        <v>195</v>
      </c>
      <c r="K785" s="117" t="s">
        <v>195</v>
      </c>
      <c r="L785" s="117" t="s">
        <v>195</v>
      </c>
      <c r="M785" s="117" t="s">
        <v>195</v>
      </c>
      <c r="N785" s="117" t="s">
        <v>195</v>
      </c>
      <c r="O785" s="117" t="s">
        <v>195</v>
      </c>
      <c r="P785" s="117" t="s">
        <v>195</v>
      </c>
      <c r="Q785" s="117" t="s">
        <v>195</v>
      </c>
      <c r="R785" s="117" t="s">
        <v>195</v>
      </c>
      <c r="S785" s="117" t="s">
        <v>195</v>
      </c>
      <c r="T785" s="117" t="s">
        <v>195</v>
      </c>
      <c r="U785" s="118" t="s">
        <v>195</v>
      </c>
      <c r="V785" s="106">
        <v>3</v>
      </c>
      <c r="W785" s="106">
        <v>3</v>
      </c>
      <c r="X785" s="106">
        <v>3</v>
      </c>
      <c r="Y785" s="106">
        <v>2</v>
      </c>
      <c r="Z785" s="106">
        <v>5</v>
      </c>
      <c r="AA785" s="106">
        <v>6</v>
      </c>
      <c r="AB785" s="106">
        <v>5</v>
      </c>
      <c r="AC785" s="106">
        <v>6</v>
      </c>
      <c r="AD785" s="106">
        <v>4</v>
      </c>
      <c r="AE785" s="106">
        <v>5</v>
      </c>
      <c r="AF785" s="106">
        <v>2</v>
      </c>
      <c r="AG785" s="182">
        <v>7</v>
      </c>
      <c r="AH785" s="119">
        <f t="shared" si="216"/>
        <v>51</v>
      </c>
      <c r="AI785" s="106">
        <f t="shared" si="217"/>
        <v>3</v>
      </c>
      <c r="AJ785" s="107">
        <f t="shared" si="218"/>
        <v>3</v>
      </c>
      <c r="AK785" s="107">
        <f t="shared" si="219"/>
        <v>3</v>
      </c>
      <c r="AL785" s="107">
        <f t="shared" si="220"/>
        <v>2</v>
      </c>
      <c r="AM785" s="107">
        <f t="shared" si="221"/>
        <v>5</v>
      </c>
      <c r="AN785" s="107">
        <f t="shared" si="222"/>
        <v>6</v>
      </c>
      <c r="AO785" s="107">
        <f t="shared" si="223"/>
        <v>5</v>
      </c>
      <c r="AP785" s="107">
        <f t="shared" si="224"/>
        <v>6</v>
      </c>
      <c r="AQ785" s="107">
        <f t="shared" si="225"/>
        <v>4</v>
      </c>
      <c r="AR785" s="107">
        <f t="shared" si="226"/>
        <v>5</v>
      </c>
      <c r="AS785" s="107">
        <f t="shared" si="227"/>
        <v>2</v>
      </c>
      <c r="AT785" s="107">
        <f t="shared" si="228"/>
        <v>7</v>
      </c>
      <c r="AU785" s="105">
        <f t="shared" si="229"/>
        <v>51</v>
      </c>
      <c r="AV785" s="86">
        <v>3581.8799999999974</v>
      </c>
      <c r="AW785" s="87">
        <f t="shared" si="230"/>
        <v>3302.89</v>
      </c>
      <c r="AX785" s="87">
        <f t="shared" si="231"/>
        <v>-278.98999999999751</v>
      </c>
    </row>
    <row r="786" spans="1:50" ht="15.75" thickBot="1" x14ac:dyDescent="0.3">
      <c r="A786" s="179" t="s">
        <v>77</v>
      </c>
      <c r="B786" s="180" t="s">
        <v>389</v>
      </c>
      <c r="C786" s="181" t="s">
        <v>278</v>
      </c>
      <c r="D786" s="176" t="str">
        <f t="shared" si="215"/>
        <v>1306970439-Superior-STAR Kids-Lubbock</v>
      </c>
      <c r="E786" s="169" t="s">
        <v>480</v>
      </c>
      <c r="F786" s="169" t="s">
        <v>236</v>
      </c>
      <c r="G786" s="169" t="s">
        <v>279</v>
      </c>
      <c r="H786" s="85" t="s">
        <v>469</v>
      </c>
      <c r="I786" s="95" t="s">
        <v>510</v>
      </c>
      <c r="J786" s="116" t="s">
        <v>195</v>
      </c>
      <c r="K786" s="117" t="s">
        <v>195</v>
      </c>
      <c r="L786" s="117" t="s">
        <v>195</v>
      </c>
      <c r="M786" s="117" t="s">
        <v>195</v>
      </c>
      <c r="N786" s="117" t="s">
        <v>195</v>
      </c>
      <c r="O786" s="117" t="s">
        <v>195</v>
      </c>
      <c r="P786" s="117" t="s">
        <v>195</v>
      </c>
      <c r="Q786" s="117" t="s">
        <v>195</v>
      </c>
      <c r="R786" s="117" t="s">
        <v>195</v>
      </c>
      <c r="S786" s="117" t="s">
        <v>195</v>
      </c>
      <c r="T786" s="117" t="s">
        <v>195</v>
      </c>
      <c r="U786" s="118" t="s">
        <v>195</v>
      </c>
      <c r="V786" s="106">
        <v>0</v>
      </c>
      <c r="W786" s="106">
        <v>2</v>
      </c>
      <c r="X786" s="106">
        <v>3</v>
      </c>
      <c r="Y786" s="106">
        <v>1</v>
      </c>
      <c r="Z786" s="106">
        <v>0</v>
      </c>
      <c r="AA786" s="106">
        <v>2</v>
      </c>
      <c r="AB786" s="106">
        <v>0</v>
      </c>
      <c r="AC786" s="106">
        <v>0</v>
      </c>
      <c r="AD786" s="106">
        <v>1</v>
      </c>
      <c r="AE786" s="106">
        <v>0</v>
      </c>
      <c r="AF786" s="106">
        <v>0</v>
      </c>
      <c r="AG786" s="182">
        <v>2</v>
      </c>
      <c r="AH786" s="119">
        <f t="shared" si="216"/>
        <v>11</v>
      </c>
      <c r="AI786" s="106">
        <f t="shared" si="217"/>
        <v>0</v>
      </c>
      <c r="AJ786" s="107">
        <f t="shared" si="218"/>
        <v>2</v>
      </c>
      <c r="AK786" s="107">
        <f t="shared" si="219"/>
        <v>3</v>
      </c>
      <c r="AL786" s="107">
        <f t="shared" si="220"/>
        <v>1</v>
      </c>
      <c r="AM786" s="107">
        <f t="shared" si="221"/>
        <v>0</v>
      </c>
      <c r="AN786" s="107">
        <f t="shared" si="222"/>
        <v>2</v>
      </c>
      <c r="AO786" s="107">
        <f t="shared" si="223"/>
        <v>0</v>
      </c>
      <c r="AP786" s="107">
        <f t="shared" si="224"/>
        <v>0</v>
      </c>
      <c r="AQ786" s="107">
        <f t="shared" si="225"/>
        <v>1</v>
      </c>
      <c r="AR786" s="107">
        <f t="shared" si="226"/>
        <v>0</v>
      </c>
      <c r="AS786" s="107">
        <f t="shared" si="227"/>
        <v>0</v>
      </c>
      <c r="AT786" s="107">
        <f t="shared" si="228"/>
        <v>2</v>
      </c>
      <c r="AU786" s="105">
        <f t="shared" si="229"/>
        <v>11</v>
      </c>
      <c r="AV786" s="86">
        <v>369.60000000000019</v>
      </c>
      <c r="AW786" s="87">
        <f t="shared" si="230"/>
        <v>712.39</v>
      </c>
      <c r="AX786" s="87">
        <f t="shared" si="231"/>
        <v>342.78999999999979</v>
      </c>
    </row>
    <row r="787" spans="1:50" ht="15.75" thickBot="1" x14ac:dyDescent="0.3">
      <c r="A787" s="179" t="s">
        <v>78</v>
      </c>
      <c r="B787" s="180" t="s">
        <v>338</v>
      </c>
      <c r="C787" s="181" t="s">
        <v>379</v>
      </c>
      <c r="D787" s="176" t="str">
        <f t="shared" si="215"/>
        <v>1316962103-Superior-STAR Kids-MRSA West</v>
      </c>
      <c r="E787" s="169" t="s">
        <v>480</v>
      </c>
      <c r="F787" s="169" t="s">
        <v>236</v>
      </c>
      <c r="G787" s="169" t="s">
        <v>202</v>
      </c>
      <c r="H787" s="85" t="s">
        <v>469</v>
      </c>
      <c r="I787" s="95" t="s">
        <v>510</v>
      </c>
      <c r="J787" s="116" t="s">
        <v>195</v>
      </c>
      <c r="K787" s="117" t="s">
        <v>195</v>
      </c>
      <c r="L787" s="117" t="s">
        <v>195</v>
      </c>
      <c r="M787" s="117" t="s">
        <v>195</v>
      </c>
      <c r="N787" s="117" t="s">
        <v>195</v>
      </c>
      <c r="O787" s="117" t="s">
        <v>195</v>
      </c>
      <c r="P787" s="117" t="s">
        <v>195</v>
      </c>
      <c r="Q787" s="117" t="s">
        <v>195</v>
      </c>
      <c r="R787" s="117" t="s">
        <v>195</v>
      </c>
      <c r="S787" s="117" t="s">
        <v>195</v>
      </c>
      <c r="T787" s="117" t="s">
        <v>195</v>
      </c>
      <c r="U787" s="118" t="s">
        <v>195</v>
      </c>
      <c r="V787" s="106">
        <v>7</v>
      </c>
      <c r="W787" s="106">
        <v>7</v>
      </c>
      <c r="X787" s="106">
        <v>9</v>
      </c>
      <c r="Y787" s="106">
        <v>8</v>
      </c>
      <c r="Z787" s="106">
        <v>12</v>
      </c>
      <c r="AA787" s="106">
        <v>8</v>
      </c>
      <c r="AB787" s="106">
        <v>12</v>
      </c>
      <c r="AC787" s="106">
        <v>10</v>
      </c>
      <c r="AD787" s="106">
        <v>4</v>
      </c>
      <c r="AE787" s="106">
        <v>5</v>
      </c>
      <c r="AF787" s="106">
        <v>3</v>
      </c>
      <c r="AG787" s="182">
        <v>3</v>
      </c>
      <c r="AH787" s="119">
        <f t="shared" si="216"/>
        <v>88</v>
      </c>
      <c r="AI787" s="106">
        <f t="shared" si="217"/>
        <v>7</v>
      </c>
      <c r="AJ787" s="107">
        <f t="shared" si="218"/>
        <v>7</v>
      </c>
      <c r="AK787" s="107">
        <f t="shared" si="219"/>
        <v>9</v>
      </c>
      <c r="AL787" s="107">
        <f t="shared" si="220"/>
        <v>8</v>
      </c>
      <c r="AM787" s="107">
        <f t="shared" si="221"/>
        <v>12</v>
      </c>
      <c r="AN787" s="107">
        <f t="shared" si="222"/>
        <v>8</v>
      </c>
      <c r="AO787" s="107">
        <f t="shared" si="223"/>
        <v>12</v>
      </c>
      <c r="AP787" s="107">
        <f t="shared" si="224"/>
        <v>10</v>
      </c>
      <c r="AQ787" s="107">
        <f t="shared" si="225"/>
        <v>4</v>
      </c>
      <c r="AR787" s="107">
        <f t="shared" si="226"/>
        <v>5</v>
      </c>
      <c r="AS787" s="107">
        <f t="shared" si="227"/>
        <v>3</v>
      </c>
      <c r="AT787" s="107">
        <f t="shared" si="228"/>
        <v>3</v>
      </c>
      <c r="AU787" s="105">
        <f t="shared" si="229"/>
        <v>88</v>
      </c>
      <c r="AV787" s="86">
        <v>5131.0699999999988</v>
      </c>
      <c r="AW787" s="87">
        <f t="shared" si="230"/>
        <v>5699.1</v>
      </c>
      <c r="AX787" s="87">
        <f t="shared" si="231"/>
        <v>568.03000000000156</v>
      </c>
    </row>
    <row r="788" spans="1:50" ht="15.75" thickBot="1" x14ac:dyDescent="0.3">
      <c r="A788" s="179" t="s">
        <v>79</v>
      </c>
      <c r="B788" s="180" t="s">
        <v>206</v>
      </c>
      <c r="C788" s="181" t="s">
        <v>379</v>
      </c>
      <c r="D788" s="176" t="str">
        <f t="shared" si="215"/>
        <v>1336537661-Superior-STAR Kids-MRSA West</v>
      </c>
      <c r="E788" s="169" t="s">
        <v>480</v>
      </c>
      <c r="F788" s="169" t="s">
        <v>236</v>
      </c>
      <c r="G788" s="169" t="s">
        <v>202</v>
      </c>
      <c r="H788" s="85" t="s">
        <v>469</v>
      </c>
      <c r="I788" s="95" t="s">
        <v>510</v>
      </c>
      <c r="J788" s="116" t="s">
        <v>195</v>
      </c>
      <c r="K788" s="117" t="s">
        <v>195</v>
      </c>
      <c r="L788" s="117" t="s">
        <v>195</v>
      </c>
      <c r="M788" s="117" t="s">
        <v>195</v>
      </c>
      <c r="N788" s="117" t="s">
        <v>195</v>
      </c>
      <c r="O788" s="117" t="s">
        <v>195</v>
      </c>
      <c r="P788" s="117" t="s">
        <v>195</v>
      </c>
      <c r="Q788" s="117" t="s">
        <v>195</v>
      </c>
      <c r="R788" s="117" t="s">
        <v>195</v>
      </c>
      <c r="S788" s="117" t="s">
        <v>195</v>
      </c>
      <c r="T788" s="117" t="s">
        <v>195</v>
      </c>
      <c r="U788" s="118" t="s">
        <v>195</v>
      </c>
      <c r="V788" s="106">
        <v>6</v>
      </c>
      <c r="W788" s="106">
        <v>6</v>
      </c>
      <c r="X788" s="106">
        <v>6</v>
      </c>
      <c r="Y788" s="106">
        <v>1</v>
      </c>
      <c r="Z788" s="106">
        <v>4</v>
      </c>
      <c r="AA788" s="106">
        <v>2</v>
      </c>
      <c r="AB788" s="106">
        <v>6</v>
      </c>
      <c r="AC788" s="106">
        <v>10</v>
      </c>
      <c r="AD788" s="106">
        <v>3</v>
      </c>
      <c r="AE788" s="106">
        <v>0</v>
      </c>
      <c r="AF788" s="106">
        <v>1</v>
      </c>
      <c r="AG788" s="182">
        <v>9</v>
      </c>
      <c r="AH788" s="119">
        <f t="shared" si="216"/>
        <v>54</v>
      </c>
      <c r="AI788" s="106">
        <f t="shared" si="217"/>
        <v>6</v>
      </c>
      <c r="AJ788" s="107">
        <f t="shared" si="218"/>
        <v>6</v>
      </c>
      <c r="AK788" s="107">
        <f t="shared" si="219"/>
        <v>6</v>
      </c>
      <c r="AL788" s="107">
        <f t="shared" si="220"/>
        <v>1</v>
      </c>
      <c r="AM788" s="107">
        <f t="shared" si="221"/>
        <v>4</v>
      </c>
      <c r="AN788" s="107">
        <f t="shared" si="222"/>
        <v>2</v>
      </c>
      <c r="AO788" s="107">
        <f t="shared" si="223"/>
        <v>6</v>
      </c>
      <c r="AP788" s="107">
        <f t="shared" si="224"/>
        <v>10</v>
      </c>
      <c r="AQ788" s="107">
        <f t="shared" si="225"/>
        <v>3</v>
      </c>
      <c r="AR788" s="107">
        <f t="shared" si="226"/>
        <v>0</v>
      </c>
      <c r="AS788" s="107">
        <f t="shared" si="227"/>
        <v>1</v>
      </c>
      <c r="AT788" s="107">
        <f t="shared" si="228"/>
        <v>9</v>
      </c>
      <c r="AU788" s="105">
        <f t="shared" si="229"/>
        <v>54</v>
      </c>
      <c r="AV788" s="86">
        <v>3843.7399999999993</v>
      </c>
      <c r="AW788" s="87">
        <f t="shared" si="230"/>
        <v>3497.18</v>
      </c>
      <c r="AX788" s="87">
        <f t="shared" si="231"/>
        <v>-346.55999999999949</v>
      </c>
    </row>
    <row r="789" spans="1:50" ht="15.75" thickBot="1" x14ac:dyDescent="0.3">
      <c r="A789" s="179" t="s">
        <v>80</v>
      </c>
      <c r="B789" s="180" t="s">
        <v>231</v>
      </c>
      <c r="C789" s="181" t="s">
        <v>379</v>
      </c>
      <c r="D789" s="176" t="str">
        <f t="shared" si="215"/>
        <v>1336547587-Superior-STAR Kids-MRSA West</v>
      </c>
      <c r="E789" s="169" t="s">
        <v>480</v>
      </c>
      <c r="F789" s="169" t="s">
        <v>236</v>
      </c>
      <c r="G789" s="169" t="s">
        <v>202</v>
      </c>
      <c r="H789" s="85" t="s">
        <v>469</v>
      </c>
      <c r="I789" s="95" t="s">
        <v>510</v>
      </c>
      <c r="J789" s="116" t="s">
        <v>195</v>
      </c>
      <c r="K789" s="117" t="s">
        <v>195</v>
      </c>
      <c r="L789" s="117" t="s">
        <v>195</v>
      </c>
      <c r="M789" s="117" t="s">
        <v>195</v>
      </c>
      <c r="N789" s="117" t="s">
        <v>195</v>
      </c>
      <c r="O789" s="117" t="s">
        <v>195</v>
      </c>
      <c r="P789" s="117" t="s">
        <v>195</v>
      </c>
      <c r="Q789" s="117" t="s">
        <v>195</v>
      </c>
      <c r="R789" s="117" t="s">
        <v>195</v>
      </c>
      <c r="S789" s="117" t="s">
        <v>195</v>
      </c>
      <c r="T789" s="117" t="s">
        <v>195</v>
      </c>
      <c r="U789" s="118" t="s">
        <v>195</v>
      </c>
      <c r="V789" s="106">
        <v>1</v>
      </c>
      <c r="W789" s="106">
        <v>0</v>
      </c>
      <c r="X789" s="106">
        <v>1</v>
      </c>
      <c r="Y789" s="106">
        <v>0</v>
      </c>
      <c r="Z789" s="106">
        <v>1</v>
      </c>
      <c r="AA789" s="106">
        <v>0</v>
      </c>
      <c r="AB789" s="106">
        <v>0</v>
      </c>
      <c r="AC789" s="106">
        <v>0</v>
      </c>
      <c r="AD789" s="106">
        <v>1</v>
      </c>
      <c r="AE789" s="106">
        <v>0</v>
      </c>
      <c r="AF789" s="106">
        <v>0</v>
      </c>
      <c r="AG789" s="182">
        <v>0</v>
      </c>
      <c r="AH789" s="119">
        <f t="shared" si="216"/>
        <v>4</v>
      </c>
      <c r="AI789" s="106">
        <f t="shared" si="217"/>
        <v>1</v>
      </c>
      <c r="AJ789" s="107">
        <f t="shared" si="218"/>
        <v>0</v>
      </c>
      <c r="AK789" s="107">
        <f t="shared" si="219"/>
        <v>1</v>
      </c>
      <c r="AL789" s="107">
        <f t="shared" si="220"/>
        <v>0</v>
      </c>
      <c r="AM789" s="107">
        <f t="shared" si="221"/>
        <v>1</v>
      </c>
      <c r="AN789" s="107">
        <f t="shared" si="222"/>
        <v>0</v>
      </c>
      <c r="AO789" s="107">
        <f t="shared" si="223"/>
        <v>0</v>
      </c>
      <c r="AP789" s="107">
        <f t="shared" si="224"/>
        <v>0</v>
      </c>
      <c r="AQ789" s="107">
        <f t="shared" si="225"/>
        <v>1</v>
      </c>
      <c r="AR789" s="107">
        <f t="shared" si="226"/>
        <v>0</v>
      </c>
      <c r="AS789" s="107">
        <f t="shared" si="227"/>
        <v>0</v>
      </c>
      <c r="AT789" s="107">
        <f t="shared" si="228"/>
        <v>0</v>
      </c>
      <c r="AU789" s="105">
        <f t="shared" si="229"/>
        <v>4</v>
      </c>
      <c r="AV789" s="86">
        <v>263.81999999999982</v>
      </c>
      <c r="AW789" s="87">
        <f t="shared" si="230"/>
        <v>259.05</v>
      </c>
      <c r="AX789" s="87">
        <f t="shared" si="231"/>
        <v>-4.7699999999998113</v>
      </c>
    </row>
    <row r="790" spans="1:50" ht="15.75" thickBot="1" x14ac:dyDescent="0.3">
      <c r="A790" s="179" t="s">
        <v>81</v>
      </c>
      <c r="B790" s="180" t="s">
        <v>245</v>
      </c>
      <c r="C790" s="181" t="s">
        <v>379</v>
      </c>
      <c r="D790" s="176" t="str">
        <f t="shared" si="215"/>
        <v>1336560382-Superior-STAR Kids-MRSA West</v>
      </c>
      <c r="E790" s="169" t="s">
        <v>480</v>
      </c>
      <c r="F790" s="169" t="s">
        <v>236</v>
      </c>
      <c r="G790" s="169" t="s">
        <v>202</v>
      </c>
      <c r="H790" s="85" t="s">
        <v>469</v>
      </c>
      <c r="I790" s="95" t="s">
        <v>510</v>
      </c>
      <c r="J790" s="116" t="s">
        <v>195</v>
      </c>
      <c r="K790" s="117" t="s">
        <v>195</v>
      </c>
      <c r="L790" s="117" t="s">
        <v>195</v>
      </c>
      <c r="M790" s="117" t="s">
        <v>195</v>
      </c>
      <c r="N790" s="117" t="s">
        <v>195</v>
      </c>
      <c r="O790" s="117" t="s">
        <v>195</v>
      </c>
      <c r="P790" s="117" t="s">
        <v>195</v>
      </c>
      <c r="Q790" s="117" t="s">
        <v>195</v>
      </c>
      <c r="R790" s="117" t="s">
        <v>195</v>
      </c>
      <c r="S790" s="117" t="s">
        <v>195</v>
      </c>
      <c r="T790" s="117" t="s">
        <v>195</v>
      </c>
      <c r="U790" s="118" t="s">
        <v>195</v>
      </c>
      <c r="V790" s="106">
        <v>2</v>
      </c>
      <c r="W790" s="106">
        <v>3</v>
      </c>
      <c r="X790" s="106">
        <v>1</v>
      </c>
      <c r="Y790" s="106">
        <v>3</v>
      </c>
      <c r="Z790" s="106">
        <v>1</v>
      </c>
      <c r="AA790" s="106">
        <v>1</v>
      </c>
      <c r="AB790" s="106">
        <v>3</v>
      </c>
      <c r="AC790" s="106">
        <v>1</v>
      </c>
      <c r="AD790" s="106">
        <v>1</v>
      </c>
      <c r="AE790" s="106">
        <v>1</v>
      </c>
      <c r="AF790" s="106">
        <v>0</v>
      </c>
      <c r="AG790" s="182">
        <v>1</v>
      </c>
      <c r="AH790" s="119">
        <f t="shared" si="216"/>
        <v>18</v>
      </c>
      <c r="AI790" s="106">
        <f t="shared" si="217"/>
        <v>2</v>
      </c>
      <c r="AJ790" s="107">
        <f t="shared" si="218"/>
        <v>3</v>
      </c>
      <c r="AK790" s="107">
        <f t="shared" si="219"/>
        <v>1</v>
      </c>
      <c r="AL790" s="107">
        <f t="shared" si="220"/>
        <v>3</v>
      </c>
      <c r="AM790" s="107">
        <f t="shared" si="221"/>
        <v>1</v>
      </c>
      <c r="AN790" s="107">
        <f t="shared" si="222"/>
        <v>1</v>
      </c>
      <c r="AO790" s="107">
        <f t="shared" si="223"/>
        <v>3</v>
      </c>
      <c r="AP790" s="107">
        <f t="shared" si="224"/>
        <v>1</v>
      </c>
      <c r="AQ790" s="107">
        <f t="shared" si="225"/>
        <v>1</v>
      </c>
      <c r="AR790" s="107">
        <f t="shared" si="226"/>
        <v>1</v>
      </c>
      <c r="AS790" s="107">
        <f t="shared" si="227"/>
        <v>0</v>
      </c>
      <c r="AT790" s="107">
        <f t="shared" si="228"/>
        <v>1</v>
      </c>
      <c r="AU790" s="105">
        <f t="shared" si="229"/>
        <v>18</v>
      </c>
      <c r="AV790" s="86">
        <v>706.07999999999993</v>
      </c>
      <c r="AW790" s="87">
        <f t="shared" si="230"/>
        <v>1165.73</v>
      </c>
      <c r="AX790" s="87">
        <f t="shared" si="231"/>
        <v>459.65000000000009</v>
      </c>
    </row>
    <row r="791" spans="1:50" ht="15.75" thickBot="1" x14ac:dyDescent="0.3">
      <c r="A791" s="179" t="s">
        <v>83</v>
      </c>
      <c r="B791" s="180" t="s">
        <v>294</v>
      </c>
      <c r="C791" s="181" t="s">
        <v>278</v>
      </c>
      <c r="D791" s="176" t="str">
        <f t="shared" si="215"/>
        <v>1356308423-Superior-STAR Kids-Lubbock</v>
      </c>
      <c r="E791" s="169" t="s">
        <v>480</v>
      </c>
      <c r="F791" s="169" t="s">
        <v>236</v>
      </c>
      <c r="G791" s="169" t="s">
        <v>279</v>
      </c>
      <c r="H791" s="85" t="s">
        <v>469</v>
      </c>
      <c r="I791" s="95" t="s">
        <v>510</v>
      </c>
      <c r="J791" s="116" t="s">
        <v>195</v>
      </c>
      <c r="K791" s="117" t="s">
        <v>195</v>
      </c>
      <c r="L791" s="117" t="s">
        <v>195</v>
      </c>
      <c r="M791" s="117" t="s">
        <v>195</v>
      </c>
      <c r="N791" s="117" t="s">
        <v>195</v>
      </c>
      <c r="O791" s="117" t="s">
        <v>195</v>
      </c>
      <c r="P791" s="117" t="s">
        <v>195</v>
      </c>
      <c r="Q791" s="117" t="s">
        <v>195</v>
      </c>
      <c r="R791" s="117" t="s">
        <v>195</v>
      </c>
      <c r="S791" s="117" t="s">
        <v>195</v>
      </c>
      <c r="T791" s="117" t="s">
        <v>195</v>
      </c>
      <c r="U791" s="118" t="s">
        <v>195</v>
      </c>
      <c r="V791" s="106">
        <v>11</v>
      </c>
      <c r="W791" s="106">
        <v>13</v>
      </c>
      <c r="X791" s="106">
        <v>12</v>
      </c>
      <c r="Y791" s="106">
        <v>12</v>
      </c>
      <c r="Z791" s="106">
        <v>5</v>
      </c>
      <c r="AA791" s="106">
        <v>15</v>
      </c>
      <c r="AB791" s="106">
        <v>17</v>
      </c>
      <c r="AC791" s="106">
        <v>10</v>
      </c>
      <c r="AD791" s="106">
        <v>5</v>
      </c>
      <c r="AE791" s="106">
        <v>7</v>
      </c>
      <c r="AF791" s="106">
        <v>4</v>
      </c>
      <c r="AG791" s="182">
        <v>12</v>
      </c>
      <c r="AH791" s="119">
        <f t="shared" si="216"/>
        <v>123</v>
      </c>
      <c r="AI791" s="106">
        <f t="shared" si="217"/>
        <v>11</v>
      </c>
      <c r="AJ791" s="107">
        <f t="shared" si="218"/>
        <v>13</v>
      </c>
      <c r="AK791" s="107">
        <f t="shared" si="219"/>
        <v>12</v>
      </c>
      <c r="AL791" s="107">
        <f t="shared" si="220"/>
        <v>12</v>
      </c>
      <c r="AM791" s="107">
        <f t="shared" si="221"/>
        <v>5</v>
      </c>
      <c r="AN791" s="107">
        <f t="shared" si="222"/>
        <v>15</v>
      </c>
      <c r="AO791" s="107">
        <f t="shared" si="223"/>
        <v>17</v>
      </c>
      <c r="AP791" s="107">
        <f t="shared" si="224"/>
        <v>10</v>
      </c>
      <c r="AQ791" s="107">
        <f t="shared" si="225"/>
        <v>5</v>
      </c>
      <c r="AR791" s="107">
        <f t="shared" si="226"/>
        <v>7</v>
      </c>
      <c r="AS791" s="107">
        <f t="shared" si="227"/>
        <v>4</v>
      </c>
      <c r="AT791" s="107">
        <f t="shared" si="228"/>
        <v>12</v>
      </c>
      <c r="AU791" s="105">
        <f t="shared" si="229"/>
        <v>123</v>
      </c>
      <c r="AV791" s="86">
        <v>2852.7799999999997</v>
      </c>
      <c r="AW791" s="87">
        <f t="shared" si="230"/>
        <v>7965.79</v>
      </c>
      <c r="AX791" s="87">
        <f t="shared" si="231"/>
        <v>5113.01</v>
      </c>
    </row>
    <row r="792" spans="1:50" ht="15.75" thickBot="1" x14ac:dyDescent="0.3">
      <c r="A792" s="179" t="s">
        <v>84</v>
      </c>
      <c r="B792" s="180" t="s">
        <v>221</v>
      </c>
      <c r="C792" s="181" t="s">
        <v>379</v>
      </c>
      <c r="D792" s="176" t="str">
        <f t="shared" si="215"/>
        <v>1356607824-Superior-STAR Kids-MRSA West</v>
      </c>
      <c r="E792" s="169" t="s">
        <v>480</v>
      </c>
      <c r="F792" s="169" t="s">
        <v>236</v>
      </c>
      <c r="G792" s="169" t="s">
        <v>202</v>
      </c>
      <c r="H792" s="85" t="s">
        <v>469</v>
      </c>
      <c r="I792" s="95" t="s">
        <v>510</v>
      </c>
      <c r="J792" s="116" t="s">
        <v>195</v>
      </c>
      <c r="K792" s="117" t="s">
        <v>195</v>
      </c>
      <c r="L792" s="117" t="s">
        <v>195</v>
      </c>
      <c r="M792" s="117" t="s">
        <v>195</v>
      </c>
      <c r="N792" s="117" t="s">
        <v>195</v>
      </c>
      <c r="O792" s="117" t="s">
        <v>195</v>
      </c>
      <c r="P792" s="117" t="s">
        <v>195</v>
      </c>
      <c r="Q792" s="117" t="s">
        <v>195</v>
      </c>
      <c r="R792" s="117" t="s">
        <v>195</v>
      </c>
      <c r="S792" s="117" t="s">
        <v>195</v>
      </c>
      <c r="T792" s="117" t="s">
        <v>195</v>
      </c>
      <c r="U792" s="118" t="s">
        <v>195</v>
      </c>
      <c r="V792" s="106">
        <v>2</v>
      </c>
      <c r="W792" s="106">
        <v>5</v>
      </c>
      <c r="X792" s="106">
        <v>3</v>
      </c>
      <c r="Y792" s="106">
        <v>2</v>
      </c>
      <c r="Z792" s="106">
        <v>6</v>
      </c>
      <c r="AA792" s="106">
        <v>4</v>
      </c>
      <c r="AB792" s="106">
        <v>0</v>
      </c>
      <c r="AC792" s="106">
        <v>0</v>
      </c>
      <c r="AD792" s="106">
        <v>3</v>
      </c>
      <c r="AE792" s="106">
        <v>0</v>
      </c>
      <c r="AF792" s="106">
        <v>0</v>
      </c>
      <c r="AG792" s="182">
        <v>5</v>
      </c>
      <c r="AH792" s="119">
        <f t="shared" si="216"/>
        <v>30</v>
      </c>
      <c r="AI792" s="106">
        <f t="shared" si="217"/>
        <v>2</v>
      </c>
      <c r="AJ792" s="107">
        <f t="shared" si="218"/>
        <v>5</v>
      </c>
      <c r="AK792" s="107">
        <f t="shared" si="219"/>
        <v>3</v>
      </c>
      <c r="AL792" s="107">
        <f t="shared" si="220"/>
        <v>2</v>
      </c>
      <c r="AM792" s="107">
        <f t="shared" si="221"/>
        <v>6</v>
      </c>
      <c r="AN792" s="107">
        <f t="shared" si="222"/>
        <v>4</v>
      </c>
      <c r="AO792" s="107">
        <f t="shared" si="223"/>
        <v>0</v>
      </c>
      <c r="AP792" s="107">
        <f t="shared" si="224"/>
        <v>0</v>
      </c>
      <c r="AQ792" s="107">
        <f t="shared" si="225"/>
        <v>3</v>
      </c>
      <c r="AR792" s="107">
        <f t="shared" si="226"/>
        <v>0</v>
      </c>
      <c r="AS792" s="107">
        <f t="shared" si="227"/>
        <v>0</v>
      </c>
      <c r="AT792" s="107">
        <f t="shared" si="228"/>
        <v>5</v>
      </c>
      <c r="AU792" s="105">
        <f t="shared" si="229"/>
        <v>30</v>
      </c>
      <c r="AV792" s="86">
        <v>2090.5</v>
      </c>
      <c r="AW792" s="87">
        <f t="shared" si="230"/>
        <v>1942.88</v>
      </c>
      <c r="AX792" s="87">
        <f t="shared" si="231"/>
        <v>-147.61999999999989</v>
      </c>
    </row>
    <row r="793" spans="1:50" ht="15.75" thickBot="1" x14ac:dyDescent="0.3">
      <c r="A793" s="179" t="s">
        <v>85</v>
      </c>
      <c r="B793" s="180" t="s">
        <v>342</v>
      </c>
      <c r="C793" s="181" t="s">
        <v>463</v>
      </c>
      <c r="D793" s="176" t="str">
        <f t="shared" si="215"/>
        <v>1356682298-Superior-STAR Kids-Travis</v>
      </c>
      <c r="E793" s="169" t="s">
        <v>480</v>
      </c>
      <c r="F793" s="169" t="s">
        <v>236</v>
      </c>
      <c r="G793" s="169" t="s">
        <v>225</v>
      </c>
      <c r="H793" s="85" t="s">
        <v>469</v>
      </c>
      <c r="I793" s="95" t="s">
        <v>510</v>
      </c>
      <c r="J793" s="116" t="s">
        <v>195</v>
      </c>
      <c r="K793" s="117" t="s">
        <v>195</v>
      </c>
      <c r="L793" s="117" t="s">
        <v>195</v>
      </c>
      <c r="M793" s="117" t="s">
        <v>195</v>
      </c>
      <c r="N793" s="117" t="s">
        <v>195</v>
      </c>
      <c r="O793" s="117" t="s">
        <v>195</v>
      </c>
      <c r="P793" s="117" t="s">
        <v>195</v>
      </c>
      <c r="Q793" s="117" t="s">
        <v>195</v>
      </c>
      <c r="R793" s="117" t="s">
        <v>195</v>
      </c>
      <c r="S793" s="117" t="s">
        <v>195</v>
      </c>
      <c r="T793" s="117" t="s">
        <v>195</v>
      </c>
      <c r="U793" s="118" t="s">
        <v>195</v>
      </c>
      <c r="V793" s="106">
        <v>0</v>
      </c>
      <c r="W793" s="106">
        <v>0</v>
      </c>
      <c r="X793" s="106">
        <v>0</v>
      </c>
      <c r="Y793" s="106">
        <v>0</v>
      </c>
      <c r="Z793" s="106">
        <v>0</v>
      </c>
      <c r="AA793" s="106">
        <v>0</v>
      </c>
      <c r="AB793" s="106">
        <v>0</v>
      </c>
      <c r="AC793" s="106">
        <v>0</v>
      </c>
      <c r="AD793" s="106">
        <v>0</v>
      </c>
      <c r="AE793" s="106">
        <v>0</v>
      </c>
      <c r="AF793" s="106">
        <v>0</v>
      </c>
      <c r="AG793" s="182">
        <v>0</v>
      </c>
      <c r="AH793" s="119">
        <f t="shared" si="216"/>
        <v>0</v>
      </c>
      <c r="AI793" s="106">
        <f t="shared" si="217"/>
        <v>0</v>
      </c>
      <c r="AJ793" s="107">
        <f t="shared" si="218"/>
        <v>0</v>
      </c>
      <c r="AK793" s="107">
        <f t="shared" si="219"/>
        <v>0</v>
      </c>
      <c r="AL793" s="107">
        <f t="shared" si="220"/>
        <v>0</v>
      </c>
      <c r="AM793" s="107">
        <f t="shared" si="221"/>
        <v>0</v>
      </c>
      <c r="AN793" s="107">
        <f t="shared" si="222"/>
        <v>0</v>
      </c>
      <c r="AO793" s="107">
        <f t="shared" si="223"/>
        <v>0</v>
      </c>
      <c r="AP793" s="107">
        <f t="shared" si="224"/>
        <v>0</v>
      </c>
      <c r="AQ793" s="107">
        <f t="shared" si="225"/>
        <v>0</v>
      </c>
      <c r="AR793" s="107">
        <f t="shared" si="226"/>
        <v>0</v>
      </c>
      <c r="AS793" s="107">
        <f t="shared" si="227"/>
        <v>0</v>
      </c>
      <c r="AT793" s="107">
        <f t="shared" si="228"/>
        <v>0</v>
      </c>
      <c r="AU793" s="105">
        <f t="shared" si="229"/>
        <v>0</v>
      </c>
      <c r="AV793" s="86">
        <v>267.87</v>
      </c>
      <c r="AW793" s="87">
        <f t="shared" si="230"/>
        <v>0</v>
      </c>
      <c r="AX793" s="87">
        <f t="shared" si="231"/>
        <v>-267.87</v>
      </c>
    </row>
    <row r="794" spans="1:50" ht="15.75" thickBot="1" x14ac:dyDescent="0.3">
      <c r="A794" s="179" t="s">
        <v>86</v>
      </c>
      <c r="B794" s="180" t="s">
        <v>380</v>
      </c>
      <c r="C794" s="181" t="s">
        <v>457</v>
      </c>
      <c r="D794" s="176" t="str">
        <f t="shared" si="215"/>
        <v>1366507477-Superior-STAR Kids-Hidalgo</v>
      </c>
      <c r="E794" s="169" t="s">
        <v>480</v>
      </c>
      <c r="F794" s="169" t="s">
        <v>236</v>
      </c>
      <c r="G794" s="169" t="s">
        <v>382</v>
      </c>
      <c r="H794" s="85" t="s">
        <v>469</v>
      </c>
      <c r="I794" s="95" t="s">
        <v>510</v>
      </c>
      <c r="J794" s="116" t="s">
        <v>195</v>
      </c>
      <c r="K794" s="117" t="s">
        <v>195</v>
      </c>
      <c r="L794" s="117" t="s">
        <v>195</v>
      </c>
      <c r="M794" s="117" t="s">
        <v>195</v>
      </c>
      <c r="N794" s="117" t="s">
        <v>195</v>
      </c>
      <c r="O794" s="117" t="s">
        <v>195</v>
      </c>
      <c r="P794" s="117" t="s">
        <v>195</v>
      </c>
      <c r="Q794" s="117" t="s">
        <v>195</v>
      </c>
      <c r="R794" s="117" t="s">
        <v>195</v>
      </c>
      <c r="S794" s="117" t="s">
        <v>195</v>
      </c>
      <c r="T794" s="117" t="s">
        <v>195</v>
      </c>
      <c r="U794" s="118" t="s">
        <v>195</v>
      </c>
      <c r="V794" s="106">
        <v>6</v>
      </c>
      <c r="W794" s="106">
        <v>9</v>
      </c>
      <c r="X794" s="106">
        <v>4</v>
      </c>
      <c r="Y794" s="106">
        <v>6</v>
      </c>
      <c r="Z794" s="106">
        <v>6</v>
      </c>
      <c r="AA794" s="106">
        <v>2</v>
      </c>
      <c r="AB794" s="106">
        <v>3</v>
      </c>
      <c r="AC794" s="106">
        <v>4</v>
      </c>
      <c r="AD794" s="106">
        <v>6</v>
      </c>
      <c r="AE794" s="106">
        <v>1</v>
      </c>
      <c r="AF794" s="106">
        <v>1</v>
      </c>
      <c r="AG794" s="182">
        <v>2</v>
      </c>
      <c r="AH794" s="119">
        <f t="shared" si="216"/>
        <v>50</v>
      </c>
      <c r="AI794" s="106">
        <f t="shared" si="217"/>
        <v>6</v>
      </c>
      <c r="AJ794" s="107">
        <f t="shared" si="218"/>
        <v>9</v>
      </c>
      <c r="AK794" s="107">
        <f t="shared" si="219"/>
        <v>4</v>
      </c>
      <c r="AL794" s="107">
        <f t="shared" si="220"/>
        <v>6</v>
      </c>
      <c r="AM794" s="107">
        <f t="shared" si="221"/>
        <v>6</v>
      </c>
      <c r="AN794" s="107">
        <f t="shared" si="222"/>
        <v>2</v>
      </c>
      <c r="AO794" s="107">
        <f t="shared" si="223"/>
        <v>3</v>
      </c>
      <c r="AP794" s="107">
        <f t="shared" si="224"/>
        <v>4</v>
      </c>
      <c r="AQ794" s="107">
        <f t="shared" si="225"/>
        <v>6</v>
      </c>
      <c r="AR794" s="107">
        <f t="shared" si="226"/>
        <v>1</v>
      </c>
      <c r="AS794" s="107">
        <f t="shared" si="227"/>
        <v>1</v>
      </c>
      <c r="AT794" s="107">
        <f t="shared" si="228"/>
        <v>2</v>
      </c>
      <c r="AU794" s="105">
        <f t="shared" si="229"/>
        <v>50</v>
      </c>
      <c r="AV794" s="86">
        <v>1076.6999999999998</v>
      </c>
      <c r="AW794" s="87">
        <f t="shared" si="230"/>
        <v>3238.13</v>
      </c>
      <c r="AX794" s="87">
        <f t="shared" si="231"/>
        <v>2161.4300000000003</v>
      </c>
    </row>
    <row r="795" spans="1:50" ht="15.75" thickBot="1" x14ac:dyDescent="0.3">
      <c r="A795" s="179" t="s">
        <v>87</v>
      </c>
      <c r="B795" s="180" t="s">
        <v>230</v>
      </c>
      <c r="C795" s="181" t="s">
        <v>463</v>
      </c>
      <c r="D795" s="176" t="str">
        <f t="shared" si="215"/>
        <v>1376844936-Superior-STAR Kids-Travis</v>
      </c>
      <c r="E795" s="169" t="s">
        <v>480</v>
      </c>
      <c r="F795" s="169" t="s">
        <v>236</v>
      </c>
      <c r="G795" s="169" t="s">
        <v>225</v>
      </c>
      <c r="H795" s="85" t="s">
        <v>469</v>
      </c>
      <c r="I795" s="95" t="s">
        <v>510</v>
      </c>
      <c r="J795" s="116" t="s">
        <v>195</v>
      </c>
      <c r="K795" s="117" t="s">
        <v>195</v>
      </c>
      <c r="L795" s="117" t="s">
        <v>195</v>
      </c>
      <c r="M795" s="117" t="s">
        <v>195</v>
      </c>
      <c r="N795" s="117" t="s">
        <v>195</v>
      </c>
      <c r="O795" s="117" t="s">
        <v>195</v>
      </c>
      <c r="P795" s="117" t="s">
        <v>195</v>
      </c>
      <c r="Q795" s="117" t="s">
        <v>195</v>
      </c>
      <c r="R795" s="117" t="s">
        <v>195</v>
      </c>
      <c r="S795" s="117" t="s">
        <v>195</v>
      </c>
      <c r="T795" s="117" t="s">
        <v>195</v>
      </c>
      <c r="U795" s="118" t="s">
        <v>195</v>
      </c>
      <c r="V795" s="106">
        <v>0</v>
      </c>
      <c r="W795" s="106">
        <v>0</v>
      </c>
      <c r="X795" s="106">
        <v>0</v>
      </c>
      <c r="Y795" s="106">
        <v>0</v>
      </c>
      <c r="Z795" s="106">
        <v>0</v>
      </c>
      <c r="AA795" s="106">
        <v>0</v>
      </c>
      <c r="AB795" s="106">
        <v>0</v>
      </c>
      <c r="AC795" s="106">
        <v>0</v>
      </c>
      <c r="AD795" s="106">
        <v>0</v>
      </c>
      <c r="AE795" s="106">
        <v>2</v>
      </c>
      <c r="AF795" s="106">
        <v>0</v>
      </c>
      <c r="AG795" s="182">
        <v>0</v>
      </c>
      <c r="AH795" s="119">
        <f t="shared" si="216"/>
        <v>2</v>
      </c>
      <c r="AI795" s="106">
        <f t="shared" si="217"/>
        <v>0</v>
      </c>
      <c r="AJ795" s="107">
        <f t="shared" si="218"/>
        <v>0</v>
      </c>
      <c r="AK795" s="107">
        <f t="shared" si="219"/>
        <v>0</v>
      </c>
      <c r="AL795" s="107">
        <f t="shared" si="220"/>
        <v>0</v>
      </c>
      <c r="AM795" s="107">
        <f t="shared" si="221"/>
        <v>0</v>
      </c>
      <c r="AN795" s="107">
        <f t="shared" si="222"/>
        <v>0</v>
      </c>
      <c r="AO795" s="107">
        <f t="shared" si="223"/>
        <v>0</v>
      </c>
      <c r="AP795" s="107">
        <f t="shared" si="224"/>
        <v>0</v>
      </c>
      <c r="AQ795" s="107">
        <f t="shared" si="225"/>
        <v>0</v>
      </c>
      <c r="AR795" s="107">
        <f t="shared" si="226"/>
        <v>2</v>
      </c>
      <c r="AS795" s="107">
        <f t="shared" si="227"/>
        <v>0</v>
      </c>
      <c r="AT795" s="107">
        <f t="shared" si="228"/>
        <v>0</v>
      </c>
      <c r="AU795" s="105">
        <f t="shared" si="229"/>
        <v>2</v>
      </c>
      <c r="AV795" s="86">
        <v>0</v>
      </c>
      <c r="AW795" s="87">
        <f t="shared" si="230"/>
        <v>129.53</v>
      </c>
      <c r="AX795" s="87">
        <f t="shared" si="231"/>
        <v>129.53</v>
      </c>
    </row>
    <row r="796" spans="1:50" ht="15.75" thickBot="1" x14ac:dyDescent="0.3">
      <c r="A796" s="179" t="s">
        <v>88</v>
      </c>
      <c r="B796" s="180" t="s">
        <v>273</v>
      </c>
      <c r="C796" s="181" t="s">
        <v>387</v>
      </c>
      <c r="D796" s="176" t="str">
        <f t="shared" si="215"/>
        <v>1386751394-Superior-STAR Kids-Bexar</v>
      </c>
      <c r="E796" s="169" t="s">
        <v>480</v>
      </c>
      <c r="F796" s="169" t="s">
        <v>236</v>
      </c>
      <c r="G796" s="169" t="s">
        <v>272</v>
      </c>
      <c r="H796" s="85" t="s">
        <v>469</v>
      </c>
      <c r="I796" s="95" t="s">
        <v>510</v>
      </c>
      <c r="J796" s="116" t="s">
        <v>195</v>
      </c>
      <c r="K796" s="117" t="s">
        <v>195</v>
      </c>
      <c r="L796" s="117" t="s">
        <v>195</v>
      </c>
      <c r="M796" s="117" t="s">
        <v>195</v>
      </c>
      <c r="N796" s="117" t="s">
        <v>195</v>
      </c>
      <c r="O796" s="117" t="s">
        <v>195</v>
      </c>
      <c r="P796" s="117" t="s">
        <v>195</v>
      </c>
      <c r="Q796" s="117" t="s">
        <v>195</v>
      </c>
      <c r="R796" s="117" t="s">
        <v>195</v>
      </c>
      <c r="S796" s="117" t="s">
        <v>195</v>
      </c>
      <c r="T796" s="117" t="s">
        <v>195</v>
      </c>
      <c r="U796" s="118" t="s">
        <v>195</v>
      </c>
      <c r="V796" s="106">
        <v>5</v>
      </c>
      <c r="W796" s="106">
        <v>1</v>
      </c>
      <c r="X796" s="106">
        <v>2</v>
      </c>
      <c r="Y796" s="106">
        <v>3</v>
      </c>
      <c r="Z796" s="106">
        <v>3</v>
      </c>
      <c r="AA796" s="106">
        <v>1</v>
      </c>
      <c r="AB796" s="106">
        <v>4</v>
      </c>
      <c r="AC796" s="106">
        <v>6</v>
      </c>
      <c r="AD796" s="106">
        <v>4</v>
      </c>
      <c r="AE796" s="106">
        <v>8</v>
      </c>
      <c r="AF796" s="106">
        <v>4</v>
      </c>
      <c r="AG796" s="182">
        <v>2</v>
      </c>
      <c r="AH796" s="119">
        <f t="shared" si="216"/>
        <v>43</v>
      </c>
      <c r="AI796" s="106">
        <f t="shared" si="217"/>
        <v>5</v>
      </c>
      <c r="AJ796" s="107">
        <f t="shared" si="218"/>
        <v>1</v>
      </c>
      <c r="AK796" s="107">
        <f t="shared" si="219"/>
        <v>2</v>
      </c>
      <c r="AL796" s="107">
        <f t="shared" si="220"/>
        <v>3</v>
      </c>
      <c r="AM796" s="107">
        <f t="shared" si="221"/>
        <v>3</v>
      </c>
      <c r="AN796" s="107">
        <f t="shared" si="222"/>
        <v>1</v>
      </c>
      <c r="AO796" s="107">
        <f t="shared" si="223"/>
        <v>4</v>
      </c>
      <c r="AP796" s="107">
        <f t="shared" si="224"/>
        <v>6</v>
      </c>
      <c r="AQ796" s="107">
        <f t="shared" si="225"/>
        <v>4</v>
      </c>
      <c r="AR796" s="107">
        <f t="shared" si="226"/>
        <v>8</v>
      </c>
      <c r="AS796" s="107">
        <f t="shared" si="227"/>
        <v>4</v>
      </c>
      <c r="AT796" s="107">
        <f t="shared" si="228"/>
        <v>2</v>
      </c>
      <c r="AU796" s="105">
        <f t="shared" si="229"/>
        <v>43</v>
      </c>
      <c r="AV796" s="86">
        <v>1728.3300000000004</v>
      </c>
      <c r="AW796" s="87">
        <f t="shared" si="230"/>
        <v>2784.79</v>
      </c>
      <c r="AX796" s="87">
        <f t="shared" si="231"/>
        <v>1056.4599999999996</v>
      </c>
    </row>
    <row r="797" spans="1:50" ht="15.75" thickBot="1" x14ac:dyDescent="0.3">
      <c r="A797" s="179" t="s">
        <v>90</v>
      </c>
      <c r="B797" s="180" t="s">
        <v>222</v>
      </c>
      <c r="C797" s="181" t="s">
        <v>379</v>
      </c>
      <c r="D797" s="176" t="str">
        <f t="shared" si="215"/>
        <v>1407893316-Superior-STAR Kids-MRSA West</v>
      </c>
      <c r="E797" s="169" t="s">
        <v>480</v>
      </c>
      <c r="F797" s="169" t="s">
        <v>236</v>
      </c>
      <c r="G797" s="169" t="s">
        <v>202</v>
      </c>
      <c r="H797" s="85" t="s">
        <v>469</v>
      </c>
      <c r="I797" s="95" t="s">
        <v>510</v>
      </c>
      <c r="J797" s="116" t="s">
        <v>195</v>
      </c>
      <c r="K797" s="117" t="s">
        <v>195</v>
      </c>
      <c r="L797" s="117" t="s">
        <v>195</v>
      </c>
      <c r="M797" s="117" t="s">
        <v>195</v>
      </c>
      <c r="N797" s="117" t="s">
        <v>195</v>
      </c>
      <c r="O797" s="117" t="s">
        <v>195</v>
      </c>
      <c r="P797" s="117" t="s">
        <v>195</v>
      </c>
      <c r="Q797" s="117" t="s">
        <v>195</v>
      </c>
      <c r="R797" s="117" t="s">
        <v>195</v>
      </c>
      <c r="S797" s="117" t="s">
        <v>195</v>
      </c>
      <c r="T797" s="117" t="s">
        <v>195</v>
      </c>
      <c r="U797" s="118" t="s">
        <v>195</v>
      </c>
      <c r="V797" s="106">
        <v>0</v>
      </c>
      <c r="W797" s="106">
        <v>0</v>
      </c>
      <c r="X797" s="106">
        <v>1</v>
      </c>
      <c r="Y797" s="106">
        <v>3</v>
      </c>
      <c r="Z797" s="106">
        <v>2</v>
      </c>
      <c r="AA797" s="106">
        <v>0</v>
      </c>
      <c r="AB797" s="106">
        <v>0</v>
      </c>
      <c r="AC797" s="106">
        <v>0</v>
      </c>
      <c r="AD797" s="106">
        <v>0</v>
      </c>
      <c r="AE797" s="106">
        <v>0</v>
      </c>
      <c r="AF797" s="106">
        <v>0</v>
      </c>
      <c r="AG797" s="182">
        <v>1</v>
      </c>
      <c r="AH797" s="119">
        <f t="shared" si="216"/>
        <v>7</v>
      </c>
      <c r="AI797" s="106">
        <f t="shared" si="217"/>
        <v>0</v>
      </c>
      <c r="AJ797" s="107">
        <f t="shared" si="218"/>
        <v>0</v>
      </c>
      <c r="AK797" s="107">
        <f t="shared" si="219"/>
        <v>1</v>
      </c>
      <c r="AL797" s="107">
        <f t="shared" si="220"/>
        <v>3</v>
      </c>
      <c r="AM797" s="107">
        <f t="shared" si="221"/>
        <v>2</v>
      </c>
      <c r="AN797" s="107">
        <f t="shared" si="222"/>
        <v>0</v>
      </c>
      <c r="AO797" s="107">
        <f t="shared" si="223"/>
        <v>0</v>
      </c>
      <c r="AP797" s="107">
        <f t="shared" si="224"/>
        <v>0</v>
      </c>
      <c r="AQ797" s="107">
        <f t="shared" si="225"/>
        <v>0</v>
      </c>
      <c r="AR797" s="107">
        <f t="shared" si="226"/>
        <v>0</v>
      </c>
      <c r="AS797" s="107">
        <f t="shared" si="227"/>
        <v>0</v>
      </c>
      <c r="AT797" s="107">
        <f t="shared" si="228"/>
        <v>1</v>
      </c>
      <c r="AU797" s="105">
        <f t="shared" si="229"/>
        <v>7</v>
      </c>
      <c r="AV797" s="86">
        <v>795.27999999999975</v>
      </c>
      <c r="AW797" s="87">
        <f t="shared" si="230"/>
        <v>453.34</v>
      </c>
      <c r="AX797" s="87">
        <f t="shared" si="231"/>
        <v>-341.93999999999977</v>
      </c>
    </row>
    <row r="798" spans="1:50" ht="15.75" thickBot="1" x14ac:dyDescent="0.3">
      <c r="A798" s="179" t="s">
        <v>92</v>
      </c>
      <c r="B798" s="180" t="s">
        <v>324</v>
      </c>
      <c r="C798" s="181" t="s">
        <v>387</v>
      </c>
      <c r="D798" s="176" t="str">
        <f t="shared" si="215"/>
        <v>1417498585-Superior-STAR Kids-Bexar</v>
      </c>
      <c r="E798" s="169" t="s">
        <v>480</v>
      </c>
      <c r="F798" s="169" t="s">
        <v>236</v>
      </c>
      <c r="G798" s="169" t="s">
        <v>272</v>
      </c>
      <c r="H798" s="85" t="s">
        <v>469</v>
      </c>
      <c r="I798" s="95" t="s">
        <v>510</v>
      </c>
      <c r="J798" s="116" t="s">
        <v>195</v>
      </c>
      <c r="K798" s="117" t="s">
        <v>195</v>
      </c>
      <c r="L798" s="117" t="s">
        <v>195</v>
      </c>
      <c r="M798" s="117" t="s">
        <v>195</v>
      </c>
      <c r="N798" s="117" t="s">
        <v>195</v>
      </c>
      <c r="O798" s="117" t="s">
        <v>195</v>
      </c>
      <c r="P798" s="117" t="s">
        <v>195</v>
      </c>
      <c r="Q798" s="117" t="s">
        <v>195</v>
      </c>
      <c r="R798" s="117" t="s">
        <v>195</v>
      </c>
      <c r="S798" s="117" t="s">
        <v>195</v>
      </c>
      <c r="T798" s="117" t="s">
        <v>195</v>
      </c>
      <c r="U798" s="118" t="s">
        <v>195</v>
      </c>
      <c r="V798" s="106">
        <v>1</v>
      </c>
      <c r="W798" s="106">
        <v>3</v>
      </c>
      <c r="X798" s="106">
        <v>2</v>
      </c>
      <c r="Y798" s="106">
        <v>1</v>
      </c>
      <c r="Z798" s="106">
        <v>1</v>
      </c>
      <c r="AA798" s="106">
        <v>1</v>
      </c>
      <c r="AB798" s="106">
        <v>2</v>
      </c>
      <c r="AC798" s="106">
        <v>2</v>
      </c>
      <c r="AD798" s="106">
        <v>0</v>
      </c>
      <c r="AE798" s="106">
        <v>0</v>
      </c>
      <c r="AF798" s="106">
        <v>0</v>
      </c>
      <c r="AG798" s="182">
        <v>1</v>
      </c>
      <c r="AH798" s="119">
        <f t="shared" si="216"/>
        <v>14</v>
      </c>
      <c r="AI798" s="106">
        <f t="shared" si="217"/>
        <v>1</v>
      </c>
      <c r="AJ798" s="107">
        <f t="shared" si="218"/>
        <v>3</v>
      </c>
      <c r="AK798" s="107">
        <f t="shared" si="219"/>
        <v>2</v>
      </c>
      <c r="AL798" s="107">
        <f t="shared" si="220"/>
        <v>1</v>
      </c>
      <c r="AM798" s="107">
        <f t="shared" si="221"/>
        <v>1</v>
      </c>
      <c r="AN798" s="107">
        <f t="shared" si="222"/>
        <v>1</v>
      </c>
      <c r="AO798" s="107">
        <f t="shared" si="223"/>
        <v>2</v>
      </c>
      <c r="AP798" s="107">
        <f t="shared" si="224"/>
        <v>2</v>
      </c>
      <c r="AQ798" s="107">
        <f t="shared" si="225"/>
        <v>0</v>
      </c>
      <c r="AR798" s="107">
        <f t="shared" si="226"/>
        <v>0</v>
      </c>
      <c r="AS798" s="107">
        <f t="shared" si="227"/>
        <v>0</v>
      </c>
      <c r="AT798" s="107">
        <f t="shared" si="228"/>
        <v>1</v>
      </c>
      <c r="AU798" s="105">
        <f t="shared" si="229"/>
        <v>14</v>
      </c>
      <c r="AV798" s="86">
        <v>50.759999999999991</v>
      </c>
      <c r="AW798" s="87">
        <f t="shared" si="230"/>
        <v>906.68</v>
      </c>
      <c r="AX798" s="87">
        <f t="shared" si="231"/>
        <v>855.92</v>
      </c>
    </row>
    <row r="799" spans="1:50" ht="15.75" thickBot="1" x14ac:dyDescent="0.3">
      <c r="A799" s="179" t="s">
        <v>93</v>
      </c>
      <c r="B799" s="180" t="s">
        <v>415</v>
      </c>
      <c r="C799" s="181" t="s">
        <v>278</v>
      </c>
      <c r="D799" s="176" t="str">
        <f t="shared" si="215"/>
        <v>1417965286-Superior-STAR Kids-Lubbock</v>
      </c>
      <c r="E799" s="169" t="s">
        <v>480</v>
      </c>
      <c r="F799" s="169" t="s">
        <v>236</v>
      </c>
      <c r="G799" s="169" t="s">
        <v>279</v>
      </c>
      <c r="H799" s="85" t="s">
        <v>469</v>
      </c>
      <c r="I799" s="95" t="s">
        <v>510</v>
      </c>
      <c r="J799" s="116" t="s">
        <v>195</v>
      </c>
      <c r="K799" s="117" t="s">
        <v>195</v>
      </c>
      <c r="L799" s="117" t="s">
        <v>195</v>
      </c>
      <c r="M799" s="117" t="s">
        <v>195</v>
      </c>
      <c r="N799" s="117" t="s">
        <v>195</v>
      </c>
      <c r="O799" s="117" t="s">
        <v>195</v>
      </c>
      <c r="P799" s="117" t="s">
        <v>195</v>
      </c>
      <c r="Q799" s="117" t="s">
        <v>195</v>
      </c>
      <c r="R799" s="117" t="s">
        <v>195</v>
      </c>
      <c r="S799" s="117" t="s">
        <v>195</v>
      </c>
      <c r="T799" s="117" t="s">
        <v>195</v>
      </c>
      <c r="U799" s="118" t="s">
        <v>195</v>
      </c>
      <c r="V799" s="106">
        <v>7</v>
      </c>
      <c r="W799" s="106">
        <v>2</v>
      </c>
      <c r="X799" s="106">
        <v>5</v>
      </c>
      <c r="Y799" s="106">
        <v>13</v>
      </c>
      <c r="Z799" s="106">
        <v>4</v>
      </c>
      <c r="AA799" s="106">
        <v>7</v>
      </c>
      <c r="AB799" s="106">
        <v>13</v>
      </c>
      <c r="AC799" s="106">
        <v>6</v>
      </c>
      <c r="AD799" s="106">
        <v>4</v>
      </c>
      <c r="AE799" s="106">
        <v>5</v>
      </c>
      <c r="AF799" s="106">
        <v>1</v>
      </c>
      <c r="AG799" s="182">
        <v>7</v>
      </c>
      <c r="AH799" s="119">
        <f t="shared" si="216"/>
        <v>74</v>
      </c>
      <c r="AI799" s="106">
        <f t="shared" si="217"/>
        <v>7</v>
      </c>
      <c r="AJ799" s="107">
        <f t="shared" si="218"/>
        <v>2</v>
      </c>
      <c r="AK799" s="107">
        <f t="shared" si="219"/>
        <v>5</v>
      </c>
      <c r="AL799" s="107">
        <f t="shared" si="220"/>
        <v>13</v>
      </c>
      <c r="AM799" s="107">
        <f t="shared" si="221"/>
        <v>4</v>
      </c>
      <c r="AN799" s="107">
        <f t="shared" si="222"/>
        <v>7</v>
      </c>
      <c r="AO799" s="107">
        <f t="shared" si="223"/>
        <v>13</v>
      </c>
      <c r="AP799" s="107">
        <f t="shared" si="224"/>
        <v>6</v>
      </c>
      <c r="AQ799" s="107">
        <f t="shared" si="225"/>
        <v>4</v>
      </c>
      <c r="AR799" s="107">
        <f t="shared" si="226"/>
        <v>5</v>
      </c>
      <c r="AS799" s="107">
        <f t="shared" si="227"/>
        <v>1</v>
      </c>
      <c r="AT799" s="107">
        <f t="shared" si="228"/>
        <v>7</v>
      </c>
      <c r="AU799" s="105">
        <f t="shared" si="229"/>
        <v>74</v>
      </c>
      <c r="AV799" s="86">
        <v>0</v>
      </c>
      <c r="AW799" s="87">
        <f t="shared" si="230"/>
        <v>4792.43</v>
      </c>
      <c r="AX799" s="87">
        <f t="shared" si="231"/>
        <v>4792.43</v>
      </c>
    </row>
    <row r="800" spans="1:50" ht="15.75" thickBot="1" x14ac:dyDescent="0.3">
      <c r="A800" s="179" t="s">
        <v>42</v>
      </c>
      <c r="B800" s="180" t="s">
        <v>264</v>
      </c>
      <c r="C800" s="181" t="s">
        <v>299</v>
      </c>
      <c r="D800" s="176" t="str">
        <f t="shared" si="215"/>
        <v>1033687900-Molina-STAR+PLUS-MRSA Northeast</v>
      </c>
      <c r="E800" s="169" t="s">
        <v>477</v>
      </c>
      <c r="F800" s="169" t="s">
        <v>233</v>
      </c>
      <c r="G800" s="169" t="s">
        <v>262</v>
      </c>
      <c r="H800" s="85" t="s">
        <v>469</v>
      </c>
      <c r="I800" s="95" t="s">
        <v>510</v>
      </c>
      <c r="J800" s="116" t="s">
        <v>38</v>
      </c>
      <c r="K800" s="117" t="s">
        <v>38</v>
      </c>
      <c r="L800" s="117" t="s">
        <v>38</v>
      </c>
      <c r="M800" s="117" t="s">
        <v>38</v>
      </c>
      <c r="N800" s="117" t="s">
        <v>38</v>
      </c>
      <c r="O800" s="117" t="s">
        <v>38</v>
      </c>
      <c r="P800" s="117" t="s">
        <v>38</v>
      </c>
      <c r="Q800" s="117" t="s">
        <v>38</v>
      </c>
      <c r="R800" s="117" t="s">
        <v>38</v>
      </c>
      <c r="S800" s="117" t="s">
        <v>38</v>
      </c>
      <c r="T800" s="117" t="s">
        <v>38</v>
      </c>
      <c r="U800" s="118" t="s">
        <v>38</v>
      </c>
      <c r="V800" s="106">
        <v>14</v>
      </c>
      <c r="W800" s="106">
        <v>9</v>
      </c>
      <c r="X800" s="106">
        <v>3</v>
      </c>
      <c r="Y800" s="106">
        <v>10</v>
      </c>
      <c r="Z800" s="106">
        <v>3</v>
      </c>
      <c r="AA800" s="106">
        <v>6</v>
      </c>
      <c r="AB800" s="106">
        <v>15</v>
      </c>
      <c r="AC800" s="106">
        <v>16</v>
      </c>
      <c r="AD800" s="106">
        <v>10</v>
      </c>
      <c r="AE800" s="106">
        <v>12</v>
      </c>
      <c r="AF800" s="106">
        <v>8</v>
      </c>
      <c r="AG800" s="182">
        <v>17</v>
      </c>
      <c r="AH800" s="119">
        <f t="shared" si="216"/>
        <v>123</v>
      </c>
      <c r="AI800" s="106">
        <f t="shared" si="217"/>
        <v>0</v>
      </c>
      <c r="AJ800" s="107">
        <f t="shared" si="218"/>
        <v>0</v>
      </c>
      <c r="AK800" s="107">
        <f t="shared" si="219"/>
        <v>0</v>
      </c>
      <c r="AL800" s="107">
        <f t="shared" si="220"/>
        <v>0</v>
      </c>
      <c r="AM800" s="107">
        <f t="shared" si="221"/>
        <v>0</v>
      </c>
      <c r="AN800" s="107">
        <f t="shared" si="222"/>
        <v>0</v>
      </c>
      <c r="AO800" s="107">
        <f t="shared" si="223"/>
        <v>0</v>
      </c>
      <c r="AP800" s="107">
        <f t="shared" si="224"/>
        <v>0</v>
      </c>
      <c r="AQ800" s="107">
        <f t="shared" si="225"/>
        <v>0</v>
      </c>
      <c r="AR800" s="107">
        <f t="shared" si="226"/>
        <v>0</v>
      </c>
      <c r="AS800" s="107">
        <f t="shared" si="227"/>
        <v>0</v>
      </c>
      <c r="AT800" s="107">
        <f t="shared" si="228"/>
        <v>0</v>
      </c>
      <c r="AU800" s="105">
        <f t="shared" si="229"/>
        <v>0</v>
      </c>
      <c r="AV800" s="86">
        <v>6576.4000000000033</v>
      </c>
      <c r="AW800" s="87">
        <f t="shared" si="230"/>
        <v>0</v>
      </c>
      <c r="AX800" s="87">
        <f t="shared" si="231"/>
        <v>-6576.4000000000033</v>
      </c>
    </row>
    <row r="801" spans="1:50" ht="15.75" thickBot="1" x14ac:dyDescent="0.3">
      <c r="A801" s="179" t="s">
        <v>106</v>
      </c>
      <c r="B801" s="180" t="s">
        <v>375</v>
      </c>
      <c r="C801" s="181" t="s">
        <v>299</v>
      </c>
      <c r="D801" s="176" t="str">
        <f t="shared" si="215"/>
        <v>1497750962-Molina-STAR+PLUS-MRSA Northeast</v>
      </c>
      <c r="E801" s="169" t="s">
        <v>477</v>
      </c>
      <c r="F801" s="169" t="s">
        <v>233</v>
      </c>
      <c r="G801" s="169" t="s">
        <v>262</v>
      </c>
      <c r="H801" s="85" t="s">
        <v>469</v>
      </c>
      <c r="I801" s="95" t="s">
        <v>510</v>
      </c>
      <c r="J801" s="116" t="s">
        <v>38</v>
      </c>
      <c r="K801" s="117" t="s">
        <v>38</v>
      </c>
      <c r="L801" s="117" t="s">
        <v>38</v>
      </c>
      <c r="M801" s="117" t="s">
        <v>38</v>
      </c>
      <c r="N801" s="117" t="s">
        <v>38</v>
      </c>
      <c r="O801" s="117" t="s">
        <v>38</v>
      </c>
      <c r="P801" s="117" t="s">
        <v>38</v>
      </c>
      <c r="Q801" s="117" t="s">
        <v>38</v>
      </c>
      <c r="R801" s="117" t="s">
        <v>38</v>
      </c>
      <c r="S801" s="117" t="s">
        <v>38</v>
      </c>
      <c r="T801" s="117" t="s">
        <v>38</v>
      </c>
      <c r="U801" s="118" t="s">
        <v>38</v>
      </c>
      <c r="V801" s="106">
        <v>0</v>
      </c>
      <c r="W801" s="106">
        <v>0</v>
      </c>
      <c r="X801" s="106">
        <v>0</v>
      </c>
      <c r="Y801" s="106">
        <v>0</v>
      </c>
      <c r="Z801" s="106">
        <v>0</v>
      </c>
      <c r="AA801" s="106">
        <v>0</v>
      </c>
      <c r="AB801" s="106">
        <v>0</v>
      </c>
      <c r="AC801" s="106">
        <v>0</v>
      </c>
      <c r="AD801" s="106">
        <v>0</v>
      </c>
      <c r="AE801" s="106">
        <v>0</v>
      </c>
      <c r="AF801" s="106">
        <v>0</v>
      </c>
      <c r="AG801" s="182">
        <v>0</v>
      </c>
      <c r="AH801" s="119">
        <f t="shared" si="216"/>
        <v>0</v>
      </c>
      <c r="AI801" s="106">
        <f t="shared" si="217"/>
        <v>0</v>
      </c>
      <c r="AJ801" s="107">
        <f t="shared" si="218"/>
        <v>0</v>
      </c>
      <c r="AK801" s="107">
        <f t="shared" si="219"/>
        <v>0</v>
      </c>
      <c r="AL801" s="107">
        <f t="shared" si="220"/>
        <v>0</v>
      </c>
      <c r="AM801" s="107">
        <f t="shared" si="221"/>
        <v>0</v>
      </c>
      <c r="AN801" s="107">
        <f t="shared" si="222"/>
        <v>0</v>
      </c>
      <c r="AO801" s="107">
        <f t="shared" si="223"/>
        <v>0</v>
      </c>
      <c r="AP801" s="107">
        <f t="shared" si="224"/>
        <v>0</v>
      </c>
      <c r="AQ801" s="107">
        <f t="shared" si="225"/>
        <v>0</v>
      </c>
      <c r="AR801" s="107">
        <f t="shared" si="226"/>
        <v>0</v>
      </c>
      <c r="AS801" s="107">
        <f t="shared" si="227"/>
        <v>0</v>
      </c>
      <c r="AT801" s="107">
        <f t="shared" si="228"/>
        <v>0</v>
      </c>
      <c r="AU801" s="105">
        <f t="shared" si="229"/>
        <v>0</v>
      </c>
      <c r="AV801" s="86">
        <v>0</v>
      </c>
      <c r="AW801" s="87">
        <f t="shared" si="230"/>
        <v>0</v>
      </c>
      <c r="AX801" s="87">
        <f t="shared" si="231"/>
        <v>0</v>
      </c>
    </row>
    <row r="802" spans="1:50" ht="15.75" thickBot="1" x14ac:dyDescent="0.3">
      <c r="A802" s="179" t="s">
        <v>193</v>
      </c>
      <c r="B802" s="180" t="s">
        <v>376</v>
      </c>
      <c r="C802" s="181" t="s">
        <v>299</v>
      </c>
      <c r="D802" s="176" t="str">
        <f t="shared" si="215"/>
        <v>1295937449-Molina-STAR+PLUS-MRSA Northeast</v>
      </c>
      <c r="E802" s="169" t="s">
        <v>477</v>
      </c>
      <c r="F802" s="169" t="s">
        <v>233</v>
      </c>
      <c r="G802" s="169" t="s">
        <v>262</v>
      </c>
      <c r="H802" s="85" t="s">
        <v>468</v>
      </c>
      <c r="I802" s="95" t="s">
        <v>510</v>
      </c>
      <c r="J802" s="116" t="s">
        <v>38</v>
      </c>
      <c r="K802" s="117" t="s">
        <v>38</v>
      </c>
      <c r="L802" s="117" t="s">
        <v>38</v>
      </c>
      <c r="M802" s="117" t="s">
        <v>38</v>
      </c>
      <c r="N802" s="117" t="s">
        <v>38</v>
      </c>
      <c r="O802" s="117" t="s">
        <v>38</v>
      </c>
      <c r="P802" s="117" t="s">
        <v>38</v>
      </c>
      <c r="Q802" s="117" t="s">
        <v>38</v>
      </c>
      <c r="R802" s="117" t="s">
        <v>38</v>
      </c>
      <c r="S802" s="117" t="s">
        <v>38</v>
      </c>
      <c r="T802" s="117" t="s">
        <v>38</v>
      </c>
      <c r="U802" s="118" t="s">
        <v>38</v>
      </c>
      <c r="V802" s="106">
        <v>2</v>
      </c>
      <c r="W802" s="106">
        <v>5</v>
      </c>
      <c r="X802" s="106">
        <v>2</v>
      </c>
      <c r="Y802" s="106">
        <v>3</v>
      </c>
      <c r="Z802" s="106">
        <v>3</v>
      </c>
      <c r="AA802" s="106">
        <v>3</v>
      </c>
      <c r="AB802" s="106">
        <v>4</v>
      </c>
      <c r="AC802" s="106">
        <v>3</v>
      </c>
      <c r="AD802" s="106">
        <v>4</v>
      </c>
      <c r="AE802" s="106">
        <v>3</v>
      </c>
      <c r="AF802" s="106">
        <v>5</v>
      </c>
      <c r="AG802" s="182">
        <v>6</v>
      </c>
      <c r="AH802" s="119">
        <f t="shared" si="216"/>
        <v>43</v>
      </c>
      <c r="AI802" s="106">
        <f t="shared" si="217"/>
        <v>0</v>
      </c>
      <c r="AJ802" s="107">
        <f t="shared" si="218"/>
        <v>0</v>
      </c>
      <c r="AK802" s="107">
        <f t="shared" si="219"/>
        <v>0</v>
      </c>
      <c r="AL802" s="107">
        <f t="shared" si="220"/>
        <v>0</v>
      </c>
      <c r="AM802" s="107">
        <f t="shared" si="221"/>
        <v>0</v>
      </c>
      <c r="AN802" s="107">
        <f t="shared" si="222"/>
        <v>0</v>
      </c>
      <c r="AO802" s="107">
        <f t="shared" si="223"/>
        <v>0</v>
      </c>
      <c r="AP802" s="107">
        <f t="shared" si="224"/>
        <v>0</v>
      </c>
      <c r="AQ802" s="107">
        <f t="shared" si="225"/>
        <v>0</v>
      </c>
      <c r="AR802" s="107">
        <f t="shared" si="226"/>
        <v>0</v>
      </c>
      <c r="AS802" s="107">
        <f t="shared" si="227"/>
        <v>0</v>
      </c>
      <c r="AT802" s="107">
        <f t="shared" si="228"/>
        <v>0</v>
      </c>
      <c r="AU802" s="105">
        <f t="shared" si="229"/>
        <v>0</v>
      </c>
      <c r="AV802" s="86">
        <v>0</v>
      </c>
      <c r="AW802" s="87">
        <f t="shared" si="230"/>
        <v>0</v>
      </c>
      <c r="AX802" s="87">
        <f t="shared" si="231"/>
        <v>0</v>
      </c>
    </row>
    <row r="803" spans="1:50" ht="15.75" thickBot="1" x14ac:dyDescent="0.3">
      <c r="A803" s="179" t="s">
        <v>91</v>
      </c>
      <c r="B803" s="180" t="s">
        <v>420</v>
      </c>
      <c r="C803" s="181" t="s">
        <v>299</v>
      </c>
      <c r="D803" s="176" t="str">
        <f t="shared" si="215"/>
        <v>1417489956-Molina-STAR+PLUS-MRSA Northeast</v>
      </c>
      <c r="E803" s="169" t="s">
        <v>477</v>
      </c>
      <c r="F803" s="169" t="s">
        <v>233</v>
      </c>
      <c r="G803" s="169" t="s">
        <v>262</v>
      </c>
      <c r="H803" s="85" t="s">
        <v>469</v>
      </c>
      <c r="I803" s="95" t="s">
        <v>510</v>
      </c>
      <c r="J803" s="116" t="s">
        <v>38</v>
      </c>
      <c r="K803" s="117" t="s">
        <v>38</v>
      </c>
      <c r="L803" s="117" t="s">
        <v>38</v>
      </c>
      <c r="M803" s="117" t="s">
        <v>38</v>
      </c>
      <c r="N803" s="117" t="s">
        <v>38</v>
      </c>
      <c r="O803" s="117" t="s">
        <v>38</v>
      </c>
      <c r="P803" s="117" t="s">
        <v>38</v>
      </c>
      <c r="Q803" s="117" t="s">
        <v>38</v>
      </c>
      <c r="R803" s="117" t="s">
        <v>38</v>
      </c>
      <c r="S803" s="117" t="s">
        <v>38</v>
      </c>
      <c r="T803" s="117" t="s">
        <v>38</v>
      </c>
      <c r="U803" s="118" t="s">
        <v>38</v>
      </c>
      <c r="V803" s="106">
        <v>7</v>
      </c>
      <c r="W803" s="106">
        <v>21</v>
      </c>
      <c r="X803" s="106">
        <v>8</v>
      </c>
      <c r="Y803" s="106">
        <v>21</v>
      </c>
      <c r="Z803" s="106">
        <v>4</v>
      </c>
      <c r="AA803" s="106">
        <v>9</v>
      </c>
      <c r="AB803" s="106">
        <v>6</v>
      </c>
      <c r="AC803" s="106">
        <v>3</v>
      </c>
      <c r="AD803" s="106">
        <v>8</v>
      </c>
      <c r="AE803" s="106">
        <v>4</v>
      </c>
      <c r="AF803" s="106">
        <v>3</v>
      </c>
      <c r="AG803" s="182">
        <v>6</v>
      </c>
      <c r="AH803" s="119">
        <f t="shared" si="216"/>
        <v>100</v>
      </c>
      <c r="AI803" s="106">
        <f t="shared" si="217"/>
        <v>0</v>
      </c>
      <c r="AJ803" s="107">
        <f t="shared" si="218"/>
        <v>0</v>
      </c>
      <c r="AK803" s="107">
        <f t="shared" si="219"/>
        <v>0</v>
      </c>
      <c r="AL803" s="107">
        <f t="shared" si="220"/>
        <v>0</v>
      </c>
      <c r="AM803" s="107">
        <f t="shared" si="221"/>
        <v>0</v>
      </c>
      <c r="AN803" s="107">
        <f t="shared" si="222"/>
        <v>0</v>
      </c>
      <c r="AO803" s="107">
        <f t="shared" si="223"/>
        <v>0</v>
      </c>
      <c r="AP803" s="107">
        <f t="shared" si="224"/>
        <v>0</v>
      </c>
      <c r="AQ803" s="107">
        <f t="shared" si="225"/>
        <v>0</v>
      </c>
      <c r="AR803" s="107">
        <f t="shared" si="226"/>
        <v>0</v>
      </c>
      <c r="AS803" s="107">
        <f t="shared" si="227"/>
        <v>0</v>
      </c>
      <c r="AT803" s="107">
        <f t="shared" si="228"/>
        <v>0</v>
      </c>
      <c r="AU803" s="105">
        <f t="shared" si="229"/>
        <v>0</v>
      </c>
      <c r="AV803" s="86">
        <v>0</v>
      </c>
      <c r="AW803" s="87">
        <f t="shared" si="230"/>
        <v>0</v>
      </c>
      <c r="AX803" s="87">
        <f t="shared" si="231"/>
        <v>0</v>
      </c>
    </row>
    <row r="804" spans="1:50" ht="15.75" thickBot="1" x14ac:dyDescent="0.3">
      <c r="A804" s="179" t="s">
        <v>107</v>
      </c>
      <c r="B804" s="180" t="s">
        <v>435</v>
      </c>
      <c r="C804" s="181" t="s">
        <v>299</v>
      </c>
      <c r="D804" s="176" t="str">
        <f t="shared" si="215"/>
        <v>1508339219-Molina-STAR+PLUS-MRSA Northeast</v>
      </c>
      <c r="E804" s="169" t="s">
        <v>477</v>
      </c>
      <c r="F804" s="169" t="s">
        <v>233</v>
      </c>
      <c r="G804" s="169" t="s">
        <v>262</v>
      </c>
      <c r="H804" s="85" t="s">
        <v>469</v>
      </c>
      <c r="I804" s="95" t="s">
        <v>510</v>
      </c>
      <c r="J804" s="116" t="s">
        <v>195</v>
      </c>
      <c r="K804" s="117" t="s">
        <v>195</v>
      </c>
      <c r="L804" s="117" t="s">
        <v>195</v>
      </c>
      <c r="M804" s="117" t="s">
        <v>195</v>
      </c>
      <c r="N804" s="117" t="s">
        <v>195</v>
      </c>
      <c r="O804" s="117" t="s">
        <v>195</v>
      </c>
      <c r="P804" s="117" t="s">
        <v>195</v>
      </c>
      <c r="Q804" s="117" t="s">
        <v>195</v>
      </c>
      <c r="R804" s="117" t="s">
        <v>195</v>
      </c>
      <c r="S804" s="117" t="s">
        <v>195</v>
      </c>
      <c r="T804" s="117" t="s">
        <v>195</v>
      </c>
      <c r="U804" s="118" t="s">
        <v>195</v>
      </c>
      <c r="V804" s="106">
        <v>5</v>
      </c>
      <c r="W804" s="106">
        <v>3</v>
      </c>
      <c r="X804" s="106">
        <v>1</v>
      </c>
      <c r="Y804" s="106">
        <v>3</v>
      </c>
      <c r="Z804" s="106">
        <v>3</v>
      </c>
      <c r="AA804" s="106">
        <v>2</v>
      </c>
      <c r="AB804" s="106">
        <v>2</v>
      </c>
      <c r="AC804" s="106">
        <v>2</v>
      </c>
      <c r="AD804" s="106">
        <v>3</v>
      </c>
      <c r="AE804" s="106">
        <v>1</v>
      </c>
      <c r="AF804" s="106">
        <v>2</v>
      </c>
      <c r="AG804" s="182">
        <v>2</v>
      </c>
      <c r="AH804" s="119">
        <f t="shared" si="216"/>
        <v>29</v>
      </c>
      <c r="AI804" s="106">
        <f t="shared" si="217"/>
        <v>5</v>
      </c>
      <c r="AJ804" s="107">
        <f t="shared" si="218"/>
        <v>3</v>
      </c>
      <c r="AK804" s="107">
        <f t="shared" si="219"/>
        <v>1</v>
      </c>
      <c r="AL804" s="107">
        <f t="shared" si="220"/>
        <v>3</v>
      </c>
      <c r="AM804" s="107">
        <f t="shared" si="221"/>
        <v>3</v>
      </c>
      <c r="AN804" s="107">
        <f t="shared" si="222"/>
        <v>2</v>
      </c>
      <c r="AO804" s="107">
        <f t="shared" si="223"/>
        <v>2</v>
      </c>
      <c r="AP804" s="107">
        <f t="shared" si="224"/>
        <v>2</v>
      </c>
      <c r="AQ804" s="107">
        <f t="shared" si="225"/>
        <v>3</v>
      </c>
      <c r="AR804" s="107">
        <f t="shared" si="226"/>
        <v>1</v>
      </c>
      <c r="AS804" s="107">
        <f t="shared" si="227"/>
        <v>2</v>
      </c>
      <c r="AT804" s="107">
        <f t="shared" si="228"/>
        <v>2</v>
      </c>
      <c r="AU804" s="105">
        <f t="shared" si="229"/>
        <v>29</v>
      </c>
      <c r="AV804" s="86">
        <v>1904.0299999999993</v>
      </c>
      <c r="AW804" s="87">
        <f t="shared" si="230"/>
        <v>1878.11</v>
      </c>
      <c r="AX804" s="87">
        <f t="shared" si="231"/>
        <v>-25.919999999999391</v>
      </c>
    </row>
    <row r="805" spans="1:50" ht="15.75" thickBot="1" x14ac:dyDescent="0.3">
      <c r="A805" s="179" t="s">
        <v>89</v>
      </c>
      <c r="B805" s="180" t="s">
        <v>298</v>
      </c>
      <c r="C805" s="181" t="s">
        <v>299</v>
      </c>
      <c r="D805" s="176" t="str">
        <f t="shared" si="215"/>
        <v>1407355860-Molina-STAR+PLUS-MRSA Northeast</v>
      </c>
      <c r="E805" s="169" t="s">
        <v>477</v>
      </c>
      <c r="F805" s="169" t="s">
        <v>233</v>
      </c>
      <c r="G805" s="169" t="s">
        <v>262</v>
      </c>
      <c r="H805" s="85" t="s">
        <v>469</v>
      </c>
      <c r="I805" s="95" t="s">
        <v>510</v>
      </c>
      <c r="J805" s="116" t="s">
        <v>195</v>
      </c>
      <c r="K805" s="117" t="s">
        <v>195</v>
      </c>
      <c r="L805" s="117" t="s">
        <v>195</v>
      </c>
      <c r="M805" s="117" t="s">
        <v>195</v>
      </c>
      <c r="N805" s="117" t="s">
        <v>195</v>
      </c>
      <c r="O805" s="117" t="s">
        <v>195</v>
      </c>
      <c r="P805" s="117" t="s">
        <v>195</v>
      </c>
      <c r="Q805" s="117" t="s">
        <v>195</v>
      </c>
      <c r="R805" s="117" t="s">
        <v>195</v>
      </c>
      <c r="S805" s="117" t="s">
        <v>195</v>
      </c>
      <c r="T805" s="117" t="s">
        <v>195</v>
      </c>
      <c r="U805" s="118" t="s">
        <v>195</v>
      </c>
      <c r="V805" s="106">
        <v>4</v>
      </c>
      <c r="W805" s="106">
        <v>3</v>
      </c>
      <c r="X805" s="106">
        <v>9</v>
      </c>
      <c r="Y805" s="106">
        <v>8</v>
      </c>
      <c r="Z805" s="106">
        <v>4</v>
      </c>
      <c r="AA805" s="106">
        <v>7</v>
      </c>
      <c r="AB805" s="106">
        <v>4</v>
      </c>
      <c r="AC805" s="106">
        <v>3</v>
      </c>
      <c r="AD805" s="106">
        <v>7</v>
      </c>
      <c r="AE805" s="106">
        <v>7</v>
      </c>
      <c r="AF805" s="106">
        <v>6</v>
      </c>
      <c r="AG805" s="182">
        <v>7</v>
      </c>
      <c r="AH805" s="119">
        <f t="shared" si="216"/>
        <v>69</v>
      </c>
      <c r="AI805" s="106">
        <f t="shared" si="217"/>
        <v>4</v>
      </c>
      <c r="AJ805" s="107">
        <f t="shared" si="218"/>
        <v>3</v>
      </c>
      <c r="AK805" s="107">
        <f t="shared" si="219"/>
        <v>9</v>
      </c>
      <c r="AL805" s="107">
        <f t="shared" si="220"/>
        <v>8</v>
      </c>
      <c r="AM805" s="107">
        <f t="shared" si="221"/>
        <v>4</v>
      </c>
      <c r="AN805" s="107">
        <f t="shared" si="222"/>
        <v>7</v>
      </c>
      <c r="AO805" s="107">
        <f t="shared" si="223"/>
        <v>4</v>
      </c>
      <c r="AP805" s="107">
        <f t="shared" si="224"/>
        <v>3</v>
      </c>
      <c r="AQ805" s="107">
        <f t="shared" si="225"/>
        <v>7</v>
      </c>
      <c r="AR805" s="107">
        <f t="shared" si="226"/>
        <v>7</v>
      </c>
      <c r="AS805" s="107">
        <f t="shared" si="227"/>
        <v>6</v>
      </c>
      <c r="AT805" s="107">
        <f t="shared" si="228"/>
        <v>7</v>
      </c>
      <c r="AU805" s="105">
        <f t="shared" si="229"/>
        <v>69</v>
      </c>
      <c r="AV805" s="86">
        <v>5090.7899999999972</v>
      </c>
      <c r="AW805" s="87">
        <f t="shared" si="230"/>
        <v>4468.6099999999997</v>
      </c>
      <c r="AX805" s="87">
        <f t="shared" si="231"/>
        <v>-622.17999999999756</v>
      </c>
    </row>
    <row r="806" spans="1:50" ht="15.75" thickBot="1" x14ac:dyDescent="0.3">
      <c r="A806" s="179" t="s">
        <v>128</v>
      </c>
      <c r="B806" s="180" t="s">
        <v>300</v>
      </c>
      <c r="C806" s="181" t="s">
        <v>299</v>
      </c>
      <c r="D806" s="176" t="str">
        <f t="shared" si="215"/>
        <v>1639678030-Molina-STAR+PLUS-MRSA Northeast</v>
      </c>
      <c r="E806" s="169" t="s">
        <v>477</v>
      </c>
      <c r="F806" s="169" t="s">
        <v>233</v>
      </c>
      <c r="G806" s="169" t="s">
        <v>262</v>
      </c>
      <c r="H806" s="85" t="s">
        <v>469</v>
      </c>
      <c r="I806" s="95" t="s">
        <v>510</v>
      </c>
      <c r="J806" s="116" t="s">
        <v>195</v>
      </c>
      <c r="K806" s="117" t="s">
        <v>195</v>
      </c>
      <c r="L806" s="117" t="s">
        <v>195</v>
      </c>
      <c r="M806" s="117" t="s">
        <v>195</v>
      </c>
      <c r="N806" s="117" t="s">
        <v>195</v>
      </c>
      <c r="O806" s="117" t="s">
        <v>195</v>
      </c>
      <c r="P806" s="117" t="s">
        <v>195</v>
      </c>
      <c r="Q806" s="117" t="s">
        <v>195</v>
      </c>
      <c r="R806" s="117" t="s">
        <v>195</v>
      </c>
      <c r="S806" s="117" t="s">
        <v>195</v>
      </c>
      <c r="T806" s="117" t="s">
        <v>195</v>
      </c>
      <c r="U806" s="118" t="s">
        <v>195</v>
      </c>
      <c r="V806" s="106">
        <v>12</v>
      </c>
      <c r="W806" s="106">
        <v>11</v>
      </c>
      <c r="X806" s="106">
        <v>8</v>
      </c>
      <c r="Y806" s="106">
        <v>6</v>
      </c>
      <c r="Z806" s="106">
        <v>15</v>
      </c>
      <c r="AA806" s="106">
        <v>16</v>
      </c>
      <c r="AB806" s="106">
        <v>15</v>
      </c>
      <c r="AC806" s="106">
        <v>8</v>
      </c>
      <c r="AD806" s="106">
        <v>18</v>
      </c>
      <c r="AE806" s="106">
        <v>8</v>
      </c>
      <c r="AF806" s="106">
        <v>9</v>
      </c>
      <c r="AG806" s="182">
        <v>10</v>
      </c>
      <c r="AH806" s="119">
        <f t="shared" si="216"/>
        <v>136</v>
      </c>
      <c r="AI806" s="106">
        <f t="shared" si="217"/>
        <v>12</v>
      </c>
      <c r="AJ806" s="107">
        <f t="shared" si="218"/>
        <v>11</v>
      </c>
      <c r="AK806" s="107">
        <f t="shared" si="219"/>
        <v>8</v>
      </c>
      <c r="AL806" s="107">
        <f t="shared" si="220"/>
        <v>6</v>
      </c>
      <c r="AM806" s="107">
        <f t="shared" si="221"/>
        <v>15</v>
      </c>
      <c r="AN806" s="107">
        <f t="shared" si="222"/>
        <v>16</v>
      </c>
      <c r="AO806" s="107">
        <f t="shared" si="223"/>
        <v>15</v>
      </c>
      <c r="AP806" s="107">
        <f t="shared" si="224"/>
        <v>8</v>
      </c>
      <c r="AQ806" s="107">
        <f t="shared" si="225"/>
        <v>18</v>
      </c>
      <c r="AR806" s="107">
        <f t="shared" si="226"/>
        <v>8</v>
      </c>
      <c r="AS806" s="107">
        <f t="shared" si="227"/>
        <v>9</v>
      </c>
      <c r="AT806" s="107">
        <f t="shared" si="228"/>
        <v>10</v>
      </c>
      <c r="AU806" s="105">
        <f t="shared" si="229"/>
        <v>136</v>
      </c>
      <c r="AV806" s="86">
        <v>4927.2099999999982</v>
      </c>
      <c r="AW806" s="87">
        <f t="shared" si="230"/>
        <v>8807.7000000000007</v>
      </c>
      <c r="AX806" s="87">
        <f t="shared" si="231"/>
        <v>3880.4900000000025</v>
      </c>
    </row>
    <row r="807" spans="1:50" ht="15.75" thickBot="1" x14ac:dyDescent="0.3">
      <c r="A807" s="179" t="s">
        <v>41</v>
      </c>
      <c r="B807" s="180" t="s">
        <v>301</v>
      </c>
      <c r="C807" s="181" t="s">
        <v>299</v>
      </c>
      <c r="D807" s="176" t="str">
        <f t="shared" si="215"/>
        <v>1033641105-Molina-STAR+PLUS-MRSA Northeast</v>
      </c>
      <c r="E807" s="169" t="s">
        <v>477</v>
      </c>
      <c r="F807" s="169" t="s">
        <v>233</v>
      </c>
      <c r="G807" s="169" t="s">
        <v>262</v>
      </c>
      <c r="H807" s="85" t="s">
        <v>468</v>
      </c>
      <c r="I807" s="95" t="s">
        <v>510</v>
      </c>
      <c r="J807" s="116" t="s">
        <v>195</v>
      </c>
      <c r="K807" s="117" t="s">
        <v>195</v>
      </c>
      <c r="L807" s="117" t="s">
        <v>195</v>
      </c>
      <c r="M807" s="117" t="s">
        <v>195</v>
      </c>
      <c r="N807" s="117" t="s">
        <v>195</v>
      </c>
      <c r="O807" s="117" t="s">
        <v>195</v>
      </c>
      <c r="P807" s="117" t="s">
        <v>195</v>
      </c>
      <c r="Q807" s="117" t="s">
        <v>195</v>
      </c>
      <c r="R807" s="117" t="s">
        <v>195</v>
      </c>
      <c r="S807" s="117" t="s">
        <v>195</v>
      </c>
      <c r="T807" s="117" t="s">
        <v>195</v>
      </c>
      <c r="U807" s="118" t="s">
        <v>195</v>
      </c>
      <c r="V807" s="106">
        <v>14</v>
      </c>
      <c r="W807" s="106">
        <v>13</v>
      </c>
      <c r="X807" s="106">
        <v>8</v>
      </c>
      <c r="Y807" s="106">
        <v>4</v>
      </c>
      <c r="Z807" s="106">
        <v>11</v>
      </c>
      <c r="AA807" s="106">
        <v>7</v>
      </c>
      <c r="AB807" s="106">
        <v>9</v>
      </c>
      <c r="AC807" s="106">
        <v>12</v>
      </c>
      <c r="AD807" s="106">
        <v>9</v>
      </c>
      <c r="AE807" s="106">
        <v>10</v>
      </c>
      <c r="AF807" s="106">
        <v>12</v>
      </c>
      <c r="AG807" s="182">
        <v>6</v>
      </c>
      <c r="AH807" s="119">
        <f t="shared" si="216"/>
        <v>115</v>
      </c>
      <c r="AI807" s="106">
        <f t="shared" si="217"/>
        <v>14</v>
      </c>
      <c r="AJ807" s="107">
        <f t="shared" si="218"/>
        <v>13</v>
      </c>
      <c r="AK807" s="107">
        <f t="shared" si="219"/>
        <v>8</v>
      </c>
      <c r="AL807" s="107">
        <f t="shared" si="220"/>
        <v>4</v>
      </c>
      <c r="AM807" s="107">
        <f t="shared" si="221"/>
        <v>11</v>
      </c>
      <c r="AN807" s="107">
        <f t="shared" si="222"/>
        <v>7</v>
      </c>
      <c r="AO807" s="107">
        <f t="shared" si="223"/>
        <v>9</v>
      </c>
      <c r="AP807" s="107">
        <f t="shared" si="224"/>
        <v>12</v>
      </c>
      <c r="AQ807" s="107">
        <f t="shared" si="225"/>
        <v>9</v>
      </c>
      <c r="AR807" s="107">
        <f t="shared" si="226"/>
        <v>10</v>
      </c>
      <c r="AS807" s="107">
        <f t="shared" si="227"/>
        <v>12</v>
      </c>
      <c r="AT807" s="107">
        <f t="shared" si="228"/>
        <v>6</v>
      </c>
      <c r="AU807" s="105">
        <f t="shared" si="229"/>
        <v>115</v>
      </c>
      <c r="AV807" s="86">
        <v>629.73000000000047</v>
      </c>
      <c r="AW807" s="87">
        <f t="shared" si="230"/>
        <v>12515.76</v>
      </c>
      <c r="AX807" s="87">
        <f t="shared" si="231"/>
        <v>11886.029999999999</v>
      </c>
    </row>
    <row r="808" spans="1:50" ht="15.75" thickBot="1" x14ac:dyDescent="0.3">
      <c r="A808" s="179" t="s">
        <v>186</v>
      </c>
      <c r="B808" s="180" t="s">
        <v>302</v>
      </c>
      <c r="C808" s="181" t="s">
        <v>299</v>
      </c>
      <c r="D808" s="176" t="str">
        <f t="shared" si="215"/>
        <v>1952800310-Molina-STAR+PLUS-MRSA Northeast</v>
      </c>
      <c r="E808" s="169" t="s">
        <v>477</v>
      </c>
      <c r="F808" s="169" t="s">
        <v>233</v>
      </c>
      <c r="G808" s="169" t="s">
        <v>262</v>
      </c>
      <c r="H808" s="85" t="s">
        <v>469</v>
      </c>
      <c r="I808" s="95" t="s">
        <v>510</v>
      </c>
      <c r="J808" s="116" t="s">
        <v>195</v>
      </c>
      <c r="K808" s="117" t="s">
        <v>195</v>
      </c>
      <c r="L808" s="117" t="s">
        <v>195</v>
      </c>
      <c r="M808" s="117" t="s">
        <v>195</v>
      </c>
      <c r="N808" s="117" t="s">
        <v>195</v>
      </c>
      <c r="O808" s="117" t="s">
        <v>195</v>
      </c>
      <c r="P808" s="117" t="s">
        <v>195</v>
      </c>
      <c r="Q808" s="117" t="s">
        <v>195</v>
      </c>
      <c r="R808" s="117" t="s">
        <v>195</v>
      </c>
      <c r="S808" s="117" t="s">
        <v>195</v>
      </c>
      <c r="T808" s="117" t="s">
        <v>195</v>
      </c>
      <c r="U808" s="118" t="s">
        <v>195</v>
      </c>
      <c r="V808" s="106">
        <v>13</v>
      </c>
      <c r="W808" s="106">
        <v>11</v>
      </c>
      <c r="X808" s="106">
        <v>9</v>
      </c>
      <c r="Y808" s="106">
        <v>3</v>
      </c>
      <c r="Z808" s="106">
        <v>10</v>
      </c>
      <c r="AA808" s="106">
        <v>8</v>
      </c>
      <c r="AB808" s="106">
        <v>6</v>
      </c>
      <c r="AC808" s="106">
        <v>8</v>
      </c>
      <c r="AD808" s="106">
        <v>11</v>
      </c>
      <c r="AE808" s="106">
        <v>8</v>
      </c>
      <c r="AF808" s="106">
        <v>11</v>
      </c>
      <c r="AG808" s="182">
        <v>11</v>
      </c>
      <c r="AH808" s="119">
        <f t="shared" si="216"/>
        <v>109</v>
      </c>
      <c r="AI808" s="106">
        <f t="shared" si="217"/>
        <v>13</v>
      </c>
      <c r="AJ808" s="107">
        <f t="shared" si="218"/>
        <v>11</v>
      </c>
      <c r="AK808" s="107">
        <f t="shared" si="219"/>
        <v>9</v>
      </c>
      <c r="AL808" s="107">
        <f t="shared" si="220"/>
        <v>3</v>
      </c>
      <c r="AM808" s="107">
        <f t="shared" si="221"/>
        <v>10</v>
      </c>
      <c r="AN808" s="107">
        <f t="shared" si="222"/>
        <v>8</v>
      </c>
      <c r="AO808" s="107">
        <f t="shared" si="223"/>
        <v>6</v>
      </c>
      <c r="AP808" s="107">
        <f t="shared" si="224"/>
        <v>8</v>
      </c>
      <c r="AQ808" s="107">
        <f t="shared" si="225"/>
        <v>11</v>
      </c>
      <c r="AR808" s="107">
        <f t="shared" si="226"/>
        <v>8</v>
      </c>
      <c r="AS808" s="107">
        <f t="shared" si="227"/>
        <v>11</v>
      </c>
      <c r="AT808" s="107">
        <f t="shared" si="228"/>
        <v>11</v>
      </c>
      <c r="AU808" s="105">
        <f t="shared" si="229"/>
        <v>109</v>
      </c>
      <c r="AV808" s="86">
        <v>15279.230000000003</v>
      </c>
      <c r="AW808" s="87">
        <f t="shared" si="230"/>
        <v>7059.11</v>
      </c>
      <c r="AX808" s="87">
        <f t="shared" si="231"/>
        <v>-8220.1200000000026</v>
      </c>
    </row>
    <row r="809" spans="1:50" ht="15.75" thickBot="1" x14ac:dyDescent="0.3">
      <c r="A809" s="179" t="s">
        <v>157</v>
      </c>
      <c r="B809" s="180" t="s">
        <v>422</v>
      </c>
      <c r="C809" s="181" t="s">
        <v>299</v>
      </c>
      <c r="D809" s="176" t="str">
        <f t="shared" si="215"/>
        <v>1811256696-Molina-STAR+PLUS-MRSA Northeast</v>
      </c>
      <c r="E809" s="169" t="s">
        <v>477</v>
      </c>
      <c r="F809" s="169" t="s">
        <v>233</v>
      </c>
      <c r="G809" s="169" t="s">
        <v>262</v>
      </c>
      <c r="H809" s="85" t="s">
        <v>469</v>
      </c>
      <c r="I809" s="95" t="s">
        <v>510</v>
      </c>
      <c r="J809" s="116" t="s">
        <v>38</v>
      </c>
      <c r="K809" s="117" t="s">
        <v>38</v>
      </c>
      <c r="L809" s="117" t="s">
        <v>38</v>
      </c>
      <c r="M809" s="117" t="s">
        <v>38</v>
      </c>
      <c r="N809" s="117" t="s">
        <v>38</v>
      </c>
      <c r="O809" s="117" t="s">
        <v>38</v>
      </c>
      <c r="P809" s="117" t="s">
        <v>38</v>
      </c>
      <c r="Q809" s="117" t="s">
        <v>38</v>
      </c>
      <c r="R809" s="117" t="s">
        <v>38</v>
      </c>
      <c r="S809" s="117" t="s">
        <v>38</v>
      </c>
      <c r="T809" s="117" t="s">
        <v>38</v>
      </c>
      <c r="U809" s="118" t="s">
        <v>38</v>
      </c>
      <c r="V809" s="106">
        <v>1</v>
      </c>
      <c r="W809" s="106">
        <v>1</v>
      </c>
      <c r="X809" s="106">
        <v>0</v>
      </c>
      <c r="Y809" s="106">
        <v>1</v>
      </c>
      <c r="Z809" s="106">
        <v>1</v>
      </c>
      <c r="AA809" s="106">
        <v>0</v>
      </c>
      <c r="AB809" s="106">
        <v>1</v>
      </c>
      <c r="AC809" s="106">
        <v>0</v>
      </c>
      <c r="AD809" s="106">
        <v>0</v>
      </c>
      <c r="AE809" s="106">
        <v>0</v>
      </c>
      <c r="AF809" s="106">
        <v>1</v>
      </c>
      <c r="AG809" s="182">
        <v>0</v>
      </c>
      <c r="AH809" s="119">
        <f t="shared" si="216"/>
        <v>6</v>
      </c>
      <c r="AI809" s="106">
        <f t="shared" si="217"/>
        <v>0</v>
      </c>
      <c r="AJ809" s="107">
        <f t="shared" si="218"/>
        <v>0</v>
      </c>
      <c r="AK809" s="107">
        <f t="shared" si="219"/>
        <v>0</v>
      </c>
      <c r="AL809" s="107">
        <f t="shared" si="220"/>
        <v>0</v>
      </c>
      <c r="AM809" s="107">
        <f t="shared" si="221"/>
        <v>0</v>
      </c>
      <c r="AN809" s="107">
        <f t="shared" si="222"/>
        <v>0</v>
      </c>
      <c r="AO809" s="107">
        <f t="shared" si="223"/>
        <v>0</v>
      </c>
      <c r="AP809" s="107">
        <f t="shared" si="224"/>
        <v>0</v>
      </c>
      <c r="AQ809" s="107">
        <f t="shared" si="225"/>
        <v>0</v>
      </c>
      <c r="AR809" s="107">
        <f t="shared" si="226"/>
        <v>0</v>
      </c>
      <c r="AS809" s="107">
        <f t="shared" si="227"/>
        <v>0</v>
      </c>
      <c r="AT809" s="107">
        <f t="shared" si="228"/>
        <v>0</v>
      </c>
      <c r="AU809" s="105">
        <f t="shared" si="229"/>
        <v>0</v>
      </c>
      <c r="AV809" s="86">
        <v>0</v>
      </c>
      <c r="AW809" s="87">
        <f t="shared" si="230"/>
        <v>0</v>
      </c>
      <c r="AX809" s="87">
        <f t="shared" si="231"/>
        <v>0</v>
      </c>
    </row>
    <row r="810" spans="1:50" ht="15.75" thickBot="1" x14ac:dyDescent="0.3">
      <c r="A810" s="179" t="s">
        <v>181</v>
      </c>
      <c r="B810" s="180" t="s">
        <v>351</v>
      </c>
      <c r="C810" s="181" t="s">
        <v>299</v>
      </c>
      <c r="D810" s="176" t="str">
        <f t="shared" si="215"/>
        <v>1932608452-Molina-STAR+PLUS-MRSA Northeast</v>
      </c>
      <c r="E810" s="169" t="s">
        <v>477</v>
      </c>
      <c r="F810" s="169" t="s">
        <v>233</v>
      </c>
      <c r="G810" s="169" t="s">
        <v>262</v>
      </c>
      <c r="H810" s="85" t="s">
        <v>469</v>
      </c>
      <c r="I810" s="95" t="s">
        <v>510</v>
      </c>
      <c r="J810" s="116" t="s">
        <v>195</v>
      </c>
      <c r="K810" s="117" t="s">
        <v>195</v>
      </c>
      <c r="L810" s="117" t="s">
        <v>195</v>
      </c>
      <c r="M810" s="117" t="s">
        <v>195</v>
      </c>
      <c r="N810" s="117" t="s">
        <v>195</v>
      </c>
      <c r="O810" s="117" t="s">
        <v>195</v>
      </c>
      <c r="P810" s="117" t="s">
        <v>195</v>
      </c>
      <c r="Q810" s="117" t="s">
        <v>195</v>
      </c>
      <c r="R810" s="117" t="s">
        <v>195</v>
      </c>
      <c r="S810" s="117" t="s">
        <v>195</v>
      </c>
      <c r="T810" s="117" t="s">
        <v>195</v>
      </c>
      <c r="U810" s="118" t="s">
        <v>195</v>
      </c>
      <c r="V810" s="106">
        <v>5</v>
      </c>
      <c r="W810" s="106">
        <v>7</v>
      </c>
      <c r="X810" s="106">
        <v>6</v>
      </c>
      <c r="Y810" s="106">
        <v>8</v>
      </c>
      <c r="Z810" s="106">
        <v>4</v>
      </c>
      <c r="AA810" s="106">
        <v>11</v>
      </c>
      <c r="AB810" s="106">
        <v>8</v>
      </c>
      <c r="AC810" s="106">
        <v>3</v>
      </c>
      <c r="AD810" s="106">
        <v>8</v>
      </c>
      <c r="AE810" s="106">
        <v>7</v>
      </c>
      <c r="AF810" s="106">
        <v>1</v>
      </c>
      <c r="AG810" s="182">
        <v>12</v>
      </c>
      <c r="AH810" s="119">
        <f t="shared" si="216"/>
        <v>80</v>
      </c>
      <c r="AI810" s="106">
        <f t="shared" si="217"/>
        <v>5</v>
      </c>
      <c r="AJ810" s="107">
        <f t="shared" si="218"/>
        <v>7</v>
      </c>
      <c r="AK810" s="107">
        <f t="shared" si="219"/>
        <v>6</v>
      </c>
      <c r="AL810" s="107">
        <f t="shared" si="220"/>
        <v>8</v>
      </c>
      <c r="AM810" s="107">
        <f t="shared" si="221"/>
        <v>4</v>
      </c>
      <c r="AN810" s="107">
        <f t="shared" si="222"/>
        <v>11</v>
      </c>
      <c r="AO810" s="107">
        <f t="shared" si="223"/>
        <v>8</v>
      </c>
      <c r="AP810" s="107">
        <f t="shared" si="224"/>
        <v>3</v>
      </c>
      <c r="AQ810" s="107">
        <f t="shared" si="225"/>
        <v>8</v>
      </c>
      <c r="AR810" s="107">
        <f t="shared" si="226"/>
        <v>7</v>
      </c>
      <c r="AS810" s="107">
        <f t="shared" si="227"/>
        <v>1</v>
      </c>
      <c r="AT810" s="107">
        <f t="shared" si="228"/>
        <v>12</v>
      </c>
      <c r="AU810" s="105">
        <f t="shared" si="229"/>
        <v>80</v>
      </c>
      <c r="AV810" s="86">
        <v>1191.21</v>
      </c>
      <c r="AW810" s="87">
        <f t="shared" si="230"/>
        <v>5181</v>
      </c>
      <c r="AX810" s="87">
        <f t="shared" si="231"/>
        <v>3989.79</v>
      </c>
    </row>
    <row r="811" spans="1:50" ht="15.75" thickBot="1" x14ac:dyDescent="0.3">
      <c r="A811" s="179" t="s">
        <v>70</v>
      </c>
      <c r="B811" s="180" t="s">
        <v>351</v>
      </c>
      <c r="C811" s="181" t="s">
        <v>299</v>
      </c>
      <c r="D811" s="176" t="str">
        <f t="shared" si="215"/>
        <v>1205335726-Molina-STAR+PLUS-MRSA Northeast</v>
      </c>
      <c r="E811" s="169" t="s">
        <v>477</v>
      </c>
      <c r="F811" s="169" t="s">
        <v>233</v>
      </c>
      <c r="G811" s="169" t="s">
        <v>262</v>
      </c>
      <c r="H811" s="85" t="s">
        <v>469</v>
      </c>
      <c r="I811" s="95" t="s">
        <v>510</v>
      </c>
      <c r="J811" s="116" t="s">
        <v>195</v>
      </c>
      <c r="K811" s="117" t="s">
        <v>195</v>
      </c>
      <c r="L811" s="117" t="s">
        <v>195</v>
      </c>
      <c r="M811" s="117" t="s">
        <v>195</v>
      </c>
      <c r="N811" s="117" t="s">
        <v>195</v>
      </c>
      <c r="O811" s="117" t="s">
        <v>195</v>
      </c>
      <c r="P811" s="117" t="s">
        <v>195</v>
      </c>
      <c r="Q811" s="117" t="s">
        <v>195</v>
      </c>
      <c r="R811" s="117" t="s">
        <v>195</v>
      </c>
      <c r="S811" s="117" t="s">
        <v>195</v>
      </c>
      <c r="T811" s="117" t="s">
        <v>195</v>
      </c>
      <c r="U811" s="118" t="s">
        <v>195</v>
      </c>
      <c r="V811" s="106">
        <v>21</v>
      </c>
      <c r="W811" s="106">
        <v>17</v>
      </c>
      <c r="X811" s="106">
        <v>20</v>
      </c>
      <c r="Y811" s="106">
        <v>9</v>
      </c>
      <c r="Z811" s="106">
        <v>14</v>
      </c>
      <c r="AA811" s="106">
        <v>10</v>
      </c>
      <c r="AB811" s="106">
        <v>7</v>
      </c>
      <c r="AC811" s="106">
        <v>9</v>
      </c>
      <c r="AD811" s="106">
        <v>12</v>
      </c>
      <c r="AE811" s="106">
        <v>10</v>
      </c>
      <c r="AF811" s="106">
        <v>10</v>
      </c>
      <c r="AG811" s="182">
        <v>10</v>
      </c>
      <c r="AH811" s="119">
        <f t="shared" si="216"/>
        <v>149</v>
      </c>
      <c r="AI811" s="106">
        <f t="shared" si="217"/>
        <v>21</v>
      </c>
      <c r="AJ811" s="107">
        <f t="shared" si="218"/>
        <v>17</v>
      </c>
      <c r="AK811" s="107">
        <f t="shared" si="219"/>
        <v>20</v>
      </c>
      <c r="AL811" s="107">
        <f t="shared" si="220"/>
        <v>9</v>
      </c>
      <c r="AM811" s="107">
        <f t="shared" si="221"/>
        <v>14</v>
      </c>
      <c r="AN811" s="107">
        <f t="shared" si="222"/>
        <v>10</v>
      </c>
      <c r="AO811" s="107">
        <f t="shared" si="223"/>
        <v>7</v>
      </c>
      <c r="AP811" s="107">
        <f t="shared" si="224"/>
        <v>9</v>
      </c>
      <c r="AQ811" s="107">
        <f t="shared" si="225"/>
        <v>12</v>
      </c>
      <c r="AR811" s="107">
        <f t="shared" si="226"/>
        <v>10</v>
      </c>
      <c r="AS811" s="107">
        <f t="shared" si="227"/>
        <v>10</v>
      </c>
      <c r="AT811" s="107">
        <f t="shared" si="228"/>
        <v>10</v>
      </c>
      <c r="AU811" s="105">
        <f t="shared" si="229"/>
        <v>149</v>
      </c>
      <c r="AV811" s="86">
        <v>7844.1099999999988</v>
      </c>
      <c r="AW811" s="87">
        <f t="shared" si="230"/>
        <v>9649.61</v>
      </c>
      <c r="AX811" s="87">
        <f t="shared" si="231"/>
        <v>1805.5000000000018</v>
      </c>
    </row>
    <row r="812" spans="1:50" ht="15.75" thickBot="1" x14ac:dyDescent="0.3">
      <c r="A812" s="179" t="s">
        <v>75</v>
      </c>
      <c r="B812" s="180" t="s">
        <v>351</v>
      </c>
      <c r="C812" s="181" t="s">
        <v>299</v>
      </c>
      <c r="D812" s="176" t="str">
        <f t="shared" si="215"/>
        <v>1306345764-Molina-STAR+PLUS-MRSA Northeast</v>
      </c>
      <c r="E812" s="169" t="s">
        <v>477</v>
      </c>
      <c r="F812" s="169" t="s">
        <v>233</v>
      </c>
      <c r="G812" s="169" t="s">
        <v>262</v>
      </c>
      <c r="H812" s="85" t="s">
        <v>469</v>
      </c>
      <c r="I812" s="95" t="s">
        <v>510</v>
      </c>
      <c r="J812" s="116" t="s">
        <v>195</v>
      </c>
      <c r="K812" s="117" t="s">
        <v>195</v>
      </c>
      <c r="L812" s="117" t="s">
        <v>195</v>
      </c>
      <c r="M812" s="117" t="s">
        <v>195</v>
      </c>
      <c r="N812" s="117" t="s">
        <v>195</v>
      </c>
      <c r="O812" s="117" t="s">
        <v>195</v>
      </c>
      <c r="P812" s="117" t="s">
        <v>195</v>
      </c>
      <c r="Q812" s="117" t="s">
        <v>195</v>
      </c>
      <c r="R812" s="117" t="s">
        <v>195</v>
      </c>
      <c r="S812" s="117" t="s">
        <v>195</v>
      </c>
      <c r="T812" s="117" t="s">
        <v>195</v>
      </c>
      <c r="U812" s="118" t="s">
        <v>195</v>
      </c>
      <c r="V812" s="106">
        <v>7</v>
      </c>
      <c r="W812" s="106">
        <v>16</v>
      </c>
      <c r="X812" s="106">
        <v>19</v>
      </c>
      <c r="Y812" s="106">
        <v>11</v>
      </c>
      <c r="Z812" s="106">
        <v>14</v>
      </c>
      <c r="AA812" s="106">
        <v>21</v>
      </c>
      <c r="AB812" s="106">
        <v>14</v>
      </c>
      <c r="AC812" s="106">
        <v>8</v>
      </c>
      <c r="AD812" s="106">
        <v>18</v>
      </c>
      <c r="AE812" s="106">
        <v>13</v>
      </c>
      <c r="AF812" s="106">
        <v>10</v>
      </c>
      <c r="AG812" s="182">
        <v>10</v>
      </c>
      <c r="AH812" s="119">
        <f t="shared" si="216"/>
        <v>161</v>
      </c>
      <c r="AI812" s="106">
        <f t="shared" si="217"/>
        <v>7</v>
      </c>
      <c r="AJ812" s="107">
        <f t="shared" si="218"/>
        <v>16</v>
      </c>
      <c r="AK812" s="107">
        <f t="shared" si="219"/>
        <v>19</v>
      </c>
      <c r="AL812" s="107">
        <f t="shared" si="220"/>
        <v>11</v>
      </c>
      <c r="AM812" s="107">
        <f t="shared" si="221"/>
        <v>14</v>
      </c>
      <c r="AN812" s="107">
        <f t="shared" si="222"/>
        <v>21</v>
      </c>
      <c r="AO812" s="107">
        <f t="shared" si="223"/>
        <v>14</v>
      </c>
      <c r="AP812" s="107">
        <f t="shared" si="224"/>
        <v>8</v>
      </c>
      <c r="AQ812" s="107">
        <f t="shared" si="225"/>
        <v>18</v>
      </c>
      <c r="AR812" s="107">
        <f t="shared" si="226"/>
        <v>13</v>
      </c>
      <c r="AS812" s="107">
        <f t="shared" si="227"/>
        <v>10</v>
      </c>
      <c r="AT812" s="107">
        <f t="shared" si="228"/>
        <v>10</v>
      </c>
      <c r="AU812" s="105">
        <f t="shared" si="229"/>
        <v>161</v>
      </c>
      <c r="AV812" s="86">
        <v>3966.4200000000005</v>
      </c>
      <c r="AW812" s="87">
        <f t="shared" si="230"/>
        <v>10426.76</v>
      </c>
      <c r="AX812" s="87">
        <f t="shared" si="231"/>
        <v>6460.34</v>
      </c>
    </row>
    <row r="813" spans="1:50" ht="15.75" thickBot="1" x14ac:dyDescent="0.3">
      <c r="A813" s="179" t="s">
        <v>154</v>
      </c>
      <c r="B813" s="180" t="s">
        <v>260</v>
      </c>
      <c r="C813" s="181" t="s">
        <v>299</v>
      </c>
      <c r="D813" s="176" t="str">
        <f t="shared" si="215"/>
        <v>1770082299-Molina-STAR+PLUS-MRSA Northeast</v>
      </c>
      <c r="E813" s="169" t="s">
        <v>477</v>
      </c>
      <c r="F813" s="169" t="s">
        <v>233</v>
      </c>
      <c r="G813" s="169" t="s">
        <v>262</v>
      </c>
      <c r="H813" s="85" t="s">
        <v>469</v>
      </c>
      <c r="I813" s="95" t="s">
        <v>510</v>
      </c>
      <c r="J813" s="116" t="s">
        <v>195</v>
      </c>
      <c r="K813" s="117" t="s">
        <v>195</v>
      </c>
      <c r="L813" s="117" t="s">
        <v>195</v>
      </c>
      <c r="M813" s="117" t="s">
        <v>195</v>
      </c>
      <c r="N813" s="117" t="s">
        <v>195</v>
      </c>
      <c r="O813" s="117" t="s">
        <v>195</v>
      </c>
      <c r="P813" s="117" t="s">
        <v>195</v>
      </c>
      <c r="Q813" s="117" t="s">
        <v>195</v>
      </c>
      <c r="R813" s="117" t="s">
        <v>195</v>
      </c>
      <c r="S813" s="117" t="s">
        <v>195</v>
      </c>
      <c r="T813" s="117" t="s">
        <v>195</v>
      </c>
      <c r="U813" s="118" t="s">
        <v>195</v>
      </c>
      <c r="V813" s="106">
        <v>11</v>
      </c>
      <c r="W813" s="106">
        <v>21</v>
      </c>
      <c r="X813" s="106">
        <v>22</v>
      </c>
      <c r="Y813" s="106">
        <v>24</v>
      </c>
      <c r="Z813" s="106">
        <v>15</v>
      </c>
      <c r="AA813" s="106">
        <v>20</v>
      </c>
      <c r="AB813" s="106">
        <v>26</v>
      </c>
      <c r="AC813" s="106">
        <v>20</v>
      </c>
      <c r="AD813" s="106">
        <v>12</v>
      </c>
      <c r="AE813" s="106">
        <v>24</v>
      </c>
      <c r="AF813" s="106">
        <v>13</v>
      </c>
      <c r="AG813" s="182">
        <v>19</v>
      </c>
      <c r="AH813" s="119">
        <f t="shared" si="216"/>
        <v>227</v>
      </c>
      <c r="AI813" s="106">
        <f t="shared" si="217"/>
        <v>11</v>
      </c>
      <c r="AJ813" s="107">
        <f t="shared" si="218"/>
        <v>21</v>
      </c>
      <c r="AK813" s="107">
        <f t="shared" si="219"/>
        <v>22</v>
      </c>
      <c r="AL813" s="107">
        <f t="shared" si="220"/>
        <v>24</v>
      </c>
      <c r="AM813" s="107">
        <f t="shared" si="221"/>
        <v>15</v>
      </c>
      <c r="AN813" s="107">
        <f t="shared" si="222"/>
        <v>20</v>
      </c>
      <c r="AO813" s="107">
        <f t="shared" si="223"/>
        <v>26</v>
      </c>
      <c r="AP813" s="107">
        <f t="shared" si="224"/>
        <v>20</v>
      </c>
      <c r="AQ813" s="107">
        <f t="shared" si="225"/>
        <v>12</v>
      </c>
      <c r="AR813" s="107">
        <f t="shared" si="226"/>
        <v>24</v>
      </c>
      <c r="AS813" s="107">
        <f t="shared" si="227"/>
        <v>13</v>
      </c>
      <c r="AT813" s="107">
        <f t="shared" si="228"/>
        <v>19</v>
      </c>
      <c r="AU813" s="105">
        <f t="shared" si="229"/>
        <v>227</v>
      </c>
      <c r="AV813" s="86">
        <v>5749.1000000000022</v>
      </c>
      <c r="AW813" s="87">
        <f t="shared" si="230"/>
        <v>14701.09</v>
      </c>
      <c r="AX813" s="87">
        <f t="shared" si="231"/>
        <v>8951.989999999998</v>
      </c>
    </row>
    <row r="814" spans="1:50" ht="15.75" thickBot="1" x14ac:dyDescent="0.3">
      <c r="A814" s="179" t="s">
        <v>163</v>
      </c>
      <c r="B814" s="180" t="s">
        <v>304</v>
      </c>
      <c r="C814" s="181" t="s">
        <v>305</v>
      </c>
      <c r="D814" s="176" t="str">
        <f t="shared" si="215"/>
        <v>1831674209-Molina-STAR+PLUS-Tarrant</v>
      </c>
      <c r="E814" s="169" t="s">
        <v>477</v>
      </c>
      <c r="F814" s="169" t="s">
        <v>233</v>
      </c>
      <c r="G814" s="169" t="s">
        <v>306</v>
      </c>
      <c r="H814" s="85" t="s">
        <v>469</v>
      </c>
      <c r="I814" s="95" t="s">
        <v>510</v>
      </c>
      <c r="J814" s="116" t="s">
        <v>38</v>
      </c>
      <c r="K814" s="117" t="s">
        <v>38</v>
      </c>
      <c r="L814" s="117" t="s">
        <v>38</v>
      </c>
      <c r="M814" s="117" t="s">
        <v>38</v>
      </c>
      <c r="N814" s="117" t="s">
        <v>38</v>
      </c>
      <c r="O814" s="117" t="s">
        <v>38</v>
      </c>
      <c r="P814" s="117" t="s">
        <v>38</v>
      </c>
      <c r="Q814" s="117" t="s">
        <v>38</v>
      </c>
      <c r="R814" s="117" t="s">
        <v>38</v>
      </c>
      <c r="S814" s="117" t="s">
        <v>38</v>
      </c>
      <c r="T814" s="117" t="s">
        <v>38</v>
      </c>
      <c r="U814" s="118" t="s">
        <v>38</v>
      </c>
      <c r="V814" s="106">
        <v>10</v>
      </c>
      <c r="W814" s="106">
        <v>8</v>
      </c>
      <c r="X814" s="106">
        <v>12</v>
      </c>
      <c r="Y814" s="106">
        <v>8</v>
      </c>
      <c r="Z814" s="106">
        <v>9</v>
      </c>
      <c r="AA814" s="106">
        <v>2</v>
      </c>
      <c r="AB814" s="106">
        <v>10</v>
      </c>
      <c r="AC814" s="106">
        <v>5</v>
      </c>
      <c r="AD814" s="106">
        <v>8</v>
      </c>
      <c r="AE814" s="106">
        <v>7</v>
      </c>
      <c r="AF814" s="106">
        <v>6</v>
      </c>
      <c r="AG814" s="182">
        <v>8</v>
      </c>
      <c r="AH814" s="119">
        <f t="shared" si="216"/>
        <v>93</v>
      </c>
      <c r="AI814" s="106">
        <f t="shared" si="217"/>
        <v>0</v>
      </c>
      <c r="AJ814" s="107">
        <f t="shared" si="218"/>
        <v>0</v>
      </c>
      <c r="AK814" s="107">
        <f t="shared" si="219"/>
        <v>0</v>
      </c>
      <c r="AL814" s="107">
        <f t="shared" si="220"/>
        <v>0</v>
      </c>
      <c r="AM814" s="107">
        <f t="shared" si="221"/>
        <v>0</v>
      </c>
      <c r="AN814" s="107">
        <f t="shared" si="222"/>
        <v>0</v>
      </c>
      <c r="AO814" s="107">
        <f t="shared" si="223"/>
        <v>0</v>
      </c>
      <c r="AP814" s="107">
        <f t="shared" si="224"/>
        <v>0</v>
      </c>
      <c r="AQ814" s="107">
        <f t="shared" si="225"/>
        <v>0</v>
      </c>
      <c r="AR814" s="107">
        <f t="shared" si="226"/>
        <v>0</v>
      </c>
      <c r="AS814" s="107">
        <f t="shared" si="227"/>
        <v>0</v>
      </c>
      <c r="AT814" s="107">
        <f t="shared" si="228"/>
        <v>0</v>
      </c>
      <c r="AU814" s="105">
        <f t="shared" si="229"/>
        <v>0</v>
      </c>
      <c r="AV814" s="86">
        <v>0</v>
      </c>
      <c r="AW814" s="87">
        <f t="shared" si="230"/>
        <v>0</v>
      </c>
      <c r="AX814" s="87">
        <f t="shared" si="231"/>
        <v>0</v>
      </c>
    </row>
    <row r="815" spans="1:50" ht="15.75" thickBot="1" x14ac:dyDescent="0.3">
      <c r="A815" s="179" t="s">
        <v>58</v>
      </c>
      <c r="B815" s="180" t="s">
        <v>253</v>
      </c>
      <c r="C815" s="181" t="s">
        <v>377</v>
      </c>
      <c r="D815" s="176" t="str">
        <f t="shared" si="215"/>
        <v>1124012935-Parkland-STAR-Dallas</v>
      </c>
      <c r="E815" s="169" t="s">
        <v>478</v>
      </c>
      <c r="F815" s="169" t="s">
        <v>201</v>
      </c>
      <c r="G815" s="169" t="s">
        <v>255</v>
      </c>
      <c r="H815" s="85" t="s">
        <v>468</v>
      </c>
      <c r="I815" s="95" t="s">
        <v>510</v>
      </c>
      <c r="J815" s="116" t="s">
        <v>195</v>
      </c>
      <c r="K815" s="117" t="s">
        <v>195</v>
      </c>
      <c r="L815" s="117" t="s">
        <v>195</v>
      </c>
      <c r="M815" s="117" t="s">
        <v>195</v>
      </c>
      <c r="N815" s="117" t="s">
        <v>195</v>
      </c>
      <c r="O815" s="117" t="s">
        <v>195</v>
      </c>
      <c r="P815" s="117" t="s">
        <v>195</v>
      </c>
      <c r="Q815" s="117" t="s">
        <v>195</v>
      </c>
      <c r="R815" s="117" t="s">
        <v>195</v>
      </c>
      <c r="S815" s="117" t="s">
        <v>195</v>
      </c>
      <c r="T815" s="117" t="s">
        <v>195</v>
      </c>
      <c r="U815" s="118" t="s">
        <v>195</v>
      </c>
      <c r="V815" s="106">
        <v>108</v>
      </c>
      <c r="W815" s="106">
        <v>109</v>
      </c>
      <c r="X815" s="106">
        <v>111</v>
      </c>
      <c r="Y815" s="106">
        <v>105</v>
      </c>
      <c r="Z815" s="106">
        <v>86</v>
      </c>
      <c r="AA815" s="106">
        <v>91</v>
      </c>
      <c r="AB815" s="106">
        <v>108</v>
      </c>
      <c r="AC815" s="106">
        <v>91</v>
      </c>
      <c r="AD815" s="106">
        <v>96</v>
      </c>
      <c r="AE815" s="106">
        <v>74</v>
      </c>
      <c r="AF815" s="106">
        <v>65</v>
      </c>
      <c r="AG815" s="182">
        <v>108</v>
      </c>
      <c r="AH815" s="119">
        <f t="shared" si="216"/>
        <v>1152</v>
      </c>
      <c r="AI815" s="106">
        <f t="shared" si="217"/>
        <v>108</v>
      </c>
      <c r="AJ815" s="107">
        <f t="shared" si="218"/>
        <v>109</v>
      </c>
      <c r="AK815" s="107">
        <f t="shared" si="219"/>
        <v>111</v>
      </c>
      <c r="AL815" s="107">
        <f t="shared" si="220"/>
        <v>105</v>
      </c>
      <c r="AM815" s="107">
        <f t="shared" si="221"/>
        <v>86</v>
      </c>
      <c r="AN815" s="107">
        <f t="shared" si="222"/>
        <v>91</v>
      </c>
      <c r="AO815" s="107">
        <f t="shared" si="223"/>
        <v>108</v>
      </c>
      <c r="AP815" s="107">
        <f t="shared" si="224"/>
        <v>91</v>
      </c>
      <c r="AQ815" s="107">
        <f t="shared" si="225"/>
        <v>96</v>
      </c>
      <c r="AR815" s="107">
        <f t="shared" si="226"/>
        <v>74</v>
      </c>
      <c r="AS815" s="107">
        <f t="shared" si="227"/>
        <v>65</v>
      </c>
      <c r="AT815" s="107">
        <f t="shared" si="228"/>
        <v>108</v>
      </c>
      <c r="AU815" s="105">
        <f t="shared" si="229"/>
        <v>1152</v>
      </c>
      <c r="AV815" s="86">
        <v>22799.64</v>
      </c>
      <c r="AW815" s="87">
        <f t="shared" si="230"/>
        <v>125375.29</v>
      </c>
      <c r="AX815" s="87">
        <f t="shared" si="231"/>
        <v>102575.65</v>
      </c>
    </row>
    <row r="816" spans="1:50" ht="15.75" thickBot="1" x14ac:dyDescent="0.3">
      <c r="A816" s="179" t="s">
        <v>155</v>
      </c>
      <c r="B816" s="180" t="s">
        <v>329</v>
      </c>
      <c r="C816" s="181" t="s">
        <v>377</v>
      </c>
      <c r="D816" s="176" t="str">
        <f t="shared" si="215"/>
        <v>1790723468-Parkland-STAR-Dallas</v>
      </c>
      <c r="E816" s="169" t="s">
        <v>478</v>
      </c>
      <c r="F816" s="169" t="s">
        <v>201</v>
      </c>
      <c r="G816" s="169" t="s">
        <v>255</v>
      </c>
      <c r="H816" s="85" t="s">
        <v>468</v>
      </c>
      <c r="I816" s="95" t="s">
        <v>510</v>
      </c>
      <c r="J816" s="116" t="s">
        <v>195</v>
      </c>
      <c r="K816" s="117" t="s">
        <v>195</v>
      </c>
      <c r="L816" s="117" t="s">
        <v>195</v>
      </c>
      <c r="M816" s="117" t="s">
        <v>195</v>
      </c>
      <c r="N816" s="117" t="s">
        <v>195</v>
      </c>
      <c r="O816" s="117" t="s">
        <v>195</v>
      </c>
      <c r="P816" s="117" t="s">
        <v>195</v>
      </c>
      <c r="Q816" s="117" t="s">
        <v>195</v>
      </c>
      <c r="R816" s="117" t="s">
        <v>195</v>
      </c>
      <c r="S816" s="117" t="s">
        <v>195</v>
      </c>
      <c r="T816" s="117" t="s">
        <v>195</v>
      </c>
      <c r="U816" s="118" t="s">
        <v>195</v>
      </c>
      <c r="V816" s="106">
        <v>496</v>
      </c>
      <c r="W816" s="106">
        <v>490</v>
      </c>
      <c r="X816" s="106">
        <v>581</v>
      </c>
      <c r="Y816" s="106">
        <v>516</v>
      </c>
      <c r="Z816" s="106">
        <v>500</v>
      </c>
      <c r="AA816" s="106">
        <v>431</v>
      </c>
      <c r="AB816" s="106">
        <v>519</v>
      </c>
      <c r="AC816" s="106">
        <v>499</v>
      </c>
      <c r="AD816" s="106">
        <v>500</v>
      </c>
      <c r="AE816" s="106">
        <v>373</v>
      </c>
      <c r="AF816" s="106">
        <v>319</v>
      </c>
      <c r="AG816" s="182">
        <v>482</v>
      </c>
      <c r="AH816" s="119">
        <f t="shared" si="216"/>
        <v>5706</v>
      </c>
      <c r="AI816" s="106">
        <f t="shared" si="217"/>
        <v>496</v>
      </c>
      <c r="AJ816" s="107">
        <f t="shared" si="218"/>
        <v>490</v>
      </c>
      <c r="AK816" s="107">
        <f t="shared" si="219"/>
        <v>581</v>
      </c>
      <c r="AL816" s="107">
        <f t="shared" si="220"/>
        <v>516</v>
      </c>
      <c r="AM816" s="107">
        <f t="shared" si="221"/>
        <v>500</v>
      </c>
      <c r="AN816" s="107">
        <f t="shared" si="222"/>
        <v>431</v>
      </c>
      <c r="AO816" s="107">
        <f t="shared" si="223"/>
        <v>519</v>
      </c>
      <c r="AP816" s="107">
        <f t="shared" si="224"/>
        <v>499</v>
      </c>
      <c r="AQ816" s="107">
        <f t="shared" si="225"/>
        <v>500</v>
      </c>
      <c r="AR816" s="107">
        <f t="shared" si="226"/>
        <v>373</v>
      </c>
      <c r="AS816" s="107">
        <f t="shared" si="227"/>
        <v>319</v>
      </c>
      <c r="AT816" s="107">
        <f t="shared" si="228"/>
        <v>482</v>
      </c>
      <c r="AU816" s="105">
        <f t="shared" si="229"/>
        <v>5706</v>
      </c>
      <c r="AV816" s="86">
        <v>290272.07999999984</v>
      </c>
      <c r="AW816" s="87">
        <f t="shared" si="230"/>
        <v>620999.47</v>
      </c>
      <c r="AX816" s="87">
        <f t="shared" si="231"/>
        <v>330727.39000000013</v>
      </c>
    </row>
    <row r="817" spans="1:50" ht="15.75" thickBot="1" x14ac:dyDescent="0.3">
      <c r="A817" s="179" t="s">
        <v>57</v>
      </c>
      <c r="B817" s="180" t="s">
        <v>330</v>
      </c>
      <c r="C817" s="181" t="s">
        <v>377</v>
      </c>
      <c r="D817" s="176" t="str">
        <f t="shared" si="215"/>
        <v>1114370632-Parkland-STAR-Dallas</v>
      </c>
      <c r="E817" s="169" t="s">
        <v>478</v>
      </c>
      <c r="F817" s="169" t="s">
        <v>201</v>
      </c>
      <c r="G817" s="169" t="s">
        <v>255</v>
      </c>
      <c r="H817" s="85" t="s">
        <v>469</v>
      </c>
      <c r="I817" s="95" t="s">
        <v>510</v>
      </c>
      <c r="J817" s="116" t="s">
        <v>38</v>
      </c>
      <c r="K817" s="117" t="s">
        <v>38</v>
      </c>
      <c r="L817" s="117" t="s">
        <v>38</v>
      </c>
      <c r="M817" s="117" t="s">
        <v>38</v>
      </c>
      <c r="N817" s="117" t="s">
        <v>38</v>
      </c>
      <c r="O817" s="117" t="s">
        <v>38</v>
      </c>
      <c r="P817" s="117" t="s">
        <v>38</v>
      </c>
      <c r="Q817" s="117" t="s">
        <v>38</v>
      </c>
      <c r="R817" s="117" t="s">
        <v>38</v>
      </c>
      <c r="S817" s="117" t="s">
        <v>38</v>
      </c>
      <c r="T817" s="117" t="s">
        <v>38</v>
      </c>
      <c r="U817" s="118" t="s">
        <v>38</v>
      </c>
      <c r="V817" s="106">
        <v>0</v>
      </c>
      <c r="W817" s="106">
        <v>0</v>
      </c>
      <c r="X817" s="106">
        <v>1</v>
      </c>
      <c r="Y817" s="106">
        <v>0</v>
      </c>
      <c r="Z817" s="106">
        <v>0</v>
      </c>
      <c r="AA817" s="106">
        <v>0</v>
      </c>
      <c r="AB817" s="106">
        <v>0</v>
      </c>
      <c r="AC817" s="106">
        <v>0</v>
      </c>
      <c r="AD817" s="106">
        <v>0</v>
      </c>
      <c r="AE817" s="106">
        <v>0</v>
      </c>
      <c r="AF817" s="106">
        <v>0</v>
      </c>
      <c r="AG817" s="182">
        <v>0</v>
      </c>
      <c r="AH817" s="119">
        <f t="shared" si="216"/>
        <v>1</v>
      </c>
      <c r="AI817" s="106">
        <f t="shared" si="217"/>
        <v>0</v>
      </c>
      <c r="AJ817" s="107">
        <f t="shared" si="218"/>
        <v>0</v>
      </c>
      <c r="AK817" s="107">
        <f t="shared" si="219"/>
        <v>0</v>
      </c>
      <c r="AL817" s="107">
        <f t="shared" si="220"/>
        <v>0</v>
      </c>
      <c r="AM817" s="107">
        <f t="shared" si="221"/>
        <v>0</v>
      </c>
      <c r="AN817" s="107">
        <f t="shared" si="222"/>
        <v>0</v>
      </c>
      <c r="AO817" s="107">
        <f t="shared" si="223"/>
        <v>0</v>
      </c>
      <c r="AP817" s="107">
        <f t="shared" si="224"/>
        <v>0</v>
      </c>
      <c r="AQ817" s="107">
        <f t="shared" si="225"/>
        <v>0</v>
      </c>
      <c r="AR817" s="107">
        <f t="shared" si="226"/>
        <v>0</v>
      </c>
      <c r="AS817" s="107">
        <f t="shared" si="227"/>
        <v>0</v>
      </c>
      <c r="AT817" s="107">
        <f t="shared" si="228"/>
        <v>0</v>
      </c>
      <c r="AU817" s="105">
        <f t="shared" si="229"/>
        <v>0</v>
      </c>
      <c r="AV817" s="86">
        <v>0</v>
      </c>
      <c r="AW817" s="87">
        <f t="shared" si="230"/>
        <v>0</v>
      </c>
      <c r="AX817" s="87">
        <f t="shared" si="231"/>
        <v>0</v>
      </c>
    </row>
    <row r="818" spans="1:50" ht="15.75" thickBot="1" x14ac:dyDescent="0.3">
      <c r="A818" s="179" t="s">
        <v>67</v>
      </c>
      <c r="B818" s="180" t="s">
        <v>246</v>
      </c>
      <c r="C818" s="181" t="s">
        <v>209</v>
      </c>
      <c r="D818" s="176" t="str">
        <f t="shared" si="215"/>
        <v>1184057598-Superior-STAR-MRSA West</v>
      </c>
      <c r="E818" s="169" t="s">
        <v>480</v>
      </c>
      <c r="F818" s="169" t="s">
        <v>201</v>
      </c>
      <c r="G818" s="169" t="s">
        <v>202</v>
      </c>
      <c r="H818" s="85" t="s">
        <v>469</v>
      </c>
      <c r="I818" s="95" t="s">
        <v>510</v>
      </c>
      <c r="J818" s="116" t="s">
        <v>195</v>
      </c>
      <c r="K818" s="117" t="s">
        <v>195</v>
      </c>
      <c r="L818" s="117" t="s">
        <v>195</v>
      </c>
      <c r="M818" s="117" t="s">
        <v>195</v>
      </c>
      <c r="N818" s="117" t="s">
        <v>195</v>
      </c>
      <c r="O818" s="117" t="s">
        <v>195</v>
      </c>
      <c r="P818" s="117" t="s">
        <v>195</v>
      </c>
      <c r="Q818" s="117" t="s">
        <v>195</v>
      </c>
      <c r="R818" s="117" t="s">
        <v>195</v>
      </c>
      <c r="S818" s="117" t="s">
        <v>195</v>
      </c>
      <c r="T818" s="117" t="s">
        <v>195</v>
      </c>
      <c r="U818" s="118" t="s">
        <v>195</v>
      </c>
      <c r="V818" s="106">
        <v>12</v>
      </c>
      <c r="W818" s="106">
        <v>8</v>
      </c>
      <c r="X818" s="106">
        <v>6</v>
      </c>
      <c r="Y818" s="106">
        <v>21</v>
      </c>
      <c r="Z818" s="106">
        <v>14</v>
      </c>
      <c r="AA818" s="106">
        <v>16</v>
      </c>
      <c r="AB818" s="106">
        <v>7</v>
      </c>
      <c r="AC818" s="106">
        <v>10</v>
      </c>
      <c r="AD818" s="106">
        <v>5</v>
      </c>
      <c r="AE818" s="106">
        <v>14</v>
      </c>
      <c r="AF818" s="106">
        <v>5</v>
      </c>
      <c r="AG818" s="182">
        <v>9</v>
      </c>
      <c r="AH818" s="119">
        <f t="shared" si="216"/>
        <v>127</v>
      </c>
      <c r="AI818" s="106">
        <f t="shared" si="217"/>
        <v>12</v>
      </c>
      <c r="AJ818" s="107">
        <f t="shared" si="218"/>
        <v>8</v>
      </c>
      <c r="AK818" s="107">
        <f t="shared" si="219"/>
        <v>6</v>
      </c>
      <c r="AL818" s="107">
        <f t="shared" si="220"/>
        <v>21</v>
      </c>
      <c r="AM818" s="107">
        <f t="shared" si="221"/>
        <v>14</v>
      </c>
      <c r="AN818" s="107">
        <f t="shared" si="222"/>
        <v>16</v>
      </c>
      <c r="AO818" s="107">
        <f t="shared" si="223"/>
        <v>7</v>
      </c>
      <c r="AP818" s="107">
        <f t="shared" si="224"/>
        <v>10</v>
      </c>
      <c r="AQ818" s="107">
        <f t="shared" si="225"/>
        <v>5</v>
      </c>
      <c r="AR818" s="107">
        <f t="shared" si="226"/>
        <v>14</v>
      </c>
      <c r="AS818" s="107">
        <f t="shared" si="227"/>
        <v>5</v>
      </c>
      <c r="AT818" s="107">
        <f t="shared" si="228"/>
        <v>9</v>
      </c>
      <c r="AU818" s="105">
        <f t="shared" si="229"/>
        <v>127</v>
      </c>
      <c r="AV818" s="86">
        <v>11048.979999999996</v>
      </c>
      <c r="AW818" s="87">
        <f t="shared" si="230"/>
        <v>8224.84</v>
      </c>
      <c r="AX818" s="87">
        <f t="shared" si="231"/>
        <v>-2824.1399999999958</v>
      </c>
    </row>
    <row r="819" spans="1:50" ht="15.75" thickBot="1" x14ac:dyDescent="0.3">
      <c r="A819" s="179" t="s">
        <v>68</v>
      </c>
      <c r="B819" s="180" t="s">
        <v>218</v>
      </c>
      <c r="C819" s="181" t="s">
        <v>209</v>
      </c>
      <c r="D819" s="176" t="str">
        <f t="shared" si="215"/>
        <v>1184941346-Superior-STAR-MRSA West</v>
      </c>
      <c r="E819" s="169" t="s">
        <v>480</v>
      </c>
      <c r="F819" s="169" t="s">
        <v>201</v>
      </c>
      <c r="G819" s="169" t="s">
        <v>202</v>
      </c>
      <c r="H819" s="85" t="s">
        <v>468</v>
      </c>
      <c r="I819" s="95" t="s">
        <v>510</v>
      </c>
      <c r="J819" s="116" t="s">
        <v>195</v>
      </c>
      <c r="K819" s="117" t="s">
        <v>195</v>
      </c>
      <c r="L819" s="117" t="s">
        <v>195</v>
      </c>
      <c r="M819" s="117" t="s">
        <v>195</v>
      </c>
      <c r="N819" s="117" t="s">
        <v>195</v>
      </c>
      <c r="O819" s="117" t="s">
        <v>195</v>
      </c>
      <c r="P819" s="117" t="s">
        <v>195</v>
      </c>
      <c r="Q819" s="117" t="s">
        <v>195</v>
      </c>
      <c r="R819" s="117" t="s">
        <v>195</v>
      </c>
      <c r="S819" s="117" t="s">
        <v>195</v>
      </c>
      <c r="T819" s="117" t="s">
        <v>195</v>
      </c>
      <c r="U819" s="118" t="s">
        <v>195</v>
      </c>
      <c r="V819" s="106">
        <v>58</v>
      </c>
      <c r="W819" s="106">
        <v>78</v>
      </c>
      <c r="X819" s="106">
        <v>76</v>
      </c>
      <c r="Y819" s="106">
        <v>57</v>
      </c>
      <c r="Z819" s="106">
        <v>83</v>
      </c>
      <c r="AA819" s="106">
        <v>59</v>
      </c>
      <c r="AB819" s="106">
        <v>33</v>
      </c>
      <c r="AC819" s="106">
        <v>80</v>
      </c>
      <c r="AD819" s="106">
        <v>61</v>
      </c>
      <c r="AE819" s="106">
        <v>51</v>
      </c>
      <c r="AF819" s="106">
        <v>37</v>
      </c>
      <c r="AG819" s="182">
        <v>59</v>
      </c>
      <c r="AH819" s="119">
        <f t="shared" si="216"/>
        <v>732</v>
      </c>
      <c r="AI819" s="106">
        <f t="shared" si="217"/>
        <v>58</v>
      </c>
      <c r="AJ819" s="107">
        <f t="shared" si="218"/>
        <v>78</v>
      </c>
      <c r="AK819" s="107">
        <f t="shared" si="219"/>
        <v>76</v>
      </c>
      <c r="AL819" s="107">
        <f t="shared" si="220"/>
        <v>57</v>
      </c>
      <c r="AM819" s="107">
        <f t="shared" si="221"/>
        <v>83</v>
      </c>
      <c r="AN819" s="107">
        <f t="shared" si="222"/>
        <v>59</v>
      </c>
      <c r="AO819" s="107">
        <f t="shared" si="223"/>
        <v>33</v>
      </c>
      <c r="AP819" s="107">
        <f t="shared" si="224"/>
        <v>80</v>
      </c>
      <c r="AQ819" s="107">
        <f t="shared" si="225"/>
        <v>61</v>
      </c>
      <c r="AR819" s="107">
        <f t="shared" si="226"/>
        <v>51</v>
      </c>
      <c r="AS819" s="107">
        <f t="shared" si="227"/>
        <v>37</v>
      </c>
      <c r="AT819" s="107">
        <f t="shared" si="228"/>
        <v>59</v>
      </c>
      <c r="AU819" s="105">
        <f t="shared" si="229"/>
        <v>732</v>
      </c>
      <c r="AV819" s="86">
        <v>108364.86999999992</v>
      </c>
      <c r="AW819" s="87">
        <f t="shared" si="230"/>
        <v>79665.55</v>
      </c>
      <c r="AX819" s="87">
        <f t="shared" si="231"/>
        <v>-28699.31999999992</v>
      </c>
    </row>
    <row r="820" spans="1:50" ht="15.75" thickBot="1" x14ac:dyDescent="0.3">
      <c r="A820" s="179" t="s">
        <v>69</v>
      </c>
      <c r="B820" s="180" t="s">
        <v>418</v>
      </c>
      <c r="C820" s="181" t="s">
        <v>211</v>
      </c>
      <c r="D820" s="176" t="str">
        <f t="shared" si="215"/>
        <v>1205263134-Superior-STAR-MRSA Central</v>
      </c>
      <c r="E820" s="169" t="s">
        <v>480</v>
      </c>
      <c r="F820" s="169" t="s">
        <v>201</v>
      </c>
      <c r="G820" s="169" t="s">
        <v>212</v>
      </c>
      <c r="H820" s="85" t="s">
        <v>469</v>
      </c>
      <c r="I820" s="95" t="s">
        <v>510</v>
      </c>
      <c r="J820" s="116" t="s">
        <v>195</v>
      </c>
      <c r="K820" s="117" t="s">
        <v>195</v>
      </c>
      <c r="L820" s="117" t="s">
        <v>195</v>
      </c>
      <c r="M820" s="117" t="s">
        <v>195</v>
      </c>
      <c r="N820" s="117" t="s">
        <v>195</v>
      </c>
      <c r="O820" s="117" t="s">
        <v>195</v>
      </c>
      <c r="P820" s="117" t="s">
        <v>195</v>
      </c>
      <c r="Q820" s="117" t="s">
        <v>195</v>
      </c>
      <c r="R820" s="117" t="s">
        <v>195</v>
      </c>
      <c r="S820" s="117" t="s">
        <v>195</v>
      </c>
      <c r="T820" s="117" t="s">
        <v>195</v>
      </c>
      <c r="U820" s="118" t="s">
        <v>195</v>
      </c>
      <c r="V820" s="106">
        <v>0</v>
      </c>
      <c r="W820" s="106">
        <v>1</v>
      </c>
      <c r="X820" s="106">
        <v>1</v>
      </c>
      <c r="Y820" s="106">
        <v>1</v>
      </c>
      <c r="Z820" s="106">
        <v>2</v>
      </c>
      <c r="AA820" s="106">
        <v>2</v>
      </c>
      <c r="AB820" s="106">
        <v>0</v>
      </c>
      <c r="AC820" s="106">
        <v>2</v>
      </c>
      <c r="AD820" s="106">
        <v>0</v>
      </c>
      <c r="AE820" s="106">
        <v>0</v>
      </c>
      <c r="AF820" s="106">
        <v>0</v>
      </c>
      <c r="AG820" s="182">
        <v>0</v>
      </c>
      <c r="AH820" s="119">
        <f t="shared" si="216"/>
        <v>9</v>
      </c>
      <c r="AI820" s="106">
        <f t="shared" si="217"/>
        <v>0</v>
      </c>
      <c r="AJ820" s="107">
        <f t="shared" si="218"/>
        <v>1</v>
      </c>
      <c r="AK820" s="107">
        <f t="shared" si="219"/>
        <v>1</v>
      </c>
      <c r="AL820" s="107">
        <f t="shared" si="220"/>
        <v>1</v>
      </c>
      <c r="AM820" s="107">
        <f t="shared" si="221"/>
        <v>2</v>
      </c>
      <c r="AN820" s="107">
        <f t="shared" si="222"/>
        <v>2</v>
      </c>
      <c r="AO820" s="107">
        <f t="shared" si="223"/>
        <v>0</v>
      </c>
      <c r="AP820" s="107">
        <f t="shared" si="224"/>
        <v>2</v>
      </c>
      <c r="AQ820" s="107">
        <f t="shared" si="225"/>
        <v>0</v>
      </c>
      <c r="AR820" s="107">
        <f t="shared" si="226"/>
        <v>0</v>
      </c>
      <c r="AS820" s="107">
        <f t="shared" si="227"/>
        <v>0</v>
      </c>
      <c r="AT820" s="107">
        <f t="shared" si="228"/>
        <v>0</v>
      </c>
      <c r="AU820" s="105">
        <f t="shared" si="229"/>
        <v>9</v>
      </c>
      <c r="AV820" s="86">
        <v>2219.42</v>
      </c>
      <c r="AW820" s="87">
        <f t="shared" si="230"/>
        <v>582.86</v>
      </c>
      <c r="AX820" s="87">
        <f t="shared" si="231"/>
        <v>-1636.56</v>
      </c>
    </row>
    <row r="821" spans="1:50" ht="15.75" thickBot="1" x14ac:dyDescent="0.3">
      <c r="A821" s="179" t="s">
        <v>70</v>
      </c>
      <c r="B821" s="180" t="s">
        <v>351</v>
      </c>
      <c r="C821" s="181" t="s">
        <v>360</v>
      </c>
      <c r="D821" s="176" t="str">
        <f t="shared" si="215"/>
        <v>1205335726-Superior-STAR-MRSA Northeast</v>
      </c>
      <c r="E821" s="169" t="s">
        <v>480</v>
      </c>
      <c r="F821" s="169" t="s">
        <v>201</v>
      </c>
      <c r="G821" s="169" t="s">
        <v>262</v>
      </c>
      <c r="H821" s="85" t="s">
        <v>469</v>
      </c>
      <c r="I821" s="95" t="s">
        <v>510</v>
      </c>
      <c r="J821" s="116" t="s">
        <v>195</v>
      </c>
      <c r="K821" s="117" t="s">
        <v>195</v>
      </c>
      <c r="L821" s="117" t="s">
        <v>195</v>
      </c>
      <c r="M821" s="117" t="s">
        <v>195</v>
      </c>
      <c r="N821" s="117" t="s">
        <v>195</v>
      </c>
      <c r="O821" s="117" t="s">
        <v>195</v>
      </c>
      <c r="P821" s="117" t="s">
        <v>195</v>
      </c>
      <c r="Q821" s="117" t="s">
        <v>195</v>
      </c>
      <c r="R821" s="117" t="s">
        <v>195</v>
      </c>
      <c r="S821" s="117" t="s">
        <v>195</v>
      </c>
      <c r="T821" s="117" t="s">
        <v>195</v>
      </c>
      <c r="U821" s="118" t="s">
        <v>195</v>
      </c>
      <c r="V821" s="106">
        <v>177</v>
      </c>
      <c r="W821" s="106">
        <v>234</v>
      </c>
      <c r="X821" s="106">
        <v>207</v>
      </c>
      <c r="Y821" s="106">
        <v>261</v>
      </c>
      <c r="Z821" s="106">
        <v>203</v>
      </c>
      <c r="AA821" s="106">
        <v>165</v>
      </c>
      <c r="AB821" s="106">
        <v>192</v>
      </c>
      <c r="AC821" s="106">
        <v>209</v>
      </c>
      <c r="AD821" s="106">
        <v>193</v>
      </c>
      <c r="AE821" s="106">
        <v>137</v>
      </c>
      <c r="AF821" s="106">
        <v>147</v>
      </c>
      <c r="AG821" s="182">
        <v>215</v>
      </c>
      <c r="AH821" s="119">
        <f t="shared" si="216"/>
        <v>2340</v>
      </c>
      <c r="AI821" s="106">
        <f t="shared" si="217"/>
        <v>177</v>
      </c>
      <c r="AJ821" s="107">
        <f t="shared" si="218"/>
        <v>234</v>
      </c>
      <c r="AK821" s="107">
        <f t="shared" si="219"/>
        <v>207</v>
      </c>
      <c r="AL821" s="107">
        <f t="shared" si="220"/>
        <v>261</v>
      </c>
      <c r="AM821" s="107">
        <f t="shared" si="221"/>
        <v>203</v>
      </c>
      <c r="AN821" s="107">
        <f t="shared" si="222"/>
        <v>165</v>
      </c>
      <c r="AO821" s="107">
        <f t="shared" si="223"/>
        <v>192</v>
      </c>
      <c r="AP821" s="107">
        <f t="shared" si="224"/>
        <v>209</v>
      </c>
      <c r="AQ821" s="107">
        <f t="shared" si="225"/>
        <v>193</v>
      </c>
      <c r="AR821" s="107">
        <f t="shared" si="226"/>
        <v>137</v>
      </c>
      <c r="AS821" s="107">
        <f t="shared" si="227"/>
        <v>147</v>
      </c>
      <c r="AT821" s="107">
        <f t="shared" si="228"/>
        <v>215</v>
      </c>
      <c r="AU821" s="105">
        <f t="shared" si="229"/>
        <v>2340</v>
      </c>
      <c r="AV821" s="86">
        <v>129457.71</v>
      </c>
      <c r="AW821" s="87">
        <f t="shared" si="230"/>
        <v>151544.28</v>
      </c>
      <c r="AX821" s="87">
        <f t="shared" si="231"/>
        <v>22086.569999999992</v>
      </c>
    </row>
    <row r="822" spans="1:50" ht="15.75" thickBot="1" x14ac:dyDescent="0.3">
      <c r="A822" s="179" t="s">
        <v>71</v>
      </c>
      <c r="B822" s="180" t="s">
        <v>398</v>
      </c>
      <c r="C822" s="181" t="s">
        <v>430</v>
      </c>
      <c r="D822" s="176" t="str">
        <f t="shared" si="215"/>
        <v>1215983598-Superior-STAR-Nueces</v>
      </c>
      <c r="E822" s="169" t="s">
        <v>480</v>
      </c>
      <c r="F822" s="169" t="s">
        <v>201</v>
      </c>
      <c r="G822" s="169" t="s">
        <v>370</v>
      </c>
      <c r="H822" s="85" t="s">
        <v>469</v>
      </c>
      <c r="I822" s="95" t="s">
        <v>510</v>
      </c>
      <c r="J822" s="116" t="s">
        <v>195</v>
      </c>
      <c r="K822" s="117" t="s">
        <v>195</v>
      </c>
      <c r="L822" s="117" t="s">
        <v>195</v>
      </c>
      <c r="M822" s="117" t="s">
        <v>195</v>
      </c>
      <c r="N822" s="117" t="s">
        <v>195</v>
      </c>
      <c r="O822" s="117" t="s">
        <v>195</v>
      </c>
      <c r="P822" s="117" t="s">
        <v>195</v>
      </c>
      <c r="Q822" s="117" t="s">
        <v>195</v>
      </c>
      <c r="R822" s="117" t="s">
        <v>195</v>
      </c>
      <c r="S822" s="117" t="s">
        <v>195</v>
      </c>
      <c r="T822" s="117" t="s">
        <v>195</v>
      </c>
      <c r="U822" s="118" t="s">
        <v>195</v>
      </c>
      <c r="V822" s="106">
        <v>8</v>
      </c>
      <c r="W822" s="106">
        <v>13</v>
      </c>
      <c r="X822" s="106">
        <v>2</v>
      </c>
      <c r="Y822" s="106">
        <v>9</v>
      </c>
      <c r="Z822" s="106">
        <v>12</v>
      </c>
      <c r="AA822" s="106">
        <v>6</v>
      </c>
      <c r="AB822" s="106">
        <v>11</v>
      </c>
      <c r="AC822" s="106">
        <v>7</v>
      </c>
      <c r="AD822" s="106">
        <v>8</v>
      </c>
      <c r="AE822" s="106">
        <v>12</v>
      </c>
      <c r="AF822" s="106">
        <v>7</v>
      </c>
      <c r="AG822" s="182">
        <v>5</v>
      </c>
      <c r="AH822" s="119">
        <f t="shared" si="216"/>
        <v>100</v>
      </c>
      <c r="AI822" s="106">
        <f t="shared" si="217"/>
        <v>8</v>
      </c>
      <c r="AJ822" s="107">
        <f t="shared" si="218"/>
        <v>13</v>
      </c>
      <c r="AK822" s="107">
        <f t="shared" si="219"/>
        <v>2</v>
      </c>
      <c r="AL822" s="107">
        <f t="shared" si="220"/>
        <v>9</v>
      </c>
      <c r="AM822" s="107">
        <f t="shared" si="221"/>
        <v>12</v>
      </c>
      <c r="AN822" s="107">
        <f t="shared" si="222"/>
        <v>6</v>
      </c>
      <c r="AO822" s="107">
        <f t="shared" si="223"/>
        <v>11</v>
      </c>
      <c r="AP822" s="107">
        <f t="shared" si="224"/>
        <v>7</v>
      </c>
      <c r="AQ822" s="107">
        <f t="shared" si="225"/>
        <v>8</v>
      </c>
      <c r="AR822" s="107">
        <f t="shared" si="226"/>
        <v>12</v>
      </c>
      <c r="AS822" s="107">
        <f t="shared" si="227"/>
        <v>7</v>
      </c>
      <c r="AT822" s="107">
        <f t="shared" si="228"/>
        <v>5</v>
      </c>
      <c r="AU822" s="105">
        <f t="shared" si="229"/>
        <v>100</v>
      </c>
      <c r="AV822" s="86">
        <v>10024.820000000002</v>
      </c>
      <c r="AW822" s="87">
        <f t="shared" si="230"/>
        <v>6476.25</v>
      </c>
      <c r="AX822" s="87">
        <f t="shared" si="231"/>
        <v>-3548.5700000000015</v>
      </c>
    </row>
    <row r="823" spans="1:50" ht="15.75" thickBot="1" x14ac:dyDescent="0.3">
      <c r="A823" s="179" t="s">
        <v>72</v>
      </c>
      <c r="B823" s="180" t="s">
        <v>234</v>
      </c>
      <c r="C823" s="181" t="s">
        <v>209</v>
      </c>
      <c r="D823" s="176" t="str">
        <f t="shared" si="215"/>
        <v>1225095441-Superior-STAR-MRSA West</v>
      </c>
      <c r="E823" s="169" t="s">
        <v>480</v>
      </c>
      <c r="F823" s="169" t="s">
        <v>201</v>
      </c>
      <c r="G823" s="169" t="s">
        <v>202</v>
      </c>
      <c r="H823" s="85" t="s">
        <v>469</v>
      </c>
      <c r="I823" s="95" t="s">
        <v>510</v>
      </c>
      <c r="J823" s="116" t="s">
        <v>195</v>
      </c>
      <c r="K823" s="117" t="s">
        <v>195</v>
      </c>
      <c r="L823" s="117" t="s">
        <v>195</v>
      </c>
      <c r="M823" s="117" t="s">
        <v>195</v>
      </c>
      <c r="N823" s="117" t="s">
        <v>195</v>
      </c>
      <c r="O823" s="117" t="s">
        <v>195</v>
      </c>
      <c r="P823" s="117" t="s">
        <v>195</v>
      </c>
      <c r="Q823" s="117" t="s">
        <v>195</v>
      </c>
      <c r="R823" s="117" t="s">
        <v>195</v>
      </c>
      <c r="S823" s="117" t="s">
        <v>195</v>
      </c>
      <c r="T823" s="117" t="s">
        <v>195</v>
      </c>
      <c r="U823" s="118" t="s">
        <v>195</v>
      </c>
      <c r="V823" s="106">
        <v>13</v>
      </c>
      <c r="W823" s="106">
        <v>13</v>
      </c>
      <c r="X823" s="106">
        <v>20</v>
      </c>
      <c r="Y823" s="106">
        <v>13</v>
      </c>
      <c r="Z823" s="106">
        <v>14</v>
      </c>
      <c r="AA823" s="106">
        <v>14</v>
      </c>
      <c r="AB823" s="106">
        <v>17</v>
      </c>
      <c r="AC823" s="106">
        <v>18</v>
      </c>
      <c r="AD823" s="106">
        <v>12</v>
      </c>
      <c r="AE823" s="106">
        <v>10</v>
      </c>
      <c r="AF823" s="106">
        <v>6</v>
      </c>
      <c r="AG823" s="182">
        <v>16</v>
      </c>
      <c r="AH823" s="119">
        <f t="shared" si="216"/>
        <v>166</v>
      </c>
      <c r="AI823" s="106">
        <f t="shared" si="217"/>
        <v>13</v>
      </c>
      <c r="AJ823" s="107">
        <f t="shared" si="218"/>
        <v>13</v>
      </c>
      <c r="AK823" s="107">
        <f t="shared" si="219"/>
        <v>20</v>
      </c>
      <c r="AL823" s="107">
        <f t="shared" si="220"/>
        <v>13</v>
      </c>
      <c r="AM823" s="107">
        <f t="shared" si="221"/>
        <v>14</v>
      </c>
      <c r="AN823" s="107">
        <f t="shared" si="222"/>
        <v>14</v>
      </c>
      <c r="AO823" s="107">
        <f t="shared" si="223"/>
        <v>17</v>
      </c>
      <c r="AP823" s="107">
        <f t="shared" si="224"/>
        <v>18</v>
      </c>
      <c r="AQ823" s="107">
        <f t="shared" si="225"/>
        <v>12</v>
      </c>
      <c r="AR823" s="107">
        <f t="shared" si="226"/>
        <v>10</v>
      </c>
      <c r="AS823" s="107">
        <f t="shared" si="227"/>
        <v>6</v>
      </c>
      <c r="AT823" s="107">
        <f t="shared" si="228"/>
        <v>16</v>
      </c>
      <c r="AU823" s="105">
        <f t="shared" si="229"/>
        <v>166</v>
      </c>
      <c r="AV823" s="86">
        <v>28971.25</v>
      </c>
      <c r="AW823" s="87">
        <f t="shared" si="230"/>
        <v>10750.58</v>
      </c>
      <c r="AX823" s="87">
        <f t="shared" si="231"/>
        <v>-18220.669999999998</v>
      </c>
    </row>
    <row r="824" spans="1:50" ht="15.75" thickBot="1" x14ac:dyDescent="0.3">
      <c r="A824" s="179" t="s">
        <v>73</v>
      </c>
      <c r="B824" s="180" t="s">
        <v>275</v>
      </c>
      <c r="C824" s="181" t="s">
        <v>224</v>
      </c>
      <c r="D824" s="176" t="str">
        <f t="shared" si="215"/>
        <v>1235234576-Superior-STAR-Travis</v>
      </c>
      <c r="E824" s="169" t="s">
        <v>480</v>
      </c>
      <c r="F824" s="169" t="s">
        <v>201</v>
      </c>
      <c r="G824" s="169" t="s">
        <v>225</v>
      </c>
      <c r="H824" s="85" t="s">
        <v>469</v>
      </c>
      <c r="I824" s="95" t="s">
        <v>510</v>
      </c>
      <c r="J824" s="116" t="s">
        <v>195</v>
      </c>
      <c r="K824" s="117" t="s">
        <v>195</v>
      </c>
      <c r="L824" s="117" t="s">
        <v>195</v>
      </c>
      <c r="M824" s="117" t="s">
        <v>195</v>
      </c>
      <c r="N824" s="117" t="s">
        <v>195</v>
      </c>
      <c r="O824" s="117" t="s">
        <v>195</v>
      </c>
      <c r="P824" s="117" t="s">
        <v>195</v>
      </c>
      <c r="Q824" s="117" t="s">
        <v>195</v>
      </c>
      <c r="R824" s="117" t="s">
        <v>195</v>
      </c>
      <c r="S824" s="117" t="s">
        <v>195</v>
      </c>
      <c r="T824" s="117" t="s">
        <v>195</v>
      </c>
      <c r="U824" s="118" t="s">
        <v>195</v>
      </c>
      <c r="V824" s="106">
        <v>230</v>
      </c>
      <c r="W824" s="106">
        <v>227</v>
      </c>
      <c r="X824" s="106">
        <v>219</v>
      </c>
      <c r="Y824" s="106">
        <v>179</v>
      </c>
      <c r="Z824" s="106">
        <v>181</v>
      </c>
      <c r="AA824" s="106">
        <v>223</v>
      </c>
      <c r="AB824" s="106">
        <v>269</v>
      </c>
      <c r="AC824" s="106">
        <v>223</v>
      </c>
      <c r="AD824" s="106">
        <v>236</v>
      </c>
      <c r="AE824" s="106">
        <v>213</v>
      </c>
      <c r="AF824" s="106">
        <v>143</v>
      </c>
      <c r="AG824" s="182">
        <v>240</v>
      </c>
      <c r="AH824" s="119">
        <f t="shared" si="216"/>
        <v>2583</v>
      </c>
      <c r="AI824" s="106">
        <f t="shared" si="217"/>
        <v>230</v>
      </c>
      <c r="AJ824" s="107">
        <f t="shared" si="218"/>
        <v>227</v>
      </c>
      <c r="AK824" s="107">
        <f t="shared" si="219"/>
        <v>219</v>
      </c>
      <c r="AL824" s="107">
        <f t="shared" si="220"/>
        <v>179</v>
      </c>
      <c r="AM824" s="107">
        <f t="shared" si="221"/>
        <v>181</v>
      </c>
      <c r="AN824" s="107">
        <f t="shared" si="222"/>
        <v>223</v>
      </c>
      <c r="AO824" s="107">
        <f t="shared" si="223"/>
        <v>269</v>
      </c>
      <c r="AP824" s="107">
        <f t="shared" si="224"/>
        <v>223</v>
      </c>
      <c r="AQ824" s="107">
        <f t="shared" si="225"/>
        <v>236</v>
      </c>
      <c r="AR824" s="107">
        <f t="shared" si="226"/>
        <v>213</v>
      </c>
      <c r="AS824" s="107">
        <f t="shared" si="227"/>
        <v>143</v>
      </c>
      <c r="AT824" s="107">
        <f t="shared" si="228"/>
        <v>240</v>
      </c>
      <c r="AU824" s="105">
        <f t="shared" si="229"/>
        <v>2583</v>
      </c>
      <c r="AV824" s="86">
        <v>268073.56999999995</v>
      </c>
      <c r="AW824" s="87">
        <f t="shared" si="230"/>
        <v>167281.57</v>
      </c>
      <c r="AX824" s="87">
        <f t="shared" si="231"/>
        <v>-100791.99999999994</v>
      </c>
    </row>
    <row r="825" spans="1:50" ht="15.75" thickBot="1" x14ac:dyDescent="0.3">
      <c r="A825" s="179" t="s">
        <v>191</v>
      </c>
      <c r="B825" s="180" t="s">
        <v>332</v>
      </c>
      <c r="C825" s="181" t="s">
        <v>209</v>
      </c>
      <c r="D825" s="176" t="str">
        <f t="shared" si="215"/>
        <v>1255370474-Superior-STAR-MRSA West</v>
      </c>
      <c r="E825" s="169" t="s">
        <v>480</v>
      </c>
      <c r="F825" s="169" t="s">
        <v>201</v>
      </c>
      <c r="G825" s="169" t="s">
        <v>202</v>
      </c>
      <c r="H825" s="85" t="s">
        <v>469</v>
      </c>
      <c r="I825" s="95" t="s">
        <v>510</v>
      </c>
      <c r="J825" s="116" t="s">
        <v>195</v>
      </c>
      <c r="K825" s="117" t="s">
        <v>195</v>
      </c>
      <c r="L825" s="117" t="s">
        <v>195</v>
      </c>
      <c r="M825" s="117" t="s">
        <v>195</v>
      </c>
      <c r="N825" s="117" t="s">
        <v>195</v>
      </c>
      <c r="O825" s="117" t="s">
        <v>195</v>
      </c>
      <c r="P825" s="117" t="s">
        <v>195</v>
      </c>
      <c r="Q825" s="117" t="s">
        <v>195</v>
      </c>
      <c r="R825" s="117" t="s">
        <v>195</v>
      </c>
      <c r="S825" s="117" t="s">
        <v>195</v>
      </c>
      <c r="T825" s="117" t="s">
        <v>195</v>
      </c>
      <c r="U825" s="118" t="s">
        <v>195</v>
      </c>
      <c r="V825" s="106">
        <v>0</v>
      </c>
      <c r="W825" s="106">
        <v>0</v>
      </c>
      <c r="X825" s="106">
        <v>0</v>
      </c>
      <c r="Y825" s="106">
        <v>0</v>
      </c>
      <c r="Z825" s="106">
        <v>0</v>
      </c>
      <c r="AA825" s="106">
        <v>0</v>
      </c>
      <c r="AB825" s="106">
        <v>0</v>
      </c>
      <c r="AC825" s="106">
        <v>0</v>
      </c>
      <c r="AD825" s="106">
        <v>0</v>
      </c>
      <c r="AE825" s="106">
        <v>0</v>
      </c>
      <c r="AF825" s="106">
        <v>0</v>
      </c>
      <c r="AG825" s="182">
        <v>0</v>
      </c>
      <c r="AH825" s="119">
        <f t="shared" si="216"/>
        <v>0</v>
      </c>
      <c r="AI825" s="106">
        <f t="shared" si="217"/>
        <v>0</v>
      </c>
      <c r="AJ825" s="107">
        <f t="shared" si="218"/>
        <v>0</v>
      </c>
      <c r="AK825" s="107">
        <f t="shared" si="219"/>
        <v>0</v>
      </c>
      <c r="AL825" s="107">
        <f t="shared" si="220"/>
        <v>0</v>
      </c>
      <c r="AM825" s="107">
        <f t="shared" si="221"/>
        <v>0</v>
      </c>
      <c r="AN825" s="107">
        <f t="shared" si="222"/>
        <v>0</v>
      </c>
      <c r="AO825" s="107">
        <f t="shared" si="223"/>
        <v>0</v>
      </c>
      <c r="AP825" s="107">
        <f t="shared" si="224"/>
        <v>0</v>
      </c>
      <c r="AQ825" s="107">
        <f t="shared" si="225"/>
        <v>0</v>
      </c>
      <c r="AR825" s="107">
        <f t="shared" si="226"/>
        <v>0</v>
      </c>
      <c r="AS825" s="107">
        <f t="shared" si="227"/>
        <v>0</v>
      </c>
      <c r="AT825" s="107">
        <f t="shared" si="228"/>
        <v>0</v>
      </c>
      <c r="AU825" s="105">
        <f t="shared" si="229"/>
        <v>0</v>
      </c>
      <c r="AV825" s="86">
        <v>18715.839999999993</v>
      </c>
      <c r="AW825" s="87">
        <f t="shared" si="230"/>
        <v>0</v>
      </c>
      <c r="AX825" s="87">
        <f t="shared" si="231"/>
        <v>-18715.839999999993</v>
      </c>
    </row>
    <row r="826" spans="1:50" ht="15.75" thickBot="1" x14ac:dyDescent="0.3">
      <c r="A826" s="179" t="s">
        <v>192</v>
      </c>
      <c r="B826" s="180" t="s">
        <v>198</v>
      </c>
      <c r="C826" s="181" t="s">
        <v>209</v>
      </c>
      <c r="D826" s="176" t="str">
        <f t="shared" ref="D826:D889" si="232">_xlfn.CONCAT(A826&amp;"-"&amp;E826&amp;"-"&amp;F826&amp;"-"&amp;G826)</f>
        <v>1255429155-Superior-STAR-MRSA West</v>
      </c>
      <c r="E826" s="169" t="s">
        <v>480</v>
      </c>
      <c r="F826" s="169" t="s">
        <v>201</v>
      </c>
      <c r="G826" s="169" t="s">
        <v>202</v>
      </c>
      <c r="H826" s="85" t="s">
        <v>469</v>
      </c>
      <c r="I826" s="95" t="s">
        <v>510</v>
      </c>
      <c r="J826" s="116" t="s">
        <v>195</v>
      </c>
      <c r="K826" s="117" t="s">
        <v>195</v>
      </c>
      <c r="L826" s="117" t="s">
        <v>195</v>
      </c>
      <c r="M826" s="117" t="s">
        <v>195</v>
      </c>
      <c r="N826" s="117" t="s">
        <v>195</v>
      </c>
      <c r="O826" s="117" t="s">
        <v>195</v>
      </c>
      <c r="P826" s="117" t="s">
        <v>195</v>
      </c>
      <c r="Q826" s="117" t="s">
        <v>195</v>
      </c>
      <c r="R826" s="117" t="s">
        <v>195</v>
      </c>
      <c r="S826" s="117" t="s">
        <v>195</v>
      </c>
      <c r="T826" s="117" t="s">
        <v>195</v>
      </c>
      <c r="U826" s="118" t="s">
        <v>195</v>
      </c>
      <c r="V826" s="106">
        <v>26</v>
      </c>
      <c r="W826" s="106">
        <v>26</v>
      </c>
      <c r="X826" s="106">
        <v>38</v>
      </c>
      <c r="Y826" s="106">
        <v>39</v>
      </c>
      <c r="Z826" s="106">
        <v>24</v>
      </c>
      <c r="AA826" s="106">
        <v>24</v>
      </c>
      <c r="AB826" s="106">
        <v>16</v>
      </c>
      <c r="AC826" s="106">
        <v>8</v>
      </c>
      <c r="AD826" s="106">
        <v>11</v>
      </c>
      <c r="AE826" s="106">
        <v>14</v>
      </c>
      <c r="AF826" s="106">
        <v>23</v>
      </c>
      <c r="AG826" s="182">
        <v>20</v>
      </c>
      <c r="AH826" s="119">
        <f t="shared" si="216"/>
        <v>269</v>
      </c>
      <c r="AI826" s="106">
        <f t="shared" si="217"/>
        <v>26</v>
      </c>
      <c r="AJ826" s="107">
        <f t="shared" si="218"/>
        <v>26</v>
      </c>
      <c r="AK826" s="107">
        <f t="shared" si="219"/>
        <v>38</v>
      </c>
      <c r="AL826" s="107">
        <f t="shared" si="220"/>
        <v>39</v>
      </c>
      <c r="AM826" s="107">
        <f t="shared" si="221"/>
        <v>24</v>
      </c>
      <c r="AN826" s="107">
        <f t="shared" si="222"/>
        <v>24</v>
      </c>
      <c r="AO826" s="107">
        <f t="shared" si="223"/>
        <v>16</v>
      </c>
      <c r="AP826" s="107">
        <f t="shared" si="224"/>
        <v>8</v>
      </c>
      <c r="AQ826" s="107">
        <f t="shared" si="225"/>
        <v>11</v>
      </c>
      <c r="AR826" s="107">
        <f t="shared" si="226"/>
        <v>14</v>
      </c>
      <c r="AS826" s="107">
        <f t="shared" si="227"/>
        <v>23</v>
      </c>
      <c r="AT826" s="107">
        <f t="shared" si="228"/>
        <v>20</v>
      </c>
      <c r="AU826" s="105">
        <f t="shared" si="229"/>
        <v>269</v>
      </c>
      <c r="AV826" s="86">
        <v>18378.579999999998</v>
      </c>
      <c r="AW826" s="87">
        <f t="shared" si="230"/>
        <v>17421.12</v>
      </c>
      <c r="AX826" s="87">
        <f t="shared" si="231"/>
        <v>-957.45999999999913</v>
      </c>
    </row>
    <row r="827" spans="1:50" ht="15.75" thickBot="1" x14ac:dyDescent="0.3">
      <c r="A827" s="179" t="s">
        <v>193</v>
      </c>
      <c r="B827" s="180" t="s">
        <v>376</v>
      </c>
      <c r="C827" s="181" t="s">
        <v>360</v>
      </c>
      <c r="D827" s="176" t="str">
        <f t="shared" si="232"/>
        <v>1295937449-Superior-STAR-MRSA Northeast</v>
      </c>
      <c r="E827" s="169" t="s">
        <v>480</v>
      </c>
      <c r="F827" s="169" t="s">
        <v>201</v>
      </c>
      <c r="G827" s="169" t="s">
        <v>262</v>
      </c>
      <c r="H827" s="85" t="s">
        <v>468</v>
      </c>
      <c r="I827" s="95" t="s">
        <v>510</v>
      </c>
      <c r="J827" s="116" t="s">
        <v>195</v>
      </c>
      <c r="K827" s="117" t="s">
        <v>195</v>
      </c>
      <c r="L827" s="117" t="s">
        <v>195</v>
      </c>
      <c r="M827" s="117" t="s">
        <v>195</v>
      </c>
      <c r="N827" s="117" t="s">
        <v>195</v>
      </c>
      <c r="O827" s="117" t="s">
        <v>195</v>
      </c>
      <c r="P827" s="117" t="s">
        <v>195</v>
      </c>
      <c r="Q827" s="117" t="s">
        <v>195</v>
      </c>
      <c r="R827" s="117" t="s">
        <v>195</v>
      </c>
      <c r="S827" s="117" t="s">
        <v>195</v>
      </c>
      <c r="T827" s="117" t="s">
        <v>195</v>
      </c>
      <c r="U827" s="118" t="s">
        <v>195</v>
      </c>
      <c r="V827" s="106">
        <v>79</v>
      </c>
      <c r="W827" s="106">
        <v>94</v>
      </c>
      <c r="X827" s="106">
        <v>114</v>
      </c>
      <c r="Y827" s="106">
        <v>92</v>
      </c>
      <c r="Z827" s="106">
        <v>109</v>
      </c>
      <c r="AA827" s="106">
        <v>75</v>
      </c>
      <c r="AB827" s="106">
        <v>106</v>
      </c>
      <c r="AC827" s="106">
        <v>92</v>
      </c>
      <c r="AD827" s="106">
        <v>100</v>
      </c>
      <c r="AE827" s="106">
        <v>79</v>
      </c>
      <c r="AF827" s="106">
        <v>78</v>
      </c>
      <c r="AG827" s="182">
        <v>131</v>
      </c>
      <c r="AH827" s="119">
        <f t="shared" ref="AH827:AH890" si="233">SUM(V827:AG827)</f>
        <v>1149</v>
      </c>
      <c r="AI827" s="106">
        <f t="shared" ref="AI827:AI890" si="234">IF(AND(J827="Y",$I827="0"),V827,0)</f>
        <v>79</v>
      </c>
      <c r="AJ827" s="107">
        <f t="shared" ref="AJ827:AJ890" si="235">IF(AND(K827="Y",$I827="0"),W827,0)</f>
        <v>94</v>
      </c>
      <c r="AK827" s="107">
        <f t="shared" ref="AK827:AK890" si="236">IF(AND(L827="Y",$I827="0"),X827,0)</f>
        <v>114</v>
      </c>
      <c r="AL827" s="107">
        <f t="shared" ref="AL827:AL890" si="237">IF(AND(M827="Y",$I827="0"),Y827,0)</f>
        <v>92</v>
      </c>
      <c r="AM827" s="107">
        <f t="shared" ref="AM827:AM890" si="238">IF(AND(N827="Y",$I827="0"),Z827,0)</f>
        <v>109</v>
      </c>
      <c r="AN827" s="107">
        <f t="shared" ref="AN827:AN890" si="239">IF(AND(O827="Y",$I827="0"),AA827,0)</f>
        <v>75</v>
      </c>
      <c r="AO827" s="107">
        <f t="shared" ref="AO827:AO890" si="240">IF(AND(P827="Y",$I827="0"),AB827,0)</f>
        <v>106</v>
      </c>
      <c r="AP827" s="107">
        <f t="shared" ref="AP827:AP890" si="241">IF(AND(Q827="Y",$I827="0"),AC827,0)</f>
        <v>92</v>
      </c>
      <c r="AQ827" s="107">
        <f t="shared" ref="AQ827:AQ890" si="242">IF(AND(R827="Y",$I827="0"),AD827,0)</f>
        <v>100</v>
      </c>
      <c r="AR827" s="107">
        <f t="shared" ref="AR827:AR890" si="243">IF(AND(S827="Y",$I827="0"),AE827,0)</f>
        <v>79</v>
      </c>
      <c r="AS827" s="107">
        <f t="shared" ref="AS827:AS890" si="244">IF(AND(T827="Y",$I827="0"),AF827,0)</f>
        <v>78</v>
      </c>
      <c r="AT827" s="107">
        <f t="shared" ref="AT827:AT890" si="245">IF(AND(U827="Y",$I827="0"),AG827,0)</f>
        <v>131</v>
      </c>
      <c r="AU827" s="105">
        <f t="shared" ref="AU827:AU890" si="246">SUM(AI827:AT827)</f>
        <v>1149</v>
      </c>
      <c r="AV827" s="86">
        <v>111943.22999999995</v>
      </c>
      <c r="AW827" s="87">
        <f t="shared" ref="AW827:AW890" si="247">ROUND(IF($H827=$A$2,Final_Comp1_FS,Final_Comp1_HB)*AU827,2)</f>
        <v>125048.79</v>
      </c>
      <c r="AX827" s="87">
        <f t="shared" ref="AX827:AX890" si="248">AW827-AV827</f>
        <v>13105.560000000041</v>
      </c>
    </row>
    <row r="828" spans="1:50" ht="15.75" thickBot="1" x14ac:dyDescent="0.3">
      <c r="A828" s="179" t="s">
        <v>149</v>
      </c>
      <c r="B828" s="180" t="s">
        <v>408</v>
      </c>
      <c r="C828" s="181" t="s">
        <v>211</v>
      </c>
      <c r="D828" s="176" t="str">
        <f t="shared" si="232"/>
        <v>1730480393-Superior-STAR-MRSA Central</v>
      </c>
      <c r="E828" s="169" t="s">
        <v>480</v>
      </c>
      <c r="F828" s="169" t="s">
        <v>201</v>
      </c>
      <c r="G828" s="169" t="s">
        <v>212</v>
      </c>
      <c r="H828" s="85" t="s">
        <v>469</v>
      </c>
      <c r="I828" s="95" t="s">
        <v>510</v>
      </c>
      <c r="J828" s="116" t="s">
        <v>195</v>
      </c>
      <c r="K828" s="117" t="s">
        <v>195</v>
      </c>
      <c r="L828" s="117" t="s">
        <v>195</v>
      </c>
      <c r="M828" s="117" t="s">
        <v>195</v>
      </c>
      <c r="N828" s="117" t="s">
        <v>195</v>
      </c>
      <c r="O828" s="117" t="s">
        <v>195</v>
      </c>
      <c r="P828" s="117" t="s">
        <v>195</v>
      </c>
      <c r="Q828" s="117" t="s">
        <v>195</v>
      </c>
      <c r="R828" s="117" t="s">
        <v>195</v>
      </c>
      <c r="S828" s="117" t="s">
        <v>195</v>
      </c>
      <c r="T828" s="117" t="s">
        <v>195</v>
      </c>
      <c r="U828" s="118" t="s">
        <v>195</v>
      </c>
      <c r="V828" s="106">
        <v>39</v>
      </c>
      <c r="W828" s="106">
        <v>48</v>
      </c>
      <c r="X828" s="106">
        <v>40</v>
      </c>
      <c r="Y828" s="106">
        <v>30</v>
      </c>
      <c r="Z828" s="106">
        <v>38</v>
      </c>
      <c r="AA828" s="106">
        <v>31</v>
      </c>
      <c r="AB828" s="106">
        <v>41</v>
      </c>
      <c r="AC828" s="106">
        <v>44</v>
      </c>
      <c r="AD828" s="106">
        <v>32</v>
      </c>
      <c r="AE828" s="106">
        <v>36</v>
      </c>
      <c r="AF828" s="106">
        <v>30</v>
      </c>
      <c r="AG828" s="182">
        <v>38</v>
      </c>
      <c r="AH828" s="119">
        <f t="shared" si="233"/>
        <v>447</v>
      </c>
      <c r="AI828" s="106">
        <f t="shared" si="234"/>
        <v>39</v>
      </c>
      <c r="AJ828" s="107">
        <f t="shared" si="235"/>
        <v>48</v>
      </c>
      <c r="AK828" s="107">
        <f t="shared" si="236"/>
        <v>40</v>
      </c>
      <c r="AL828" s="107">
        <f t="shared" si="237"/>
        <v>30</v>
      </c>
      <c r="AM828" s="107">
        <f t="shared" si="238"/>
        <v>38</v>
      </c>
      <c r="AN828" s="107">
        <f t="shared" si="239"/>
        <v>31</v>
      </c>
      <c r="AO828" s="107">
        <f t="shared" si="240"/>
        <v>41</v>
      </c>
      <c r="AP828" s="107">
        <f t="shared" si="241"/>
        <v>44</v>
      </c>
      <c r="AQ828" s="107">
        <f t="shared" si="242"/>
        <v>32</v>
      </c>
      <c r="AR828" s="107">
        <f t="shared" si="243"/>
        <v>36</v>
      </c>
      <c r="AS828" s="107">
        <f t="shared" si="244"/>
        <v>30</v>
      </c>
      <c r="AT828" s="107">
        <f t="shared" si="245"/>
        <v>38</v>
      </c>
      <c r="AU828" s="105">
        <f t="shared" si="246"/>
        <v>447</v>
      </c>
      <c r="AV828" s="86">
        <v>33931.279999999999</v>
      </c>
      <c r="AW828" s="87">
        <f t="shared" si="247"/>
        <v>28948.84</v>
      </c>
      <c r="AX828" s="87">
        <f t="shared" si="248"/>
        <v>-4982.4399999999987</v>
      </c>
    </row>
    <row r="829" spans="1:50" ht="15.75" thickBot="1" x14ac:dyDescent="0.3">
      <c r="A829" s="179" t="s">
        <v>150</v>
      </c>
      <c r="B829" s="180" t="s">
        <v>374</v>
      </c>
      <c r="C829" s="181" t="s">
        <v>211</v>
      </c>
      <c r="D829" s="176" t="str">
        <f t="shared" si="232"/>
        <v>1730557026-Superior-STAR-MRSA Central</v>
      </c>
      <c r="E829" s="169" t="s">
        <v>480</v>
      </c>
      <c r="F829" s="169" t="s">
        <v>201</v>
      </c>
      <c r="G829" s="169" t="s">
        <v>212</v>
      </c>
      <c r="H829" s="85" t="s">
        <v>469</v>
      </c>
      <c r="I829" s="95" t="s">
        <v>510</v>
      </c>
      <c r="J829" s="116" t="s">
        <v>195</v>
      </c>
      <c r="K829" s="117" t="s">
        <v>195</v>
      </c>
      <c r="L829" s="117" t="s">
        <v>195</v>
      </c>
      <c r="M829" s="117" t="s">
        <v>195</v>
      </c>
      <c r="N829" s="117" t="s">
        <v>195</v>
      </c>
      <c r="O829" s="117" t="s">
        <v>195</v>
      </c>
      <c r="P829" s="117" t="s">
        <v>195</v>
      </c>
      <c r="Q829" s="117" t="s">
        <v>195</v>
      </c>
      <c r="R829" s="117" t="s">
        <v>195</v>
      </c>
      <c r="S829" s="117" t="s">
        <v>195</v>
      </c>
      <c r="T829" s="117" t="s">
        <v>195</v>
      </c>
      <c r="U829" s="118" t="s">
        <v>195</v>
      </c>
      <c r="V829" s="106">
        <v>188</v>
      </c>
      <c r="W829" s="106">
        <v>183</v>
      </c>
      <c r="X829" s="106">
        <v>151</v>
      </c>
      <c r="Y829" s="106">
        <v>119</v>
      </c>
      <c r="Z829" s="106">
        <v>179</v>
      </c>
      <c r="AA829" s="106">
        <v>185</v>
      </c>
      <c r="AB829" s="106">
        <v>127</v>
      </c>
      <c r="AC829" s="106">
        <v>162</v>
      </c>
      <c r="AD829" s="106">
        <v>194</v>
      </c>
      <c r="AE829" s="106">
        <v>190</v>
      </c>
      <c r="AF829" s="106">
        <v>128</v>
      </c>
      <c r="AG829" s="182">
        <v>187</v>
      </c>
      <c r="AH829" s="119">
        <f t="shared" si="233"/>
        <v>1993</v>
      </c>
      <c r="AI829" s="106">
        <f t="shared" si="234"/>
        <v>188</v>
      </c>
      <c r="AJ829" s="107">
        <f t="shared" si="235"/>
        <v>183</v>
      </c>
      <c r="AK829" s="107">
        <f t="shared" si="236"/>
        <v>151</v>
      </c>
      <c r="AL829" s="107">
        <f t="shared" si="237"/>
        <v>119</v>
      </c>
      <c r="AM829" s="107">
        <f t="shared" si="238"/>
        <v>179</v>
      </c>
      <c r="AN829" s="107">
        <f t="shared" si="239"/>
        <v>185</v>
      </c>
      <c r="AO829" s="107">
        <f t="shared" si="240"/>
        <v>127</v>
      </c>
      <c r="AP829" s="107">
        <f t="shared" si="241"/>
        <v>162</v>
      </c>
      <c r="AQ829" s="107">
        <f t="shared" si="242"/>
        <v>194</v>
      </c>
      <c r="AR829" s="107">
        <f t="shared" si="243"/>
        <v>190</v>
      </c>
      <c r="AS829" s="107">
        <f t="shared" si="244"/>
        <v>128</v>
      </c>
      <c r="AT829" s="107">
        <f t="shared" si="245"/>
        <v>187</v>
      </c>
      <c r="AU829" s="105">
        <f t="shared" si="246"/>
        <v>1993</v>
      </c>
      <c r="AV829" s="86">
        <v>171737.66999999995</v>
      </c>
      <c r="AW829" s="87">
        <f t="shared" si="247"/>
        <v>129071.69</v>
      </c>
      <c r="AX829" s="87">
        <f t="shared" si="248"/>
        <v>-42665.979999999952</v>
      </c>
    </row>
    <row r="830" spans="1:50" ht="15.75" thickBot="1" x14ac:dyDescent="0.3">
      <c r="A830" s="179" t="s">
        <v>152</v>
      </c>
      <c r="B830" s="180" t="s">
        <v>228</v>
      </c>
      <c r="C830" s="181" t="s">
        <v>224</v>
      </c>
      <c r="D830" s="176" t="str">
        <f t="shared" si="232"/>
        <v>1730695594-Superior-STAR-Travis</v>
      </c>
      <c r="E830" s="169" t="s">
        <v>480</v>
      </c>
      <c r="F830" s="169" t="s">
        <v>201</v>
      </c>
      <c r="G830" s="169" t="s">
        <v>225</v>
      </c>
      <c r="H830" s="85" t="s">
        <v>469</v>
      </c>
      <c r="I830" s="95" t="s">
        <v>510</v>
      </c>
      <c r="J830" s="116" t="s">
        <v>195</v>
      </c>
      <c r="K830" s="117" t="s">
        <v>195</v>
      </c>
      <c r="L830" s="117" t="s">
        <v>195</v>
      </c>
      <c r="M830" s="117" t="s">
        <v>195</v>
      </c>
      <c r="N830" s="117" t="s">
        <v>195</v>
      </c>
      <c r="O830" s="117" t="s">
        <v>195</v>
      </c>
      <c r="P830" s="117" t="s">
        <v>195</v>
      </c>
      <c r="Q830" s="117" t="s">
        <v>195</v>
      </c>
      <c r="R830" s="117" t="s">
        <v>195</v>
      </c>
      <c r="S830" s="117" t="s">
        <v>195</v>
      </c>
      <c r="T830" s="117" t="s">
        <v>195</v>
      </c>
      <c r="U830" s="118" t="s">
        <v>195</v>
      </c>
      <c r="V830" s="106">
        <v>58</v>
      </c>
      <c r="W830" s="106">
        <v>62</v>
      </c>
      <c r="X830" s="106">
        <v>66</v>
      </c>
      <c r="Y830" s="106">
        <v>30</v>
      </c>
      <c r="Z830" s="106">
        <v>37</v>
      </c>
      <c r="AA830" s="106">
        <v>17</v>
      </c>
      <c r="AB830" s="106">
        <v>19</v>
      </c>
      <c r="AC830" s="106">
        <v>28</v>
      </c>
      <c r="AD830" s="106">
        <v>38</v>
      </c>
      <c r="AE830" s="106">
        <v>33</v>
      </c>
      <c r="AF830" s="106">
        <v>28</v>
      </c>
      <c r="AG830" s="182">
        <v>35</v>
      </c>
      <c r="AH830" s="119">
        <f t="shared" si="233"/>
        <v>451</v>
      </c>
      <c r="AI830" s="106">
        <f t="shared" si="234"/>
        <v>58</v>
      </c>
      <c r="AJ830" s="107">
        <f t="shared" si="235"/>
        <v>62</v>
      </c>
      <c r="AK830" s="107">
        <f t="shared" si="236"/>
        <v>66</v>
      </c>
      <c r="AL830" s="107">
        <f t="shared" si="237"/>
        <v>30</v>
      </c>
      <c r="AM830" s="107">
        <f t="shared" si="238"/>
        <v>37</v>
      </c>
      <c r="AN830" s="107">
        <f t="shared" si="239"/>
        <v>17</v>
      </c>
      <c r="AO830" s="107">
        <f t="shared" si="240"/>
        <v>19</v>
      </c>
      <c r="AP830" s="107">
        <f t="shared" si="241"/>
        <v>28</v>
      </c>
      <c r="AQ830" s="107">
        <f t="shared" si="242"/>
        <v>38</v>
      </c>
      <c r="AR830" s="107">
        <f t="shared" si="243"/>
        <v>33</v>
      </c>
      <c r="AS830" s="107">
        <f t="shared" si="244"/>
        <v>28</v>
      </c>
      <c r="AT830" s="107">
        <f t="shared" si="245"/>
        <v>35</v>
      </c>
      <c r="AU830" s="105">
        <f t="shared" si="246"/>
        <v>451</v>
      </c>
      <c r="AV830" s="86">
        <v>41339.869999999995</v>
      </c>
      <c r="AW830" s="87">
        <f t="shared" si="247"/>
        <v>29207.89</v>
      </c>
      <c r="AX830" s="87">
        <f t="shared" si="248"/>
        <v>-12131.979999999996</v>
      </c>
    </row>
    <row r="831" spans="1:50" ht="15.75" thickBot="1" x14ac:dyDescent="0.3">
      <c r="A831" s="179" t="s">
        <v>153</v>
      </c>
      <c r="B831" s="180" t="s">
        <v>355</v>
      </c>
      <c r="C831" s="181" t="s">
        <v>209</v>
      </c>
      <c r="D831" s="176" t="str">
        <f t="shared" si="232"/>
        <v>1740358803-Superior-STAR-MRSA West</v>
      </c>
      <c r="E831" s="169" t="s">
        <v>480</v>
      </c>
      <c r="F831" s="169" t="s">
        <v>201</v>
      </c>
      <c r="G831" s="169" t="s">
        <v>202</v>
      </c>
      <c r="H831" s="85" t="s">
        <v>469</v>
      </c>
      <c r="I831" s="95" t="s">
        <v>510</v>
      </c>
      <c r="J831" s="116" t="s">
        <v>195</v>
      </c>
      <c r="K831" s="117" t="s">
        <v>195</v>
      </c>
      <c r="L831" s="117" t="s">
        <v>195</v>
      </c>
      <c r="M831" s="117" t="s">
        <v>195</v>
      </c>
      <c r="N831" s="117" t="s">
        <v>195</v>
      </c>
      <c r="O831" s="117" t="s">
        <v>195</v>
      </c>
      <c r="P831" s="117" t="s">
        <v>195</v>
      </c>
      <c r="Q831" s="117" t="s">
        <v>195</v>
      </c>
      <c r="R831" s="117" t="s">
        <v>195</v>
      </c>
      <c r="S831" s="117" t="s">
        <v>195</v>
      </c>
      <c r="T831" s="117" t="s">
        <v>195</v>
      </c>
      <c r="U831" s="118" t="s">
        <v>195</v>
      </c>
      <c r="V831" s="106">
        <v>107</v>
      </c>
      <c r="W831" s="106">
        <v>123</v>
      </c>
      <c r="X831" s="106">
        <v>121</v>
      </c>
      <c r="Y831" s="106">
        <v>129</v>
      </c>
      <c r="Z831" s="106">
        <v>153</v>
      </c>
      <c r="AA831" s="106">
        <v>113</v>
      </c>
      <c r="AB831" s="106">
        <v>122</v>
      </c>
      <c r="AC831" s="106">
        <v>91</v>
      </c>
      <c r="AD831" s="106">
        <v>73</v>
      </c>
      <c r="AE831" s="106">
        <v>102</v>
      </c>
      <c r="AF831" s="106">
        <v>78</v>
      </c>
      <c r="AG831" s="182">
        <v>104</v>
      </c>
      <c r="AH831" s="119">
        <f t="shared" si="233"/>
        <v>1316</v>
      </c>
      <c r="AI831" s="106">
        <f t="shared" si="234"/>
        <v>107</v>
      </c>
      <c r="AJ831" s="107">
        <f t="shared" si="235"/>
        <v>123</v>
      </c>
      <c r="AK831" s="107">
        <f t="shared" si="236"/>
        <v>121</v>
      </c>
      <c r="AL831" s="107">
        <f t="shared" si="237"/>
        <v>129</v>
      </c>
      <c r="AM831" s="107">
        <f t="shared" si="238"/>
        <v>153</v>
      </c>
      <c r="AN831" s="107">
        <f t="shared" si="239"/>
        <v>113</v>
      </c>
      <c r="AO831" s="107">
        <f t="shared" si="240"/>
        <v>122</v>
      </c>
      <c r="AP831" s="107">
        <f t="shared" si="241"/>
        <v>91</v>
      </c>
      <c r="AQ831" s="107">
        <f t="shared" si="242"/>
        <v>73</v>
      </c>
      <c r="AR831" s="107">
        <f t="shared" si="243"/>
        <v>102</v>
      </c>
      <c r="AS831" s="107">
        <f t="shared" si="244"/>
        <v>78</v>
      </c>
      <c r="AT831" s="107">
        <f t="shared" si="245"/>
        <v>104</v>
      </c>
      <c r="AU831" s="105">
        <f t="shared" si="246"/>
        <v>1316</v>
      </c>
      <c r="AV831" s="86">
        <v>102536.15999999997</v>
      </c>
      <c r="AW831" s="87">
        <f t="shared" si="247"/>
        <v>85227.47</v>
      </c>
      <c r="AX831" s="87">
        <f t="shared" si="248"/>
        <v>-17308.689999999973</v>
      </c>
    </row>
    <row r="832" spans="1:50" ht="15.75" thickBot="1" x14ac:dyDescent="0.3">
      <c r="A832" s="179" t="s">
        <v>154</v>
      </c>
      <c r="B832" s="180" t="s">
        <v>260</v>
      </c>
      <c r="C832" s="181" t="s">
        <v>360</v>
      </c>
      <c r="D832" s="176" t="str">
        <f t="shared" si="232"/>
        <v>1770082299-Superior-STAR-MRSA Northeast</v>
      </c>
      <c r="E832" s="169" t="s">
        <v>480</v>
      </c>
      <c r="F832" s="169" t="s">
        <v>201</v>
      </c>
      <c r="G832" s="169" t="s">
        <v>262</v>
      </c>
      <c r="H832" s="85" t="s">
        <v>469</v>
      </c>
      <c r="I832" s="95" t="s">
        <v>510</v>
      </c>
      <c r="J832" s="116" t="s">
        <v>195</v>
      </c>
      <c r="K832" s="117" t="s">
        <v>195</v>
      </c>
      <c r="L832" s="117" t="s">
        <v>195</v>
      </c>
      <c r="M832" s="117" t="s">
        <v>195</v>
      </c>
      <c r="N832" s="117" t="s">
        <v>195</v>
      </c>
      <c r="O832" s="117" t="s">
        <v>195</v>
      </c>
      <c r="P832" s="117" t="s">
        <v>195</v>
      </c>
      <c r="Q832" s="117" t="s">
        <v>195</v>
      </c>
      <c r="R832" s="117" t="s">
        <v>195</v>
      </c>
      <c r="S832" s="117" t="s">
        <v>195</v>
      </c>
      <c r="T832" s="117" t="s">
        <v>195</v>
      </c>
      <c r="U832" s="118" t="s">
        <v>195</v>
      </c>
      <c r="V832" s="106">
        <v>183</v>
      </c>
      <c r="W832" s="106">
        <v>172</v>
      </c>
      <c r="X832" s="106">
        <v>251</v>
      </c>
      <c r="Y832" s="106">
        <v>180</v>
      </c>
      <c r="Z832" s="106">
        <v>188</v>
      </c>
      <c r="AA832" s="106">
        <v>180</v>
      </c>
      <c r="AB832" s="106">
        <v>191</v>
      </c>
      <c r="AC832" s="106">
        <v>191</v>
      </c>
      <c r="AD832" s="106">
        <v>142</v>
      </c>
      <c r="AE832" s="106">
        <v>180</v>
      </c>
      <c r="AF832" s="106">
        <v>159</v>
      </c>
      <c r="AG832" s="182">
        <v>224</v>
      </c>
      <c r="AH832" s="119">
        <f t="shared" si="233"/>
        <v>2241</v>
      </c>
      <c r="AI832" s="106">
        <f t="shared" si="234"/>
        <v>183</v>
      </c>
      <c r="AJ832" s="107">
        <f t="shared" si="235"/>
        <v>172</v>
      </c>
      <c r="AK832" s="107">
        <f t="shared" si="236"/>
        <v>251</v>
      </c>
      <c r="AL832" s="107">
        <f t="shared" si="237"/>
        <v>180</v>
      </c>
      <c r="AM832" s="107">
        <f t="shared" si="238"/>
        <v>188</v>
      </c>
      <c r="AN832" s="107">
        <f t="shared" si="239"/>
        <v>180</v>
      </c>
      <c r="AO832" s="107">
        <f t="shared" si="240"/>
        <v>191</v>
      </c>
      <c r="AP832" s="107">
        <f t="shared" si="241"/>
        <v>191</v>
      </c>
      <c r="AQ832" s="107">
        <f t="shared" si="242"/>
        <v>142</v>
      </c>
      <c r="AR832" s="107">
        <f t="shared" si="243"/>
        <v>180</v>
      </c>
      <c r="AS832" s="107">
        <f t="shared" si="244"/>
        <v>159</v>
      </c>
      <c r="AT832" s="107">
        <f t="shared" si="245"/>
        <v>224</v>
      </c>
      <c r="AU832" s="105">
        <f t="shared" si="246"/>
        <v>2241</v>
      </c>
      <c r="AV832" s="86">
        <v>95011.330000000016</v>
      </c>
      <c r="AW832" s="87">
        <f t="shared" si="247"/>
        <v>145132.79</v>
      </c>
      <c r="AX832" s="87">
        <f t="shared" si="248"/>
        <v>50121.459999999992</v>
      </c>
    </row>
    <row r="833" spans="1:50" ht="15.75" thickBot="1" x14ac:dyDescent="0.3">
      <c r="A833" s="179" t="s">
        <v>156</v>
      </c>
      <c r="B833" s="180" t="s">
        <v>282</v>
      </c>
      <c r="C833" s="181" t="s">
        <v>303</v>
      </c>
      <c r="D833" s="176" t="str">
        <f t="shared" si="232"/>
        <v>1811135080-Superior-STAR-El Paso</v>
      </c>
      <c r="E833" s="169" t="s">
        <v>480</v>
      </c>
      <c r="F833" s="169" t="s">
        <v>201</v>
      </c>
      <c r="G833" s="169" t="s">
        <v>284</v>
      </c>
      <c r="H833" s="85" t="s">
        <v>469</v>
      </c>
      <c r="I833" s="95" t="s">
        <v>510</v>
      </c>
      <c r="J833" s="116" t="s">
        <v>195</v>
      </c>
      <c r="K833" s="117" t="s">
        <v>195</v>
      </c>
      <c r="L833" s="117" t="s">
        <v>195</v>
      </c>
      <c r="M833" s="117" t="s">
        <v>195</v>
      </c>
      <c r="N833" s="117" t="s">
        <v>195</v>
      </c>
      <c r="O833" s="117" t="s">
        <v>195</v>
      </c>
      <c r="P833" s="117" t="s">
        <v>195</v>
      </c>
      <c r="Q833" s="117" t="s">
        <v>195</v>
      </c>
      <c r="R833" s="117" t="s">
        <v>195</v>
      </c>
      <c r="S833" s="117" t="s">
        <v>195</v>
      </c>
      <c r="T833" s="117" t="s">
        <v>195</v>
      </c>
      <c r="U833" s="118" t="s">
        <v>195</v>
      </c>
      <c r="V833" s="106">
        <v>17</v>
      </c>
      <c r="W833" s="106">
        <v>52</v>
      </c>
      <c r="X833" s="106">
        <v>60</v>
      </c>
      <c r="Y833" s="106">
        <v>62</v>
      </c>
      <c r="Z833" s="106">
        <v>44</v>
      </c>
      <c r="AA833" s="106">
        <v>44</v>
      </c>
      <c r="AB833" s="106">
        <v>49</v>
      </c>
      <c r="AC833" s="106">
        <v>37</v>
      </c>
      <c r="AD833" s="106">
        <v>51</v>
      </c>
      <c r="AE833" s="106">
        <v>38</v>
      </c>
      <c r="AF833" s="106">
        <v>40</v>
      </c>
      <c r="AG833" s="182">
        <v>47</v>
      </c>
      <c r="AH833" s="119">
        <f t="shared" si="233"/>
        <v>541</v>
      </c>
      <c r="AI833" s="106">
        <f t="shared" si="234"/>
        <v>17</v>
      </c>
      <c r="AJ833" s="107">
        <f t="shared" si="235"/>
        <v>52</v>
      </c>
      <c r="AK833" s="107">
        <f t="shared" si="236"/>
        <v>60</v>
      </c>
      <c r="AL833" s="107">
        <f t="shared" si="237"/>
        <v>62</v>
      </c>
      <c r="AM833" s="107">
        <f t="shared" si="238"/>
        <v>44</v>
      </c>
      <c r="AN833" s="107">
        <f t="shared" si="239"/>
        <v>44</v>
      </c>
      <c r="AO833" s="107">
        <f t="shared" si="240"/>
        <v>49</v>
      </c>
      <c r="AP833" s="107">
        <f t="shared" si="241"/>
        <v>37</v>
      </c>
      <c r="AQ833" s="107">
        <f t="shared" si="242"/>
        <v>51</v>
      </c>
      <c r="AR833" s="107">
        <f t="shared" si="243"/>
        <v>38</v>
      </c>
      <c r="AS833" s="107">
        <f t="shared" si="244"/>
        <v>40</v>
      </c>
      <c r="AT833" s="107">
        <f t="shared" si="245"/>
        <v>47</v>
      </c>
      <c r="AU833" s="105">
        <f t="shared" si="246"/>
        <v>541</v>
      </c>
      <c r="AV833" s="86">
        <v>7704.0600000000059</v>
      </c>
      <c r="AW833" s="87">
        <f t="shared" si="247"/>
        <v>35036.519999999997</v>
      </c>
      <c r="AX833" s="87">
        <f t="shared" si="248"/>
        <v>27332.459999999992</v>
      </c>
    </row>
    <row r="834" spans="1:50" ht="15.75" thickBot="1" x14ac:dyDescent="0.3">
      <c r="A834" s="179" t="s">
        <v>157</v>
      </c>
      <c r="B834" s="180" t="s">
        <v>422</v>
      </c>
      <c r="C834" s="181" t="s">
        <v>360</v>
      </c>
      <c r="D834" s="176" t="str">
        <f t="shared" si="232"/>
        <v>1811256696-Superior-STAR-MRSA Northeast</v>
      </c>
      <c r="E834" s="169" t="s">
        <v>480</v>
      </c>
      <c r="F834" s="169" t="s">
        <v>201</v>
      </c>
      <c r="G834" s="169" t="s">
        <v>262</v>
      </c>
      <c r="H834" s="85" t="s">
        <v>469</v>
      </c>
      <c r="I834" s="95" t="s">
        <v>510</v>
      </c>
      <c r="J834" s="116" t="s">
        <v>195</v>
      </c>
      <c r="K834" s="117" t="s">
        <v>195</v>
      </c>
      <c r="L834" s="117" t="s">
        <v>195</v>
      </c>
      <c r="M834" s="117" t="s">
        <v>195</v>
      </c>
      <c r="N834" s="117" t="s">
        <v>195</v>
      </c>
      <c r="O834" s="117" t="s">
        <v>195</v>
      </c>
      <c r="P834" s="117" t="s">
        <v>195</v>
      </c>
      <c r="Q834" s="117" t="s">
        <v>195</v>
      </c>
      <c r="R834" s="117" t="s">
        <v>195</v>
      </c>
      <c r="S834" s="117" t="s">
        <v>195</v>
      </c>
      <c r="T834" s="117" t="s">
        <v>195</v>
      </c>
      <c r="U834" s="118" t="s">
        <v>195</v>
      </c>
      <c r="V834" s="106">
        <v>69</v>
      </c>
      <c r="W834" s="106">
        <v>74</v>
      </c>
      <c r="X834" s="106">
        <v>74</v>
      </c>
      <c r="Y834" s="106">
        <v>62</v>
      </c>
      <c r="Z834" s="106">
        <v>50</v>
      </c>
      <c r="AA834" s="106">
        <v>57</v>
      </c>
      <c r="AB834" s="106">
        <v>80</v>
      </c>
      <c r="AC834" s="106">
        <v>55</v>
      </c>
      <c r="AD834" s="106">
        <v>84</v>
      </c>
      <c r="AE834" s="106">
        <v>33</v>
      </c>
      <c r="AF834" s="106">
        <v>35</v>
      </c>
      <c r="AG834" s="182">
        <v>81</v>
      </c>
      <c r="AH834" s="119">
        <f t="shared" si="233"/>
        <v>754</v>
      </c>
      <c r="AI834" s="106">
        <f t="shared" si="234"/>
        <v>69</v>
      </c>
      <c r="AJ834" s="107">
        <f t="shared" si="235"/>
        <v>74</v>
      </c>
      <c r="AK834" s="107">
        <f t="shared" si="236"/>
        <v>74</v>
      </c>
      <c r="AL834" s="107">
        <f t="shared" si="237"/>
        <v>62</v>
      </c>
      <c r="AM834" s="107">
        <f t="shared" si="238"/>
        <v>50</v>
      </c>
      <c r="AN834" s="107">
        <f t="shared" si="239"/>
        <v>57</v>
      </c>
      <c r="AO834" s="107">
        <f t="shared" si="240"/>
        <v>80</v>
      </c>
      <c r="AP834" s="107">
        <f t="shared" si="241"/>
        <v>55</v>
      </c>
      <c r="AQ834" s="107">
        <f t="shared" si="242"/>
        <v>84</v>
      </c>
      <c r="AR834" s="107">
        <f t="shared" si="243"/>
        <v>33</v>
      </c>
      <c r="AS834" s="107">
        <f t="shared" si="244"/>
        <v>35</v>
      </c>
      <c r="AT834" s="107">
        <f t="shared" si="245"/>
        <v>81</v>
      </c>
      <c r="AU834" s="105">
        <f t="shared" si="246"/>
        <v>754</v>
      </c>
      <c r="AV834" s="86">
        <v>54362.379999999983</v>
      </c>
      <c r="AW834" s="87">
        <f t="shared" si="247"/>
        <v>48830.94</v>
      </c>
      <c r="AX834" s="87">
        <f t="shared" si="248"/>
        <v>-5531.4399999999805</v>
      </c>
    </row>
    <row r="835" spans="1:50" ht="15.75" thickBot="1" x14ac:dyDescent="0.3">
      <c r="A835" s="179" t="s">
        <v>158</v>
      </c>
      <c r="B835" s="180" t="s">
        <v>280</v>
      </c>
      <c r="C835" s="181" t="s">
        <v>391</v>
      </c>
      <c r="D835" s="176" t="str">
        <f t="shared" si="232"/>
        <v>1811987027-Superior-STAR-Lubbock</v>
      </c>
      <c r="E835" s="169" t="s">
        <v>480</v>
      </c>
      <c r="F835" s="169" t="s">
        <v>201</v>
      </c>
      <c r="G835" s="169" t="s">
        <v>279</v>
      </c>
      <c r="H835" s="85" t="s">
        <v>469</v>
      </c>
      <c r="I835" s="95" t="s">
        <v>510</v>
      </c>
      <c r="J835" s="116" t="s">
        <v>195</v>
      </c>
      <c r="K835" s="117" t="s">
        <v>195</v>
      </c>
      <c r="L835" s="117" t="s">
        <v>195</v>
      </c>
      <c r="M835" s="117" t="s">
        <v>195</v>
      </c>
      <c r="N835" s="117" t="s">
        <v>195</v>
      </c>
      <c r="O835" s="117" t="s">
        <v>195</v>
      </c>
      <c r="P835" s="117" t="s">
        <v>195</v>
      </c>
      <c r="Q835" s="117" t="s">
        <v>195</v>
      </c>
      <c r="R835" s="117" t="s">
        <v>195</v>
      </c>
      <c r="S835" s="117" t="s">
        <v>195</v>
      </c>
      <c r="T835" s="117" t="s">
        <v>195</v>
      </c>
      <c r="U835" s="118" t="s">
        <v>195</v>
      </c>
      <c r="V835" s="106">
        <v>425</v>
      </c>
      <c r="W835" s="106">
        <v>456</v>
      </c>
      <c r="X835" s="106">
        <v>561</v>
      </c>
      <c r="Y835" s="106">
        <v>500</v>
      </c>
      <c r="Z835" s="106">
        <v>426</v>
      </c>
      <c r="AA835" s="106">
        <v>430</v>
      </c>
      <c r="AB835" s="106">
        <v>458</v>
      </c>
      <c r="AC835" s="106">
        <v>370</v>
      </c>
      <c r="AD835" s="106">
        <v>422</v>
      </c>
      <c r="AE835" s="106">
        <v>305</v>
      </c>
      <c r="AF835" s="106">
        <v>297</v>
      </c>
      <c r="AG835" s="182">
        <v>428</v>
      </c>
      <c r="AH835" s="119">
        <f t="shared" si="233"/>
        <v>5078</v>
      </c>
      <c r="AI835" s="106">
        <f t="shared" si="234"/>
        <v>425</v>
      </c>
      <c r="AJ835" s="107">
        <f t="shared" si="235"/>
        <v>456</v>
      </c>
      <c r="AK835" s="107">
        <f t="shared" si="236"/>
        <v>561</v>
      </c>
      <c r="AL835" s="107">
        <f t="shared" si="237"/>
        <v>500</v>
      </c>
      <c r="AM835" s="107">
        <f t="shared" si="238"/>
        <v>426</v>
      </c>
      <c r="AN835" s="107">
        <f t="shared" si="239"/>
        <v>430</v>
      </c>
      <c r="AO835" s="107">
        <f t="shared" si="240"/>
        <v>458</v>
      </c>
      <c r="AP835" s="107">
        <f t="shared" si="241"/>
        <v>370</v>
      </c>
      <c r="AQ835" s="107">
        <f t="shared" si="242"/>
        <v>422</v>
      </c>
      <c r="AR835" s="107">
        <f t="shared" si="243"/>
        <v>305</v>
      </c>
      <c r="AS835" s="107">
        <f t="shared" si="244"/>
        <v>297</v>
      </c>
      <c r="AT835" s="107">
        <f t="shared" si="245"/>
        <v>428</v>
      </c>
      <c r="AU835" s="105">
        <f t="shared" si="246"/>
        <v>5078</v>
      </c>
      <c r="AV835" s="86">
        <v>242207.55999999997</v>
      </c>
      <c r="AW835" s="87">
        <f t="shared" si="247"/>
        <v>328864.03999999998</v>
      </c>
      <c r="AX835" s="87">
        <f t="shared" si="248"/>
        <v>86656.48000000001</v>
      </c>
    </row>
    <row r="836" spans="1:50" ht="15.75" thickBot="1" x14ac:dyDescent="0.3">
      <c r="A836" s="179" t="s">
        <v>159</v>
      </c>
      <c r="B836" s="180" t="s">
        <v>373</v>
      </c>
      <c r="C836" s="181" t="s">
        <v>211</v>
      </c>
      <c r="D836" s="176" t="str">
        <f t="shared" si="232"/>
        <v>1821399767-Superior-STAR-MRSA Central</v>
      </c>
      <c r="E836" s="169" t="s">
        <v>480</v>
      </c>
      <c r="F836" s="169" t="s">
        <v>201</v>
      </c>
      <c r="G836" s="169" t="s">
        <v>212</v>
      </c>
      <c r="H836" s="85" t="s">
        <v>469</v>
      </c>
      <c r="I836" s="95" t="s">
        <v>510</v>
      </c>
      <c r="J836" s="116" t="s">
        <v>195</v>
      </c>
      <c r="K836" s="117" t="s">
        <v>195</v>
      </c>
      <c r="L836" s="117" t="s">
        <v>195</v>
      </c>
      <c r="M836" s="117" t="s">
        <v>195</v>
      </c>
      <c r="N836" s="117" t="s">
        <v>195</v>
      </c>
      <c r="O836" s="117" t="s">
        <v>195</v>
      </c>
      <c r="P836" s="117" t="s">
        <v>195</v>
      </c>
      <c r="Q836" s="117" t="s">
        <v>195</v>
      </c>
      <c r="R836" s="117" t="s">
        <v>195</v>
      </c>
      <c r="S836" s="117" t="s">
        <v>195</v>
      </c>
      <c r="T836" s="117" t="s">
        <v>195</v>
      </c>
      <c r="U836" s="118" t="s">
        <v>195</v>
      </c>
      <c r="V836" s="106">
        <v>0</v>
      </c>
      <c r="W836" s="106">
        <v>0</v>
      </c>
      <c r="X836" s="106">
        <v>0</v>
      </c>
      <c r="Y836" s="106">
        <v>2</v>
      </c>
      <c r="Z836" s="106">
        <v>0</v>
      </c>
      <c r="AA836" s="106">
        <v>2</v>
      </c>
      <c r="AB836" s="106">
        <v>4</v>
      </c>
      <c r="AC836" s="106">
        <v>2</v>
      </c>
      <c r="AD836" s="106">
        <v>3</v>
      </c>
      <c r="AE836" s="106">
        <v>2</v>
      </c>
      <c r="AF836" s="106">
        <v>3</v>
      </c>
      <c r="AG836" s="182">
        <v>1</v>
      </c>
      <c r="AH836" s="119">
        <f t="shared" si="233"/>
        <v>19</v>
      </c>
      <c r="AI836" s="106">
        <f t="shared" si="234"/>
        <v>0</v>
      </c>
      <c r="AJ836" s="107">
        <f t="shared" si="235"/>
        <v>0</v>
      </c>
      <c r="AK836" s="107">
        <f t="shared" si="236"/>
        <v>0</v>
      </c>
      <c r="AL836" s="107">
        <f t="shared" si="237"/>
        <v>2</v>
      </c>
      <c r="AM836" s="107">
        <f t="shared" si="238"/>
        <v>0</v>
      </c>
      <c r="AN836" s="107">
        <f t="shared" si="239"/>
        <v>2</v>
      </c>
      <c r="AO836" s="107">
        <f t="shared" si="240"/>
        <v>4</v>
      </c>
      <c r="AP836" s="107">
        <f t="shared" si="241"/>
        <v>2</v>
      </c>
      <c r="AQ836" s="107">
        <f t="shared" si="242"/>
        <v>3</v>
      </c>
      <c r="AR836" s="107">
        <f t="shared" si="243"/>
        <v>2</v>
      </c>
      <c r="AS836" s="107">
        <f t="shared" si="244"/>
        <v>3</v>
      </c>
      <c r="AT836" s="107">
        <f t="shared" si="245"/>
        <v>1</v>
      </c>
      <c r="AU836" s="105">
        <f t="shared" si="246"/>
        <v>19</v>
      </c>
      <c r="AV836" s="86">
        <v>3292.4300000000007</v>
      </c>
      <c r="AW836" s="87">
        <f t="shared" si="247"/>
        <v>1230.49</v>
      </c>
      <c r="AX836" s="87">
        <f t="shared" si="248"/>
        <v>-2061.9400000000005</v>
      </c>
    </row>
    <row r="837" spans="1:50" ht="15.75" thickBot="1" x14ac:dyDescent="0.3">
      <c r="A837" s="179" t="s">
        <v>160</v>
      </c>
      <c r="B837" s="180" t="s">
        <v>374</v>
      </c>
      <c r="C837" s="181" t="s">
        <v>211</v>
      </c>
      <c r="D837" s="176" t="str">
        <f t="shared" si="232"/>
        <v>1821422551-Superior-STAR-MRSA Central</v>
      </c>
      <c r="E837" s="169" t="s">
        <v>480</v>
      </c>
      <c r="F837" s="169" t="s">
        <v>201</v>
      </c>
      <c r="G837" s="169" t="s">
        <v>212</v>
      </c>
      <c r="H837" s="85" t="s">
        <v>469</v>
      </c>
      <c r="I837" s="95" t="s">
        <v>510</v>
      </c>
      <c r="J837" s="116" t="s">
        <v>195</v>
      </c>
      <c r="K837" s="117" t="s">
        <v>195</v>
      </c>
      <c r="L837" s="117" t="s">
        <v>195</v>
      </c>
      <c r="M837" s="117" t="s">
        <v>195</v>
      </c>
      <c r="N837" s="117" t="s">
        <v>195</v>
      </c>
      <c r="O837" s="117" t="s">
        <v>195</v>
      </c>
      <c r="P837" s="117" t="s">
        <v>195</v>
      </c>
      <c r="Q837" s="117" t="s">
        <v>195</v>
      </c>
      <c r="R837" s="117" t="s">
        <v>195</v>
      </c>
      <c r="S837" s="117" t="s">
        <v>195</v>
      </c>
      <c r="T837" s="117" t="s">
        <v>195</v>
      </c>
      <c r="U837" s="118" t="s">
        <v>195</v>
      </c>
      <c r="V837" s="106">
        <v>2</v>
      </c>
      <c r="W837" s="106">
        <v>2</v>
      </c>
      <c r="X837" s="106">
        <v>2</v>
      </c>
      <c r="Y837" s="106">
        <v>0</v>
      </c>
      <c r="Z837" s="106">
        <v>4</v>
      </c>
      <c r="AA837" s="106">
        <v>4</v>
      </c>
      <c r="AB837" s="106">
        <v>0</v>
      </c>
      <c r="AC837" s="106">
        <v>4</v>
      </c>
      <c r="AD837" s="106">
        <v>0</v>
      </c>
      <c r="AE837" s="106">
        <v>1</v>
      </c>
      <c r="AF837" s="106">
        <v>1</v>
      </c>
      <c r="AG837" s="182">
        <v>1</v>
      </c>
      <c r="AH837" s="119">
        <f t="shared" si="233"/>
        <v>21</v>
      </c>
      <c r="AI837" s="106">
        <f t="shared" si="234"/>
        <v>2</v>
      </c>
      <c r="AJ837" s="107">
        <f t="shared" si="235"/>
        <v>2</v>
      </c>
      <c r="AK837" s="107">
        <f t="shared" si="236"/>
        <v>2</v>
      </c>
      <c r="AL837" s="107">
        <f t="shared" si="237"/>
        <v>0</v>
      </c>
      <c r="AM837" s="107">
        <f t="shared" si="238"/>
        <v>4</v>
      </c>
      <c r="AN837" s="107">
        <f t="shared" si="239"/>
        <v>4</v>
      </c>
      <c r="AO837" s="107">
        <f t="shared" si="240"/>
        <v>0</v>
      </c>
      <c r="AP837" s="107">
        <f t="shared" si="241"/>
        <v>4</v>
      </c>
      <c r="AQ837" s="107">
        <f t="shared" si="242"/>
        <v>0</v>
      </c>
      <c r="AR837" s="107">
        <f t="shared" si="243"/>
        <v>1</v>
      </c>
      <c r="AS837" s="107">
        <f t="shared" si="244"/>
        <v>1</v>
      </c>
      <c r="AT837" s="107">
        <f t="shared" si="245"/>
        <v>1</v>
      </c>
      <c r="AU837" s="105">
        <f t="shared" si="246"/>
        <v>21</v>
      </c>
      <c r="AV837" s="86">
        <v>20780.82</v>
      </c>
      <c r="AW837" s="87">
        <f t="shared" si="247"/>
        <v>1360.01</v>
      </c>
      <c r="AX837" s="87">
        <f t="shared" si="248"/>
        <v>-19420.810000000001</v>
      </c>
    </row>
    <row r="838" spans="1:50" ht="15.75" thickBot="1" x14ac:dyDescent="0.3">
      <c r="A838" s="179" t="s">
        <v>120</v>
      </c>
      <c r="B838" s="180" t="s">
        <v>357</v>
      </c>
      <c r="C838" s="181" t="s">
        <v>285</v>
      </c>
      <c r="D838" s="176" t="str">
        <f t="shared" si="232"/>
        <v>1558313171-Superior-STAR+PLUS-MRSA West</v>
      </c>
      <c r="E838" s="169" t="s">
        <v>480</v>
      </c>
      <c r="F838" s="169" t="s">
        <v>233</v>
      </c>
      <c r="G838" s="169" t="s">
        <v>202</v>
      </c>
      <c r="H838" s="85" t="s">
        <v>469</v>
      </c>
      <c r="I838" s="95" t="s">
        <v>510</v>
      </c>
      <c r="J838" s="116" t="s">
        <v>195</v>
      </c>
      <c r="K838" s="117" t="s">
        <v>195</v>
      </c>
      <c r="L838" s="117" t="s">
        <v>195</v>
      </c>
      <c r="M838" s="117" t="s">
        <v>195</v>
      </c>
      <c r="N838" s="117" t="s">
        <v>195</v>
      </c>
      <c r="O838" s="117" t="s">
        <v>195</v>
      </c>
      <c r="P838" s="117" t="s">
        <v>195</v>
      </c>
      <c r="Q838" s="117" t="s">
        <v>195</v>
      </c>
      <c r="R838" s="117" t="s">
        <v>195</v>
      </c>
      <c r="S838" s="117" t="s">
        <v>195</v>
      </c>
      <c r="T838" s="117" t="s">
        <v>195</v>
      </c>
      <c r="U838" s="118" t="s">
        <v>195</v>
      </c>
      <c r="V838" s="106">
        <v>5</v>
      </c>
      <c r="W838" s="106">
        <v>8</v>
      </c>
      <c r="X838" s="106">
        <v>3</v>
      </c>
      <c r="Y838" s="106">
        <v>8</v>
      </c>
      <c r="Z838" s="106">
        <v>5</v>
      </c>
      <c r="AA838" s="106">
        <v>7</v>
      </c>
      <c r="AB838" s="106">
        <v>8</v>
      </c>
      <c r="AC838" s="106">
        <v>5</v>
      </c>
      <c r="AD838" s="106">
        <v>11</v>
      </c>
      <c r="AE838" s="106">
        <v>8</v>
      </c>
      <c r="AF838" s="106">
        <v>9</v>
      </c>
      <c r="AG838" s="182">
        <v>9</v>
      </c>
      <c r="AH838" s="119">
        <f t="shared" si="233"/>
        <v>86</v>
      </c>
      <c r="AI838" s="106">
        <f t="shared" si="234"/>
        <v>5</v>
      </c>
      <c r="AJ838" s="107">
        <f t="shared" si="235"/>
        <v>8</v>
      </c>
      <c r="AK838" s="107">
        <f t="shared" si="236"/>
        <v>3</v>
      </c>
      <c r="AL838" s="107">
        <f t="shared" si="237"/>
        <v>8</v>
      </c>
      <c r="AM838" s="107">
        <f t="shared" si="238"/>
        <v>5</v>
      </c>
      <c r="AN838" s="107">
        <f t="shared" si="239"/>
        <v>7</v>
      </c>
      <c r="AO838" s="107">
        <f t="shared" si="240"/>
        <v>8</v>
      </c>
      <c r="AP838" s="107">
        <f t="shared" si="241"/>
        <v>5</v>
      </c>
      <c r="AQ838" s="107">
        <f t="shared" si="242"/>
        <v>11</v>
      </c>
      <c r="AR838" s="107">
        <f t="shared" si="243"/>
        <v>8</v>
      </c>
      <c r="AS838" s="107">
        <f t="shared" si="244"/>
        <v>9</v>
      </c>
      <c r="AT838" s="107">
        <f t="shared" si="245"/>
        <v>9</v>
      </c>
      <c r="AU838" s="105">
        <f t="shared" si="246"/>
        <v>86</v>
      </c>
      <c r="AV838" s="86">
        <v>11484.369999999997</v>
      </c>
      <c r="AW838" s="87">
        <f t="shared" si="247"/>
        <v>5569.58</v>
      </c>
      <c r="AX838" s="87">
        <f t="shared" si="248"/>
        <v>-5914.7899999999972</v>
      </c>
    </row>
    <row r="839" spans="1:50" ht="15.75" thickBot="1" x14ac:dyDescent="0.3">
      <c r="A839" s="179" t="s">
        <v>121</v>
      </c>
      <c r="B839" s="180" t="s">
        <v>297</v>
      </c>
      <c r="C839" s="181" t="s">
        <v>314</v>
      </c>
      <c r="D839" s="176" t="str">
        <f t="shared" si="232"/>
        <v>1558474999-Superior-STAR+PLUS-MRSA Central</v>
      </c>
      <c r="E839" s="169" t="s">
        <v>480</v>
      </c>
      <c r="F839" s="169" t="s">
        <v>233</v>
      </c>
      <c r="G839" s="169" t="s">
        <v>212</v>
      </c>
      <c r="H839" s="85" t="s">
        <v>469</v>
      </c>
      <c r="I839" s="95" t="s">
        <v>510</v>
      </c>
      <c r="J839" s="116" t="s">
        <v>195</v>
      </c>
      <c r="K839" s="117" t="s">
        <v>195</v>
      </c>
      <c r="L839" s="117" t="s">
        <v>195</v>
      </c>
      <c r="M839" s="117" t="s">
        <v>195</v>
      </c>
      <c r="N839" s="117" t="s">
        <v>195</v>
      </c>
      <c r="O839" s="117" t="s">
        <v>195</v>
      </c>
      <c r="P839" s="117" t="s">
        <v>195</v>
      </c>
      <c r="Q839" s="117" t="s">
        <v>195</v>
      </c>
      <c r="R839" s="117" t="s">
        <v>195</v>
      </c>
      <c r="S839" s="117" t="s">
        <v>195</v>
      </c>
      <c r="T839" s="117" t="s">
        <v>195</v>
      </c>
      <c r="U839" s="118" t="s">
        <v>195</v>
      </c>
      <c r="V839" s="106">
        <v>6</v>
      </c>
      <c r="W839" s="106">
        <v>7</v>
      </c>
      <c r="X839" s="106">
        <v>5</v>
      </c>
      <c r="Y839" s="106">
        <v>3</v>
      </c>
      <c r="Z839" s="106">
        <v>5</v>
      </c>
      <c r="AA839" s="106">
        <v>10</v>
      </c>
      <c r="AB839" s="106">
        <v>7</v>
      </c>
      <c r="AC839" s="106">
        <v>8</v>
      </c>
      <c r="AD839" s="106">
        <v>7</v>
      </c>
      <c r="AE839" s="106">
        <v>9</v>
      </c>
      <c r="AF839" s="106">
        <v>5</v>
      </c>
      <c r="AG839" s="182">
        <v>7</v>
      </c>
      <c r="AH839" s="119">
        <f t="shared" si="233"/>
        <v>79</v>
      </c>
      <c r="AI839" s="106">
        <f t="shared" si="234"/>
        <v>6</v>
      </c>
      <c r="AJ839" s="107">
        <f t="shared" si="235"/>
        <v>7</v>
      </c>
      <c r="AK839" s="107">
        <f t="shared" si="236"/>
        <v>5</v>
      </c>
      <c r="AL839" s="107">
        <f t="shared" si="237"/>
        <v>3</v>
      </c>
      <c r="AM839" s="107">
        <f t="shared" si="238"/>
        <v>5</v>
      </c>
      <c r="AN839" s="107">
        <f t="shared" si="239"/>
        <v>10</v>
      </c>
      <c r="AO839" s="107">
        <f t="shared" si="240"/>
        <v>7</v>
      </c>
      <c r="AP839" s="107">
        <f t="shared" si="241"/>
        <v>8</v>
      </c>
      <c r="AQ839" s="107">
        <f t="shared" si="242"/>
        <v>7</v>
      </c>
      <c r="AR839" s="107">
        <f t="shared" si="243"/>
        <v>9</v>
      </c>
      <c r="AS839" s="107">
        <f t="shared" si="244"/>
        <v>5</v>
      </c>
      <c r="AT839" s="107">
        <f t="shared" si="245"/>
        <v>7</v>
      </c>
      <c r="AU839" s="105">
        <f t="shared" si="246"/>
        <v>79</v>
      </c>
      <c r="AV839" s="86">
        <v>37162.44999999999</v>
      </c>
      <c r="AW839" s="87">
        <f t="shared" si="247"/>
        <v>5116.24</v>
      </c>
      <c r="AX839" s="87">
        <f t="shared" si="248"/>
        <v>-32046.209999999992</v>
      </c>
    </row>
    <row r="840" spans="1:50" ht="15.75" thickBot="1" x14ac:dyDescent="0.3">
      <c r="A840" s="179" t="s">
        <v>122</v>
      </c>
      <c r="B840" s="180" t="s">
        <v>244</v>
      </c>
      <c r="C840" s="181" t="s">
        <v>285</v>
      </c>
      <c r="D840" s="176" t="str">
        <f t="shared" si="232"/>
        <v>1578729653-Superior-STAR+PLUS-MRSA West</v>
      </c>
      <c r="E840" s="169" t="s">
        <v>480</v>
      </c>
      <c r="F840" s="169" t="s">
        <v>233</v>
      </c>
      <c r="G840" s="169" t="s">
        <v>202</v>
      </c>
      <c r="H840" s="85" t="s">
        <v>469</v>
      </c>
      <c r="I840" s="95" t="s">
        <v>510</v>
      </c>
      <c r="J840" s="116" t="s">
        <v>195</v>
      </c>
      <c r="K840" s="117" t="s">
        <v>195</v>
      </c>
      <c r="L840" s="117" t="s">
        <v>195</v>
      </c>
      <c r="M840" s="117" t="s">
        <v>195</v>
      </c>
      <c r="N840" s="117" t="s">
        <v>195</v>
      </c>
      <c r="O840" s="117" t="s">
        <v>195</v>
      </c>
      <c r="P840" s="117" t="s">
        <v>195</v>
      </c>
      <c r="Q840" s="117" t="s">
        <v>195</v>
      </c>
      <c r="R840" s="117" t="s">
        <v>195</v>
      </c>
      <c r="S840" s="117" t="s">
        <v>195</v>
      </c>
      <c r="T840" s="117" t="s">
        <v>195</v>
      </c>
      <c r="U840" s="118" t="s">
        <v>195</v>
      </c>
      <c r="V840" s="106">
        <v>8</v>
      </c>
      <c r="W840" s="106">
        <v>9</v>
      </c>
      <c r="X840" s="106">
        <v>7</v>
      </c>
      <c r="Y840" s="106">
        <v>4</v>
      </c>
      <c r="Z840" s="106">
        <v>4</v>
      </c>
      <c r="AA840" s="106">
        <v>7</v>
      </c>
      <c r="AB840" s="106">
        <v>10</v>
      </c>
      <c r="AC840" s="106">
        <v>9</v>
      </c>
      <c r="AD840" s="106">
        <v>3</v>
      </c>
      <c r="AE840" s="106">
        <v>4</v>
      </c>
      <c r="AF840" s="106">
        <v>7</v>
      </c>
      <c r="AG840" s="182">
        <v>7</v>
      </c>
      <c r="AH840" s="119">
        <f t="shared" si="233"/>
        <v>79</v>
      </c>
      <c r="AI840" s="106">
        <f t="shared" si="234"/>
        <v>8</v>
      </c>
      <c r="AJ840" s="107">
        <f t="shared" si="235"/>
        <v>9</v>
      </c>
      <c r="AK840" s="107">
        <f t="shared" si="236"/>
        <v>7</v>
      </c>
      <c r="AL840" s="107">
        <f t="shared" si="237"/>
        <v>4</v>
      </c>
      <c r="AM840" s="107">
        <f t="shared" si="238"/>
        <v>4</v>
      </c>
      <c r="AN840" s="107">
        <f t="shared" si="239"/>
        <v>7</v>
      </c>
      <c r="AO840" s="107">
        <f t="shared" si="240"/>
        <v>10</v>
      </c>
      <c r="AP840" s="107">
        <f t="shared" si="241"/>
        <v>9</v>
      </c>
      <c r="AQ840" s="107">
        <f t="shared" si="242"/>
        <v>3</v>
      </c>
      <c r="AR840" s="107">
        <f t="shared" si="243"/>
        <v>4</v>
      </c>
      <c r="AS840" s="107">
        <f t="shared" si="244"/>
        <v>7</v>
      </c>
      <c r="AT840" s="107">
        <f t="shared" si="245"/>
        <v>7</v>
      </c>
      <c r="AU840" s="105">
        <f t="shared" si="246"/>
        <v>79</v>
      </c>
      <c r="AV840" s="86">
        <v>3338.2299999999991</v>
      </c>
      <c r="AW840" s="87">
        <f t="shared" si="247"/>
        <v>5116.24</v>
      </c>
      <c r="AX840" s="87">
        <f t="shared" si="248"/>
        <v>1778.0100000000007</v>
      </c>
    </row>
    <row r="841" spans="1:50" ht="15.75" thickBot="1" x14ac:dyDescent="0.3">
      <c r="A841" s="179" t="s">
        <v>123</v>
      </c>
      <c r="B841" s="180" t="s">
        <v>411</v>
      </c>
      <c r="C841" s="181" t="s">
        <v>285</v>
      </c>
      <c r="D841" s="176" t="str">
        <f t="shared" si="232"/>
        <v>1588672448-Superior-STAR+PLUS-MRSA West</v>
      </c>
      <c r="E841" s="169" t="s">
        <v>480</v>
      </c>
      <c r="F841" s="169" t="s">
        <v>233</v>
      </c>
      <c r="G841" s="169" t="s">
        <v>202</v>
      </c>
      <c r="H841" s="85" t="s">
        <v>469</v>
      </c>
      <c r="I841" s="95" t="s">
        <v>510</v>
      </c>
      <c r="J841" s="116" t="s">
        <v>195</v>
      </c>
      <c r="K841" s="117" t="s">
        <v>195</v>
      </c>
      <c r="L841" s="117" t="s">
        <v>195</v>
      </c>
      <c r="M841" s="117" t="s">
        <v>195</v>
      </c>
      <c r="N841" s="117" t="s">
        <v>195</v>
      </c>
      <c r="O841" s="117" t="s">
        <v>195</v>
      </c>
      <c r="P841" s="117" t="s">
        <v>195</v>
      </c>
      <c r="Q841" s="117" t="s">
        <v>195</v>
      </c>
      <c r="R841" s="117" t="s">
        <v>195</v>
      </c>
      <c r="S841" s="117" t="s">
        <v>195</v>
      </c>
      <c r="T841" s="117" t="s">
        <v>195</v>
      </c>
      <c r="U841" s="118" t="s">
        <v>195</v>
      </c>
      <c r="V841" s="106">
        <v>7</v>
      </c>
      <c r="W841" s="106">
        <v>13</v>
      </c>
      <c r="X841" s="106">
        <v>14</v>
      </c>
      <c r="Y841" s="106">
        <v>7</v>
      </c>
      <c r="Z841" s="106">
        <v>11</v>
      </c>
      <c r="AA841" s="106">
        <v>15</v>
      </c>
      <c r="AB841" s="106">
        <v>9</v>
      </c>
      <c r="AC841" s="106">
        <v>8</v>
      </c>
      <c r="AD841" s="106">
        <v>14</v>
      </c>
      <c r="AE841" s="106">
        <v>19</v>
      </c>
      <c r="AF841" s="106">
        <v>11</v>
      </c>
      <c r="AG841" s="182">
        <v>11</v>
      </c>
      <c r="AH841" s="119">
        <f t="shared" si="233"/>
        <v>139</v>
      </c>
      <c r="AI841" s="106">
        <f t="shared" si="234"/>
        <v>7</v>
      </c>
      <c r="AJ841" s="107">
        <f t="shared" si="235"/>
        <v>13</v>
      </c>
      <c r="AK841" s="107">
        <f t="shared" si="236"/>
        <v>14</v>
      </c>
      <c r="AL841" s="107">
        <f t="shared" si="237"/>
        <v>7</v>
      </c>
      <c r="AM841" s="107">
        <f t="shared" si="238"/>
        <v>11</v>
      </c>
      <c r="AN841" s="107">
        <f t="shared" si="239"/>
        <v>15</v>
      </c>
      <c r="AO841" s="107">
        <f t="shared" si="240"/>
        <v>9</v>
      </c>
      <c r="AP841" s="107">
        <f t="shared" si="241"/>
        <v>8</v>
      </c>
      <c r="AQ841" s="107">
        <f t="shared" si="242"/>
        <v>14</v>
      </c>
      <c r="AR841" s="107">
        <f t="shared" si="243"/>
        <v>19</v>
      </c>
      <c r="AS841" s="107">
        <f t="shared" si="244"/>
        <v>11</v>
      </c>
      <c r="AT841" s="107">
        <f t="shared" si="245"/>
        <v>11</v>
      </c>
      <c r="AU841" s="105">
        <f t="shared" si="246"/>
        <v>139</v>
      </c>
      <c r="AV841" s="86">
        <v>12071.539999999999</v>
      </c>
      <c r="AW841" s="87">
        <f t="shared" si="247"/>
        <v>9001.99</v>
      </c>
      <c r="AX841" s="87">
        <f t="shared" si="248"/>
        <v>-3069.5499999999993</v>
      </c>
    </row>
    <row r="842" spans="1:50" ht="15.75" thickBot="1" x14ac:dyDescent="0.3">
      <c r="A842" s="179" t="s">
        <v>124</v>
      </c>
      <c r="B842" s="180" t="s">
        <v>258</v>
      </c>
      <c r="C842" s="181" t="s">
        <v>285</v>
      </c>
      <c r="D842" s="176" t="str">
        <f t="shared" si="232"/>
        <v>1619233368-Superior-STAR+PLUS-MRSA West</v>
      </c>
      <c r="E842" s="169" t="s">
        <v>480</v>
      </c>
      <c r="F842" s="169" t="s">
        <v>233</v>
      </c>
      <c r="G842" s="169" t="s">
        <v>202</v>
      </c>
      <c r="H842" s="85" t="s">
        <v>469</v>
      </c>
      <c r="I842" s="95" t="s">
        <v>510</v>
      </c>
      <c r="J842" s="116" t="s">
        <v>195</v>
      </c>
      <c r="K842" s="117" t="s">
        <v>195</v>
      </c>
      <c r="L842" s="117" t="s">
        <v>195</v>
      </c>
      <c r="M842" s="117" t="s">
        <v>195</v>
      </c>
      <c r="N842" s="117" t="s">
        <v>195</v>
      </c>
      <c r="O842" s="117" t="s">
        <v>195</v>
      </c>
      <c r="P842" s="117" t="s">
        <v>195</v>
      </c>
      <c r="Q842" s="117" t="s">
        <v>195</v>
      </c>
      <c r="R842" s="117" t="s">
        <v>195</v>
      </c>
      <c r="S842" s="117" t="s">
        <v>195</v>
      </c>
      <c r="T842" s="117" t="s">
        <v>195</v>
      </c>
      <c r="U842" s="118" t="s">
        <v>195</v>
      </c>
      <c r="V842" s="106">
        <v>1</v>
      </c>
      <c r="W842" s="106">
        <v>2</v>
      </c>
      <c r="X842" s="106">
        <v>2</v>
      </c>
      <c r="Y842" s="106">
        <v>0</v>
      </c>
      <c r="Z842" s="106">
        <v>1</v>
      </c>
      <c r="AA842" s="106">
        <v>1</v>
      </c>
      <c r="AB842" s="106">
        <v>0</v>
      </c>
      <c r="AC842" s="106">
        <v>0</v>
      </c>
      <c r="AD842" s="106">
        <v>2</v>
      </c>
      <c r="AE842" s="106">
        <v>1</v>
      </c>
      <c r="AF842" s="106">
        <v>0</v>
      </c>
      <c r="AG842" s="182">
        <v>0</v>
      </c>
      <c r="AH842" s="119">
        <f t="shared" si="233"/>
        <v>10</v>
      </c>
      <c r="AI842" s="106">
        <f t="shared" si="234"/>
        <v>1</v>
      </c>
      <c r="AJ842" s="107">
        <f t="shared" si="235"/>
        <v>2</v>
      </c>
      <c r="AK842" s="107">
        <f t="shared" si="236"/>
        <v>2</v>
      </c>
      <c r="AL842" s="107">
        <f t="shared" si="237"/>
        <v>0</v>
      </c>
      <c r="AM842" s="107">
        <f t="shared" si="238"/>
        <v>1</v>
      </c>
      <c r="AN842" s="107">
        <f t="shared" si="239"/>
        <v>1</v>
      </c>
      <c r="AO842" s="107">
        <f t="shared" si="240"/>
        <v>0</v>
      </c>
      <c r="AP842" s="107">
        <f t="shared" si="241"/>
        <v>0</v>
      </c>
      <c r="AQ842" s="107">
        <f t="shared" si="242"/>
        <v>2</v>
      </c>
      <c r="AR842" s="107">
        <f t="shared" si="243"/>
        <v>1</v>
      </c>
      <c r="AS842" s="107">
        <f t="shared" si="244"/>
        <v>0</v>
      </c>
      <c r="AT842" s="107">
        <f t="shared" si="245"/>
        <v>0</v>
      </c>
      <c r="AU842" s="105">
        <f t="shared" si="246"/>
        <v>10</v>
      </c>
      <c r="AV842" s="86">
        <v>680.24</v>
      </c>
      <c r="AW842" s="87">
        <f t="shared" si="247"/>
        <v>647.63</v>
      </c>
      <c r="AX842" s="87">
        <f t="shared" si="248"/>
        <v>-32.610000000000014</v>
      </c>
    </row>
    <row r="843" spans="1:50" ht="15.75" thickBot="1" x14ac:dyDescent="0.3">
      <c r="A843" s="179" t="s">
        <v>125</v>
      </c>
      <c r="B843" s="180" t="s">
        <v>328</v>
      </c>
      <c r="C843" s="181" t="s">
        <v>285</v>
      </c>
      <c r="D843" s="176" t="str">
        <f t="shared" si="232"/>
        <v>1619968054-Superior-STAR+PLUS-MRSA West</v>
      </c>
      <c r="E843" s="169" t="s">
        <v>480</v>
      </c>
      <c r="F843" s="169" t="s">
        <v>233</v>
      </c>
      <c r="G843" s="169" t="s">
        <v>202</v>
      </c>
      <c r="H843" s="85" t="s">
        <v>469</v>
      </c>
      <c r="I843" s="95" t="s">
        <v>510</v>
      </c>
      <c r="J843" s="116" t="s">
        <v>195</v>
      </c>
      <c r="K843" s="117" t="s">
        <v>195</v>
      </c>
      <c r="L843" s="117" t="s">
        <v>195</v>
      </c>
      <c r="M843" s="117" t="s">
        <v>195</v>
      </c>
      <c r="N843" s="117" t="s">
        <v>195</v>
      </c>
      <c r="O843" s="117" t="s">
        <v>195</v>
      </c>
      <c r="P843" s="117" t="s">
        <v>195</v>
      </c>
      <c r="Q843" s="117" t="s">
        <v>195</v>
      </c>
      <c r="R843" s="117" t="s">
        <v>195</v>
      </c>
      <c r="S843" s="117" t="s">
        <v>195</v>
      </c>
      <c r="T843" s="117" t="s">
        <v>195</v>
      </c>
      <c r="U843" s="118" t="s">
        <v>195</v>
      </c>
      <c r="V843" s="106">
        <v>4</v>
      </c>
      <c r="W843" s="106">
        <v>6</v>
      </c>
      <c r="X843" s="106">
        <v>4</v>
      </c>
      <c r="Y843" s="106">
        <v>3</v>
      </c>
      <c r="Z843" s="106">
        <v>5</v>
      </c>
      <c r="AA843" s="106">
        <v>1</v>
      </c>
      <c r="AB843" s="106">
        <v>2</v>
      </c>
      <c r="AC843" s="106">
        <v>1</v>
      </c>
      <c r="AD843" s="106">
        <v>5</v>
      </c>
      <c r="AE843" s="106">
        <v>2</v>
      </c>
      <c r="AF843" s="106">
        <v>5</v>
      </c>
      <c r="AG843" s="182">
        <v>2</v>
      </c>
      <c r="AH843" s="119">
        <f t="shared" si="233"/>
        <v>40</v>
      </c>
      <c r="AI843" s="106">
        <f t="shared" si="234"/>
        <v>4</v>
      </c>
      <c r="AJ843" s="107">
        <f t="shared" si="235"/>
        <v>6</v>
      </c>
      <c r="AK843" s="107">
        <f t="shared" si="236"/>
        <v>4</v>
      </c>
      <c r="AL843" s="107">
        <f t="shared" si="237"/>
        <v>3</v>
      </c>
      <c r="AM843" s="107">
        <f t="shared" si="238"/>
        <v>5</v>
      </c>
      <c r="AN843" s="107">
        <f t="shared" si="239"/>
        <v>1</v>
      </c>
      <c r="AO843" s="107">
        <f t="shared" si="240"/>
        <v>2</v>
      </c>
      <c r="AP843" s="107">
        <f t="shared" si="241"/>
        <v>1</v>
      </c>
      <c r="AQ843" s="107">
        <f t="shared" si="242"/>
        <v>5</v>
      </c>
      <c r="AR843" s="107">
        <f t="shared" si="243"/>
        <v>2</v>
      </c>
      <c r="AS843" s="107">
        <f t="shared" si="244"/>
        <v>5</v>
      </c>
      <c r="AT843" s="107">
        <f t="shared" si="245"/>
        <v>2</v>
      </c>
      <c r="AU843" s="105">
        <f t="shared" si="246"/>
        <v>40</v>
      </c>
      <c r="AV843" s="86">
        <v>2269.66</v>
      </c>
      <c r="AW843" s="87">
        <f t="shared" si="247"/>
        <v>2590.5</v>
      </c>
      <c r="AX843" s="87">
        <f t="shared" si="248"/>
        <v>320.84000000000015</v>
      </c>
    </row>
    <row r="844" spans="1:50" ht="15.75" thickBot="1" x14ac:dyDescent="0.3">
      <c r="A844" s="179" t="s">
        <v>126</v>
      </c>
      <c r="B844" s="180" t="s">
        <v>409</v>
      </c>
      <c r="C844" s="181" t="s">
        <v>314</v>
      </c>
      <c r="D844" s="176" t="str">
        <f t="shared" si="232"/>
        <v>1629215041-Superior-STAR+PLUS-MRSA Central</v>
      </c>
      <c r="E844" s="169" t="s">
        <v>480</v>
      </c>
      <c r="F844" s="169" t="s">
        <v>233</v>
      </c>
      <c r="G844" s="169" t="s">
        <v>212</v>
      </c>
      <c r="H844" s="85" t="s">
        <v>469</v>
      </c>
      <c r="I844" s="95" t="s">
        <v>510</v>
      </c>
      <c r="J844" s="116" t="s">
        <v>195</v>
      </c>
      <c r="K844" s="117" t="s">
        <v>195</v>
      </c>
      <c r="L844" s="117" t="s">
        <v>195</v>
      </c>
      <c r="M844" s="117" t="s">
        <v>195</v>
      </c>
      <c r="N844" s="117" t="s">
        <v>195</v>
      </c>
      <c r="O844" s="117" t="s">
        <v>195</v>
      </c>
      <c r="P844" s="117" t="s">
        <v>195</v>
      </c>
      <c r="Q844" s="117" t="s">
        <v>195</v>
      </c>
      <c r="R844" s="117" t="s">
        <v>195</v>
      </c>
      <c r="S844" s="117" t="s">
        <v>195</v>
      </c>
      <c r="T844" s="117" t="s">
        <v>195</v>
      </c>
      <c r="U844" s="118" t="s">
        <v>195</v>
      </c>
      <c r="V844" s="106">
        <v>5</v>
      </c>
      <c r="W844" s="106">
        <v>7</v>
      </c>
      <c r="X844" s="106">
        <v>2</v>
      </c>
      <c r="Y844" s="106">
        <v>3</v>
      </c>
      <c r="Z844" s="106">
        <v>4</v>
      </c>
      <c r="AA844" s="106">
        <v>3</v>
      </c>
      <c r="AB844" s="106">
        <v>4</v>
      </c>
      <c r="AC844" s="106">
        <v>2</v>
      </c>
      <c r="AD844" s="106">
        <v>2</v>
      </c>
      <c r="AE844" s="106">
        <v>5</v>
      </c>
      <c r="AF844" s="106">
        <v>5</v>
      </c>
      <c r="AG844" s="182">
        <v>4</v>
      </c>
      <c r="AH844" s="119">
        <f t="shared" si="233"/>
        <v>46</v>
      </c>
      <c r="AI844" s="106">
        <f t="shared" si="234"/>
        <v>5</v>
      </c>
      <c r="AJ844" s="107">
        <f t="shared" si="235"/>
        <v>7</v>
      </c>
      <c r="AK844" s="107">
        <f t="shared" si="236"/>
        <v>2</v>
      </c>
      <c r="AL844" s="107">
        <f t="shared" si="237"/>
        <v>3</v>
      </c>
      <c r="AM844" s="107">
        <f t="shared" si="238"/>
        <v>4</v>
      </c>
      <c r="AN844" s="107">
        <f t="shared" si="239"/>
        <v>3</v>
      </c>
      <c r="AO844" s="107">
        <f t="shared" si="240"/>
        <v>4</v>
      </c>
      <c r="AP844" s="107">
        <f t="shared" si="241"/>
        <v>2</v>
      </c>
      <c r="AQ844" s="107">
        <f t="shared" si="242"/>
        <v>2</v>
      </c>
      <c r="AR844" s="107">
        <f t="shared" si="243"/>
        <v>5</v>
      </c>
      <c r="AS844" s="107">
        <f t="shared" si="244"/>
        <v>5</v>
      </c>
      <c r="AT844" s="107">
        <f t="shared" si="245"/>
        <v>4</v>
      </c>
      <c r="AU844" s="105">
        <f t="shared" si="246"/>
        <v>46</v>
      </c>
      <c r="AV844" s="86">
        <v>3310.57</v>
      </c>
      <c r="AW844" s="87">
        <f t="shared" si="247"/>
        <v>2979.08</v>
      </c>
      <c r="AX844" s="87">
        <f t="shared" si="248"/>
        <v>-331.49000000000024</v>
      </c>
    </row>
    <row r="845" spans="1:50" ht="15.75" thickBot="1" x14ac:dyDescent="0.3">
      <c r="A845" s="179" t="s">
        <v>127</v>
      </c>
      <c r="B845" s="180" t="s">
        <v>404</v>
      </c>
      <c r="C845" s="181" t="s">
        <v>314</v>
      </c>
      <c r="D845" s="176" t="str">
        <f t="shared" si="232"/>
        <v>1639511207-Superior-STAR+PLUS-MRSA Central</v>
      </c>
      <c r="E845" s="169" t="s">
        <v>480</v>
      </c>
      <c r="F845" s="169" t="s">
        <v>233</v>
      </c>
      <c r="G845" s="169" t="s">
        <v>212</v>
      </c>
      <c r="H845" s="85" t="s">
        <v>469</v>
      </c>
      <c r="I845" s="95" t="s">
        <v>510</v>
      </c>
      <c r="J845" s="116" t="s">
        <v>195</v>
      </c>
      <c r="K845" s="117" t="s">
        <v>195</v>
      </c>
      <c r="L845" s="117" t="s">
        <v>195</v>
      </c>
      <c r="M845" s="117" t="s">
        <v>195</v>
      </c>
      <c r="N845" s="117" t="s">
        <v>195</v>
      </c>
      <c r="O845" s="117" t="s">
        <v>195</v>
      </c>
      <c r="P845" s="117" t="s">
        <v>195</v>
      </c>
      <c r="Q845" s="117" t="s">
        <v>195</v>
      </c>
      <c r="R845" s="117" t="s">
        <v>195</v>
      </c>
      <c r="S845" s="117" t="s">
        <v>195</v>
      </c>
      <c r="T845" s="117" t="s">
        <v>195</v>
      </c>
      <c r="U845" s="118" t="s">
        <v>195</v>
      </c>
      <c r="V845" s="106">
        <v>8</v>
      </c>
      <c r="W845" s="106">
        <v>13</v>
      </c>
      <c r="X845" s="106">
        <v>10</v>
      </c>
      <c r="Y845" s="106">
        <v>3</v>
      </c>
      <c r="Z845" s="106">
        <v>3</v>
      </c>
      <c r="AA845" s="106">
        <v>6</v>
      </c>
      <c r="AB845" s="106">
        <v>1</v>
      </c>
      <c r="AC845" s="106">
        <v>4</v>
      </c>
      <c r="AD845" s="106">
        <v>2</v>
      </c>
      <c r="AE845" s="106">
        <v>1</v>
      </c>
      <c r="AF845" s="106">
        <v>2</v>
      </c>
      <c r="AG845" s="182">
        <v>2</v>
      </c>
      <c r="AH845" s="119">
        <f t="shared" si="233"/>
        <v>55</v>
      </c>
      <c r="AI845" s="106">
        <f t="shared" si="234"/>
        <v>8</v>
      </c>
      <c r="AJ845" s="107">
        <f t="shared" si="235"/>
        <v>13</v>
      </c>
      <c r="AK845" s="107">
        <f t="shared" si="236"/>
        <v>10</v>
      </c>
      <c r="AL845" s="107">
        <f t="shared" si="237"/>
        <v>3</v>
      </c>
      <c r="AM845" s="107">
        <f t="shared" si="238"/>
        <v>3</v>
      </c>
      <c r="AN845" s="107">
        <f t="shared" si="239"/>
        <v>6</v>
      </c>
      <c r="AO845" s="107">
        <f t="shared" si="240"/>
        <v>1</v>
      </c>
      <c r="AP845" s="107">
        <f t="shared" si="241"/>
        <v>4</v>
      </c>
      <c r="AQ845" s="107">
        <f t="shared" si="242"/>
        <v>2</v>
      </c>
      <c r="AR845" s="107">
        <f t="shared" si="243"/>
        <v>1</v>
      </c>
      <c r="AS845" s="107">
        <f t="shared" si="244"/>
        <v>2</v>
      </c>
      <c r="AT845" s="107">
        <f t="shared" si="245"/>
        <v>2</v>
      </c>
      <c r="AU845" s="105">
        <f t="shared" si="246"/>
        <v>55</v>
      </c>
      <c r="AV845" s="86">
        <v>1370.4599999999994</v>
      </c>
      <c r="AW845" s="87">
        <f t="shared" si="247"/>
        <v>3561.94</v>
      </c>
      <c r="AX845" s="87">
        <f t="shared" si="248"/>
        <v>2191.4800000000005</v>
      </c>
    </row>
    <row r="846" spans="1:50" ht="15.75" thickBot="1" x14ac:dyDescent="0.3">
      <c r="A846" s="179" t="s">
        <v>130</v>
      </c>
      <c r="B846" s="180" t="s">
        <v>334</v>
      </c>
      <c r="C846" s="181" t="s">
        <v>314</v>
      </c>
      <c r="D846" s="176" t="str">
        <f t="shared" si="232"/>
        <v>1639735335-Superior-STAR+PLUS-MRSA Central</v>
      </c>
      <c r="E846" s="169" t="s">
        <v>480</v>
      </c>
      <c r="F846" s="169" t="s">
        <v>233</v>
      </c>
      <c r="G846" s="169" t="s">
        <v>212</v>
      </c>
      <c r="H846" s="85" t="s">
        <v>468</v>
      </c>
      <c r="I846" s="95" t="s">
        <v>510</v>
      </c>
      <c r="J846" s="116" t="s">
        <v>195</v>
      </c>
      <c r="K846" s="117" t="s">
        <v>195</v>
      </c>
      <c r="L846" s="117" t="s">
        <v>195</v>
      </c>
      <c r="M846" s="117" t="s">
        <v>195</v>
      </c>
      <c r="N846" s="117" t="s">
        <v>195</v>
      </c>
      <c r="O846" s="117" t="s">
        <v>195</v>
      </c>
      <c r="P846" s="117" t="s">
        <v>195</v>
      </c>
      <c r="Q846" s="117" t="s">
        <v>195</v>
      </c>
      <c r="R846" s="117" t="s">
        <v>195</v>
      </c>
      <c r="S846" s="117" t="s">
        <v>195</v>
      </c>
      <c r="T846" s="117" t="s">
        <v>195</v>
      </c>
      <c r="U846" s="118" t="s">
        <v>195</v>
      </c>
      <c r="V846" s="106">
        <v>18</v>
      </c>
      <c r="W846" s="106">
        <v>26</v>
      </c>
      <c r="X846" s="106">
        <v>19</v>
      </c>
      <c r="Y846" s="106">
        <v>17</v>
      </c>
      <c r="Z846" s="106">
        <v>21</v>
      </c>
      <c r="AA846" s="106">
        <v>16</v>
      </c>
      <c r="AB846" s="106">
        <v>21</v>
      </c>
      <c r="AC846" s="106">
        <v>12</v>
      </c>
      <c r="AD846" s="106">
        <v>10</v>
      </c>
      <c r="AE846" s="106">
        <v>19</v>
      </c>
      <c r="AF846" s="106">
        <v>19</v>
      </c>
      <c r="AG846" s="182">
        <v>23</v>
      </c>
      <c r="AH846" s="119">
        <f t="shared" si="233"/>
        <v>221</v>
      </c>
      <c r="AI846" s="106">
        <f t="shared" si="234"/>
        <v>18</v>
      </c>
      <c r="AJ846" s="107">
        <f t="shared" si="235"/>
        <v>26</v>
      </c>
      <c r="AK846" s="107">
        <f t="shared" si="236"/>
        <v>19</v>
      </c>
      <c r="AL846" s="107">
        <f t="shared" si="237"/>
        <v>17</v>
      </c>
      <c r="AM846" s="107">
        <f t="shared" si="238"/>
        <v>21</v>
      </c>
      <c r="AN846" s="107">
        <f t="shared" si="239"/>
        <v>16</v>
      </c>
      <c r="AO846" s="107">
        <f t="shared" si="240"/>
        <v>21</v>
      </c>
      <c r="AP846" s="107">
        <f t="shared" si="241"/>
        <v>12</v>
      </c>
      <c r="AQ846" s="107">
        <f t="shared" si="242"/>
        <v>10</v>
      </c>
      <c r="AR846" s="107">
        <f t="shared" si="243"/>
        <v>19</v>
      </c>
      <c r="AS846" s="107">
        <f t="shared" si="244"/>
        <v>19</v>
      </c>
      <c r="AT846" s="107">
        <f t="shared" si="245"/>
        <v>23</v>
      </c>
      <c r="AU846" s="105">
        <f t="shared" si="246"/>
        <v>221</v>
      </c>
      <c r="AV846" s="86">
        <v>17682.839999999993</v>
      </c>
      <c r="AW846" s="87">
        <f t="shared" si="247"/>
        <v>24052.03</v>
      </c>
      <c r="AX846" s="87">
        <f t="shared" si="248"/>
        <v>6369.190000000006</v>
      </c>
    </row>
    <row r="847" spans="1:50" ht="15.75" thickBot="1" x14ac:dyDescent="0.3">
      <c r="A847" s="179" t="s">
        <v>131</v>
      </c>
      <c r="B847" s="180" t="s">
        <v>293</v>
      </c>
      <c r="C847" s="181" t="s">
        <v>385</v>
      </c>
      <c r="D847" s="176" t="str">
        <f t="shared" si="232"/>
        <v>1659360279-Superior-STAR+PLUS-Lubbock</v>
      </c>
      <c r="E847" s="169" t="s">
        <v>480</v>
      </c>
      <c r="F847" s="169" t="s">
        <v>233</v>
      </c>
      <c r="G847" s="169" t="s">
        <v>279</v>
      </c>
      <c r="H847" s="85" t="s">
        <v>469</v>
      </c>
      <c r="I847" s="95" t="s">
        <v>510</v>
      </c>
      <c r="J847" s="116" t="s">
        <v>195</v>
      </c>
      <c r="K847" s="117" t="s">
        <v>195</v>
      </c>
      <c r="L847" s="117" t="s">
        <v>195</v>
      </c>
      <c r="M847" s="117" t="s">
        <v>195</v>
      </c>
      <c r="N847" s="117" t="s">
        <v>195</v>
      </c>
      <c r="O847" s="117" t="s">
        <v>195</v>
      </c>
      <c r="P847" s="117" t="s">
        <v>195</v>
      </c>
      <c r="Q847" s="117" t="s">
        <v>195</v>
      </c>
      <c r="R847" s="117" t="s">
        <v>195</v>
      </c>
      <c r="S847" s="117" t="s">
        <v>195</v>
      </c>
      <c r="T847" s="117" t="s">
        <v>195</v>
      </c>
      <c r="U847" s="118" t="s">
        <v>195</v>
      </c>
      <c r="V847" s="106">
        <v>10</v>
      </c>
      <c r="W847" s="106">
        <v>13</v>
      </c>
      <c r="X847" s="106">
        <v>6</v>
      </c>
      <c r="Y847" s="106">
        <v>7</v>
      </c>
      <c r="Z847" s="106">
        <v>13</v>
      </c>
      <c r="AA847" s="106">
        <v>7</v>
      </c>
      <c r="AB847" s="106">
        <v>9</v>
      </c>
      <c r="AC847" s="106">
        <v>9</v>
      </c>
      <c r="AD847" s="106">
        <v>7</v>
      </c>
      <c r="AE847" s="106">
        <v>4</v>
      </c>
      <c r="AF847" s="106">
        <v>6</v>
      </c>
      <c r="AG847" s="182">
        <v>8</v>
      </c>
      <c r="AH847" s="119">
        <f t="shared" si="233"/>
        <v>99</v>
      </c>
      <c r="AI847" s="106">
        <f t="shared" si="234"/>
        <v>10</v>
      </c>
      <c r="AJ847" s="107">
        <f t="shared" si="235"/>
        <v>13</v>
      </c>
      <c r="AK847" s="107">
        <f t="shared" si="236"/>
        <v>6</v>
      </c>
      <c r="AL847" s="107">
        <f t="shared" si="237"/>
        <v>7</v>
      </c>
      <c r="AM847" s="107">
        <f t="shared" si="238"/>
        <v>13</v>
      </c>
      <c r="AN847" s="107">
        <f t="shared" si="239"/>
        <v>7</v>
      </c>
      <c r="AO847" s="107">
        <f t="shared" si="240"/>
        <v>9</v>
      </c>
      <c r="AP847" s="107">
        <f t="shared" si="241"/>
        <v>9</v>
      </c>
      <c r="AQ847" s="107">
        <f t="shared" si="242"/>
        <v>7</v>
      </c>
      <c r="AR847" s="107">
        <f t="shared" si="243"/>
        <v>4</v>
      </c>
      <c r="AS847" s="107">
        <f t="shared" si="244"/>
        <v>6</v>
      </c>
      <c r="AT847" s="107">
        <f t="shared" si="245"/>
        <v>8</v>
      </c>
      <c r="AU847" s="105">
        <f t="shared" si="246"/>
        <v>99</v>
      </c>
      <c r="AV847" s="86">
        <v>7573.9999999999982</v>
      </c>
      <c r="AW847" s="87">
        <f t="shared" si="247"/>
        <v>6411.49</v>
      </c>
      <c r="AX847" s="87">
        <f t="shared" si="248"/>
        <v>-1162.5099999999984</v>
      </c>
    </row>
    <row r="848" spans="1:50" ht="15.75" thickBot="1" x14ac:dyDescent="0.3">
      <c r="A848" s="179" t="s">
        <v>132</v>
      </c>
      <c r="B848" s="180" t="s">
        <v>447</v>
      </c>
      <c r="C848" s="181" t="s">
        <v>285</v>
      </c>
      <c r="D848" s="176" t="str">
        <f t="shared" si="232"/>
        <v>1659722197-Superior-STAR+PLUS-MRSA West</v>
      </c>
      <c r="E848" s="169" t="s">
        <v>480</v>
      </c>
      <c r="F848" s="169" t="s">
        <v>233</v>
      </c>
      <c r="G848" s="169" t="s">
        <v>202</v>
      </c>
      <c r="H848" s="85" t="s">
        <v>469</v>
      </c>
      <c r="I848" s="95" t="s">
        <v>510</v>
      </c>
      <c r="J848" s="116" t="s">
        <v>195</v>
      </c>
      <c r="K848" s="117" t="s">
        <v>195</v>
      </c>
      <c r="L848" s="117" t="s">
        <v>195</v>
      </c>
      <c r="M848" s="117" t="s">
        <v>195</v>
      </c>
      <c r="N848" s="117" t="s">
        <v>195</v>
      </c>
      <c r="O848" s="117" t="s">
        <v>195</v>
      </c>
      <c r="P848" s="117" t="s">
        <v>195</v>
      </c>
      <c r="Q848" s="117" t="s">
        <v>195</v>
      </c>
      <c r="R848" s="117" t="s">
        <v>195</v>
      </c>
      <c r="S848" s="117" t="s">
        <v>195</v>
      </c>
      <c r="T848" s="117" t="s">
        <v>195</v>
      </c>
      <c r="U848" s="118" t="s">
        <v>195</v>
      </c>
      <c r="V848" s="106">
        <v>0</v>
      </c>
      <c r="W848" s="106">
        <v>2</v>
      </c>
      <c r="X848" s="106">
        <v>2</v>
      </c>
      <c r="Y848" s="106">
        <v>1</v>
      </c>
      <c r="Z848" s="106">
        <v>9</v>
      </c>
      <c r="AA848" s="106">
        <v>3</v>
      </c>
      <c r="AB848" s="106">
        <v>11</v>
      </c>
      <c r="AC848" s="106">
        <v>0</v>
      </c>
      <c r="AD848" s="106">
        <v>2</v>
      </c>
      <c r="AE848" s="106">
        <v>0</v>
      </c>
      <c r="AF848" s="106">
        <v>0</v>
      </c>
      <c r="AG848" s="182">
        <v>4</v>
      </c>
      <c r="AH848" s="119">
        <f t="shared" si="233"/>
        <v>34</v>
      </c>
      <c r="AI848" s="106">
        <f t="shared" si="234"/>
        <v>0</v>
      </c>
      <c r="AJ848" s="107">
        <f t="shared" si="235"/>
        <v>2</v>
      </c>
      <c r="AK848" s="107">
        <f t="shared" si="236"/>
        <v>2</v>
      </c>
      <c r="AL848" s="107">
        <f t="shared" si="237"/>
        <v>1</v>
      </c>
      <c r="AM848" s="107">
        <f t="shared" si="238"/>
        <v>9</v>
      </c>
      <c r="AN848" s="107">
        <f t="shared" si="239"/>
        <v>3</v>
      </c>
      <c r="AO848" s="107">
        <f t="shared" si="240"/>
        <v>11</v>
      </c>
      <c r="AP848" s="107">
        <f t="shared" si="241"/>
        <v>0</v>
      </c>
      <c r="AQ848" s="107">
        <f t="shared" si="242"/>
        <v>2</v>
      </c>
      <c r="AR848" s="107">
        <f t="shared" si="243"/>
        <v>0</v>
      </c>
      <c r="AS848" s="107">
        <f t="shared" si="244"/>
        <v>0</v>
      </c>
      <c r="AT848" s="107">
        <f t="shared" si="245"/>
        <v>4</v>
      </c>
      <c r="AU848" s="105">
        <f t="shared" si="246"/>
        <v>34</v>
      </c>
      <c r="AV848" s="86">
        <v>1931.1600000000003</v>
      </c>
      <c r="AW848" s="87">
        <f t="shared" si="247"/>
        <v>2201.9299999999998</v>
      </c>
      <c r="AX848" s="87">
        <f t="shared" si="248"/>
        <v>270.76999999999953</v>
      </c>
    </row>
    <row r="849" spans="1:50" ht="15.75" thickBot="1" x14ac:dyDescent="0.3">
      <c r="A849" s="179" t="s">
        <v>133</v>
      </c>
      <c r="B849" s="180" t="s">
        <v>374</v>
      </c>
      <c r="C849" s="181" t="s">
        <v>314</v>
      </c>
      <c r="D849" s="176" t="str">
        <f t="shared" si="232"/>
        <v>1659770030-Superior-STAR+PLUS-MRSA Central</v>
      </c>
      <c r="E849" s="169" t="s">
        <v>480</v>
      </c>
      <c r="F849" s="169" t="s">
        <v>233</v>
      </c>
      <c r="G849" s="169" t="s">
        <v>212</v>
      </c>
      <c r="H849" s="85" t="s">
        <v>469</v>
      </c>
      <c r="I849" s="95" t="s">
        <v>510</v>
      </c>
      <c r="J849" s="116" t="s">
        <v>195</v>
      </c>
      <c r="K849" s="117" t="s">
        <v>195</v>
      </c>
      <c r="L849" s="117" t="s">
        <v>195</v>
      </c>
      <c r="M849" s="117" t="s">
        <v>195</v>
      </c>
      <c r="N849" s="117" t="s">
        <v>195</v>
      </c>
      <c r="O849" s="117" t="s">
        <v>195</v>
      </c>
      <c r="P849" s="117" t="s">
        <v>195</v>
      </c>
      <c r="Q849" s="117" t="s">
        <v>195</v>
      </c>
      <c r="R849" s="117" t="s">
        <v>195</v>
      </c>
      <c r="S849" s="117" t="s">
        <v>195</v>
      </c>
      <c r="T849" s="117" t="s">
        <v>195</v>
      </c>
      <c r="U849" s="118" t="s">
        <v>195</v>
      </c>
      <c r="V849" s="106">
        <v>21</v>
      </c>
      <c r="W849" s="106">
        <v>23</v>
      </c>
      <c r="X849" s="106">
        <v>15</v>
      </c>
      <c r="Y849" s="106">
        <v>18</v>
      </c>
      <c r="Z849" s="106">
        <v>19</v>
      </c>
      <c r="AA849" s="106">
        <v>15</v>
      </c>
      <c r="AB849" s="106">
        <v>21</v>
      </c>
      <c r="AC849" s="106">
        <v>16</v>
      </c>
      <c r="AD849" s="106">
        <v>20</v>
      </c>
      <c r="AE849" s="106">
        <v>15</v>
      </c>
      <c r="AF849" s="106">
        <v>12</v>
      </c>
      <c r="AG849" s="182">
        <v>23</v>
      </c>
      <c r="AH849" s="119">
        <f t="shared" si="233"/>
        <v>218</v>
      </c>
      <c r="AI849" s="106">
        <f t="shared" si="234"/>
        <v>21</v>
      </c>
      <c r="AJ849" s="107">
        <f t="shared" si="235"/>
        <v>23</v>
      </c>
      <c r="AK849" s="107">
        <f t="shared" si="236"/>
        <v>15</v>
      </c>
      <c r="AL849" s="107">
        <f t="shared" si="237"/>
        <v>18</v>
      </c>
      <c r="AM849" s="107">
        <f t="shared" si="238"/>
        <v>19</v>
      </c>
      <c r="AN849" s="107">
        <f t="shared" si="239"/>
        <v>15</v>
      </c>
      <c r="AO849" s="107">
        <f t="shared" si="240"/>
        <v>21</v>
      </c>
      <c r="AP849" s="107">
        <f t="shared" si="241"/>
        <v>16</v>
      </c>
      <c r="AQ849" s="107">
        <f t="shared" si="242"/>
        <v>20</v>
      </c>
      <c r="AR849" s="107">
        <f t="shared" si="243"/>
        <v>15</v>
      </c>
      <c r="AS849" s="107">
        <f t="shared" si="244"/>
        <v>12</v>
      </c>
      <c r="AT849" s="107">
        <f t="shared" si="245"/>
        <v>23</v>
      </c>
      <c r="AU849" s="105">
        <f t="shared" si="246"/>
        <v>218</v>
      </c>
      <c r="AV849" s="86">
        <v>17149.769999999993</v>
      </c>
      <c r="AW849" s="87">
        <f t="shared" si="247"/>
        <v>14118.23</v>
      </c>
      <c r="AX849" s="87">
        <f t="shared" si="248"/>
        <v>-3031.5399999999936</v>
      </c>
    </row>
    <row r="850" spans="1:50" ht="15.75" thickBot="1" x14ac:dyDescent="0.3">
      <c r="A850" s="179" t="s">
        <v>134</v>
      </c>
      <c r="B850" s="180" t="s">
        <v>325</v>
      </c>
      <c r="C850" s="181" t="s">
        <v>441</v>
      </c>
      <c r="D850" s="176" t="str">
        <f t="shared" si="232"/>
        <v>1659812725-Superior-STAR+PLUS-Bexar</v>
      </c>
      <c r="E850" s="169" t="s">
        <v>480</v>
      </c>
      <c r="F850" s="169" t="s">
        <v>233</v>
      </c>
      <c r="G850" s="169" t="s">
        <v>272</v>
      </c>
      <c r="H850" s="85" t="s">
        <v>469</v>
      </c>
      <c r="I850" s="95" t="s">
        <v>510</v>
      </c>
      <c r="J850" s="116" t="s">
        <v>195</v>
      </c>
      <c r="K850" s="117" t="s">
        <v>195</v>
      </c>
      <c r="L850" s="117" t="s">
        <v>195</v>
      </c>
      <c r="M850" s="117" t="s">
        <v>195</v>
      </c>
      <c r="N850" s="117" t="s">
        <v>195</v>
      </c>
      <c r="O850" s="117" t="s">
        <v>195</v>
      </c>
      <c r="P850" s="117" t="s">
        <v>195</v>
      </c>
      <c r="Q850" s="117" t="s">
        <v>195</v>
      </c>
      <c r="R850" s="117" t="s">
        <v>195</v>
      </c>
      <c r="S850" s="117" t="s">
        <v>195</v>
      </c>
      <c r="T850" s="117" t="s">
        <v>195</v>
      </c>
      <c r="U850" s="118" t="s">
        <v>195</v>
      </c>
      <c r="V850" s="106">
        <v>7</v>
      </c>
      <c r="W850" s="106">
        <v>6</v>
      </c>
      <c r="X850" s="106">
        <v>8</v>
      </c>
      <c r="Y850" s="106">
        <v>7</v>
      </c>
      <c r="Z850" s="106">
        <v>6</v>
      </c>
      <c r="AA850" s="106">
        <v>8</v>
      </c>
      <c r="AB850" s="106">
        <v>11</v>
      </c>
      <c r="AC850" s="106">
        <v>2</v>
      </c>
      <c r="AD850" s="106">
        <v>10</v>
      </c>
      <c r="AE850" s="106">
        <v>6</v>
      </c>
      <c r="AF850" s="106">
        <v>6</v>
      </c>
      <c r="AG850" s="182">
        <v>17</v>
      </c>
      <c r="AH850" s="119">
        <f t="shared" si="233"/>
        <v>94</v>
      </c>
      <c r="AI850" s="106">
        <f t="shared" si="234"/>
        <v>7</v>
      </c>
      <c r="AJ850" s="107">
        <f t="shared" si="235"/>
        <v>6</v>
      </c>
      <c r="AK850" s="107">
        <f t="shared" si="236"/>
        <v>8</v>
      </c>
      <c r="AL850" s="107">
        <f t="shared" si="237"/>
        <v>7</v>
      </c>
      <c r="AM850" s="107">
        <f t="shared" si="238"/>
        <v>6</v>
      </c>
      <c r="AN850" s="107">
        <f t="shared" si="239"/>
        <v>8</v>
      </c>
      <c r="AO850" s="107">
        <f t="shared" si="240"/>
        <v>11</v>
      </c>
      <c r="AP850" s="107">
        <f t="shared" si="241"/>
        <v>2</v>
      </c>
      <c r="AQ850" s="107">
        <f t="shared" si="242"/>
        <v>10</v>
      </c>
      <c r="AR850" s="107">
        <f t="shared" si="243"/>
        <v>6</v>
      </c>
      <c r="AS850" s="107">
        <f t="shared" si="244"/>
        <v>6</v>
      </c>
      <c r="AT850" s="107">
        <f t="shared" si="245"/>
        <v>17</v>
      </c>
      <c r="AU850" s="105">
        <f t="shared" si="246"/>
        <v>94</v>
      </c>
      <c r="AV850" s="86">
        <v>1620.6900000000003</v>
      </c>
      <c r="AW850" s="87">
        <f t="shared" si="247"/>
        <v>6087.68</v>
      </c>
      <c r="AX850" s="87">
        <f t="shared" si="248"/>
        <v>4466.99</v>
      </c>
    </row>
    <row r="851" spans="1:50" ht="15.75" thickBot="1" x14ac:dyDescent="0.3">
      <c r="A851" s="179" t="s">
        <v>135</v>
      </c>
      <c r="B851" s="180" t="s">
        <v>313</v>
      </c>
      <c r="C851" s="181" t="s">
        <v>314</v>
      </c>
      <c r="D851" s="176" t="str">
        <f t="shared" si="232"/>
        <v>1669468617-Superior-STAR+PLUS-MRSA Central</v>
      </c>
      <c r="E851" s="169" t="s">
        <v>480</v>
      </c>
      <c r="F851" s="169" t="s">
        <v>233</v>
      </c>
      <c r="G851" s="169" t="s">
        <v>212</v>
      </c>
      <c r="H851" s="85" t="s">
        <v>469</v>
      </c>
      <c r="I851" s="95" t="s">
        <v>510</v>
      </c>
      <c r="J851" s="116" t="s">
        <v>195</v>
      </c>
      <c r="K851" s="117" t="s">
        <v>195</v>
      </c>
      <c r="L851" s="117" t="s">
        <v>195</v>
      </c>
      <c r="M851" s="117" t="s">
        <v>195</v>
      </c>
      <c r="N851" s="117" t="s">
        <v>195</v>
      </c>
      <c r="O851" s="117" t="s">
        <v>195</v>
      </c>
      <c r="P851" s="117" t="s">
        <v>195</v>
      </c>
      <c r="Q851" s="117" t="s">
        <v>195</v>
      </c>
      <c r="R851" s="117" t="s">
        <v>195</v>
      </c>
      <c r="S851" s="117" t="s">
        <v>195</v>
      </c>
      <c r="T851" s="117" t="s">
        <v>195</v>
      </c>
      <c r="U851" s="118" t="s">
        <v>195</v>
      </c>
      <c r="V851" s="106">
        <v>19</v>
      </c>
      <c r="W851" s="106">
        <v>18</v>
      </c>
      <c r="X851" s="106">
        <v>21</v>
      </c>
      <c r="Y851" s="106">
        <v>18</v>
      </c>
      <c r="Z851" s="106">
        <v>10</v>
      </c>
      <c r="AA851" s="106">
        <v>22</v>
      </c>
      <c r="AB851" s="106">
        <v>23</v>
      </c>
      <c r="AC851" s="106">
        <v>20</v>
      </c>
      <c r="AD851" s="106">
        <v>21</v>
      </c>
      <c r="AE851" s="106">
        <v>15</v>
      </c>
      <c r="AF851" s="106">
        <v>23</v>
      </c>
      <c r="AG851" s="182">
        <v>23</v>
      </c>
      <c r="AH851" s="119">
        <f t="shared" si="233"/>
        <v>233</v>
      </c>
      <c r="AI851" s="106">
        <f t="shared" si="234"/>
        <v>19</v>
      </c>
      <c r="AJ851" s="107">
        <f t="shared" si="235"/>
        <v>18</v>
      </c>
      <c r="AK851" s="107">
        <f t="shared" si="236"/>
        <v>21</v>
      </c>
      <c r="AL851" s="107">
        <f t="shared" si="237"/>
        <v>18</v>
      </c>
      <c r="AM851" s="107">
        <f t="shared" si="238"/>
        <v>10</v>
      </c>
      <c r="AN851" s="107">
        <f t="shared" si="239"/>
        <v>22</v>
      </c>
      <c r="AO851" s="107">
        <f t="shared" si="240"/>
        <v>23</v>
      </c>
      <c r="AP851" s="107">
        <f t="shared" si="241"/>
        <v>20</v>
      </c>
      <c r="AQ851" s="107">
        <f t="shared" si="242"/>
        <v>21</v>
      </c>
      <c r="AR851" s="107">
        <f t="shared" si="243"/>
        <v>15</v>
      </c>
      <c r="AS851" s="107">
        <f t="shared" si="244"/>
        <v>23</v>
      </c>
      <c r="AT851" s="107">
        <f t="shared" si="245"/>
        <v>23</v>
      </c>
      <c r="AU851" s="105">
        <f t="shared" si="246"/>
        <v>233</v>
      </c>
      <c r="AV851" s="86">
        <v>12249.34</v>
      </c>
      <c r="AW851" s="87">
        <f t="shared" si="247"/>
        <v>15089.67</v>
      </c>
      <c r="AX851" s="87">
        <f t="shared" si="248"/>
        <v>2840.33</v>
      </c>
    </row>
    <row r="852" spans="1:50" ht="15.75" thickBot="1" x14ac:dyDescent="0.3">
      <c r="A852" s="179" t="s">
        <v>95</v>
      </c>
      <c r="B852" s="180" t="s">
        <v>322</v>
      </c>
      <c r="C852" s="181" t="s">
        <v>405</v>
      </c>
      <c r="D852" s="176" t="str">
        <f t="shared" si="232"/>
        <v>1427334077-United-STAR-Harris</v>
      </c>
      <c r="E852" s="169" t="s">
        <v>482</v>
      </c>
      <c r="F852" s="169" t="s">
        <v>201</v>
      </c>
      <c r="G852" s="169" t="s">
        <v>321</v>
      </c>
      <c r="H852" s="85" t="s">
        <v>469</v>
      </c>
      <c r="I852" s="95" t="s">
        <v>510</v>
      </c>
      <c r="J852" s="116" t="s">
        <v>195</v>
      </c>
      <c r="K852" s="117" t="s">
        <v>195</v>
      </c>
      <c r="L852" s="117" t="s">
        <v>195</v>
      </c>
      <c r="M852" s="117" t="s">
        <v>195</v>
      </c>
      <c r="N852" s="117" t="s">
        <v>195</v>
      </c>
      <c r="O852" s="117" t="s">
        <v>195</v>
      </c>
      <c r="P852" s="117" t="s">
        <v>195</v>
      </c>
      <c r="Q852" s="117" t="s">
        <v>195</v>
      </c>
      <c r="R852" s="117" t="s">
        <v>195</v>
      </c>
      <c r="S852" s="117" t="s">
        <v>195</v>
      </c>
      <c r="T852" s="117" t="s">
        <v>195</v>
      </c>
      <c r="U852" s="118" t="s">
        <v>195</v>
      </c>
      <c r="V852" s="106">
        <v>61</v>
      </c>
      <c r="W852" s="106">
        <v>69</v>
      </c>
      <c r="X852" s="106">
        <v>71</v>
      </c>
      <c r="Y852" s="106">
        <v>49</v>
      </c>
      <c r="Z852" s="106">
        <v>67</v>
      </c>
      <c r="AA852" s="106">
        <v>80</v>
      </c>
      <c r="AB852" s="106">
        <v>75</v>
      </c>
      <c r="AC852" s="106">
        <v>64</v>
      </c>
      <c r="AD852" s="106">
        <v>81</v>
      </c>
      <c r="AE852" s="106">
        <v>100</v>
      </c>
      <c r="AF852" s="106">
        <v>73</v>
      </c>
      <c r="AG852" s="182">
        <v>120</v>
      </c>
      <c r="AH852" s="119">
        <f t="shared" si="233"/>
        <v>910</v>
      </c>
      <c r="AI852" s="106">
        <f t="shared" si="234"/>
        <v>61</v>
      </c>
      <c r="AJ852" s="107">
        <f t="shared" si="235"/>
        <v>69</v>
      </c>
      <c r="AK852" s="107">
        <f t="shared" si="236"/>
        <v>71</v>
      </c>
      <c r="AL852" s="107">
        <f t="shared" si="237"/>
        <v>49</v>
      </c>
      <c r="AM852" s="107">
        <f t="shared" si="238"/>
        <v>67</v>
      </c>
      <c r="AN852" s="107">
        <f t="shared" si="239"/>
        <v>80</v>
      </c>
      <c r="AO852" s="107">
        <f t="shared" si="240"/>
        <v>75</v>
      </c>
      <c r="AP852" s="107">
        <f t="shared" si="241"/>
        <v>64</v>
      </c>
      <c r="AQ852" s="107">
        <f t="shared" si="242"/>
        <v>81</v>
      </c>
      <c r="AR852" s="107">
        <f t="shared" si="243"/>
        <v>100</v>
      </c>
      <c r="AS852" s="107">
        <f t="shared" si="244"/>
        <v>73</v>
      </c>
      <c r="AT852" s="107">
        <f t="shared" si="245"/>
        <v>120</v>
      </c>
      <c r="AU852" s="105">
        <f t="shared" si="246"/>
        <v>910</v>
      </c>
      <c r="AV852" s="86">
        <v>36338.47</v>
      </c>
      <c r="AW852" s="87">
        <f t="shared" si="247"/>
        <v>58933.89</v>
      </c>
      <c r="AX852" s="87">
        <f t="shared" si="248"/>
        <v>22595.42</v>
      </c>
    </row>
    <row r="853" spans="1:50" ht="15.75" thickBot="1" x14ac:dyDescent="0.3">
      <c r="A853" s="179" t="s">
        <v>111</v>
      </c>
      <c r="B853" s="180" t="s">
        <v>364</v>
      </c>
      <c r="C853" s="181" t="s">
        <v>405</v>
      </c>
      <c r="D853" s="176" t="str">
        <f t="shared" si="232"/>
        <v>1518465616-United-STAR-Harris</v>
      </c>
      <c r="E853" s="169" t="s">
        <v>482</v>
      </c>
      <c r="F853" s="169" t="s">
        <v>201</v>
      </c>
      <c r="G853" s="169" t="s">
        <v>321</v>
      </c>
      <c r="H853" s="85" t="s">
        <v>469</v>
      </c>
      <c r="I853" s="95" t="s">
        <v>510</v>
      </c>
      <c r="J853" s="116" t="s">
        <v>195</v>
      </c>
      <c r="K853" s="117" t="s">
        <v>195</v>
      </c>
      <c r="L853" s="117" t="s">
        <v>195</v>
      </c>
      <c r="M853" s="117" t="s">
        <v>195</v>
      </c>
      <c r="N853" s="117" t="s">
        <v>195</v>
      </c>
      <c r="O853" s="117" t="s">
        <v>195</v>
      </c>
      <c r="P853" s="117" t="s">
        <v>195</v>
      </c>
      <c r="Q853" s="117" t="s">
        <v>195</v>
      </c>
      <c r="R853" s="117" t="s">
        <v>195</v>
      </c>
      <c r="S853" s="117" t="s">
        <v>195</v>
      </c>
      <c r="T853" s="117" t="s">
        <v>195</v>
      </c>
      <c r="U853" s="118" t="s">
        <v>195</v>
      </c>
      <c r="V853" s="106">
        <v>38</v>
      </c>
      <c r="W853" s="106">
        <v>28</v>
      </c>
      <c r="X853" s="106">
        <v>23</v>
      </c>
      <c r="Y853" s="106">
        <v>13</v>
      </c>
      <c r="Z853" s="106">
        <v>24</v>
      </c>
      <c r="AA853" s="106">
        <v>33</v>
      </c>
      <c r="AB853" s="106">
        <v>34</v>
      </c>
      <c r="AC853" s="106">
        <v>31</v>
      </c>
      <c r="AD853" s="106">
        <v>30</v>
      </c>
      <c r="AE853" s="106">
        <v>20</v>
      </c>
      <c r="AF853" s="106">
        <v>11</v>
      </c>
      <c r="AG853" s="182">
        <v>50</v>
      </c>
      <c r="AH853" s="119">
        <f t="shared" si="233"/>
        <v>335</v>
      </c>
      <c r="AI853" s="106">
        <f t="shared" si="234"/>
        <v>38</v>
      </c>
      <c r="AJ853" s="107">
        <f t="shared" si="235"/>
        <v>28</v>
      </c>
      <c r="AK853" s="107">
        <f t="shared" si="236"/>
        <v>23</v>
      </c>
      <c r="AL853" s="107">
        <f t="shared" si="237"/>
        <v>13</v>
      </c>
      <c r="AM853" s="107">
        <f t="shared" si="238"/>
        <v>24</v>
      </c>
      <c r="AN853" s="107">
        <f t="shared" si="239"/>
        <v>33</v>
      </c>
      <c r="AO853" s="107">
        <f t="shared" si="240"/>
        <v>34</v>
      </c>
      <c r="AP853" s="107">
        <f t="shared" si="241"/>
        <v>31</v>
      </c>
      <c r="AQ853" s="107">
        <f t="shared" si="242"/>
        <v>30</v>
      </c>
      <c r="AR853" s="107">
        <f t="shared" si="243"/>
        <v>20</v>
      </c>
      <c r="AS853" s="107">
        <f t="shared" si="244"/>
        <v>11</v>
      </c>
      <c r="AT853" s="107">
        <f t="shared" si="245"/>
        <v>50</v>
      </c>
      <c r="AU853" s="105">
        <f t="shared" si="246"/>
        <v>335</v>
      </c>
      <c r="AV853" s="86">
        <v>5619.14</v>
      </c>
      <c r="AW853" s="87">
        <f t="shared" si="247"/>
        <v>21695.439999999999</v>
      </c>
      <c r="AX853" s="87">
        <f t="shared" si="248"/>
        <v>16076.3</v>
      </c>
    </row>
    <row r="854" spans="1:50" ht="15.75" thickBot="1" x14ac:dyDescent="0.3">
      <c r="A854" s="179" t="s">
        <v>187</v>
      </c>
      <c r="B854" s="180" t="s">
        <v>289</v>
      </c>
      <c r="C854" s="181" t="s">
        <v>405</v>
      </c>
      <c r="D854" s="176" t="str">
        <f t="shared" si="232"/>
        <v>1972830008-United-STAR-Harris</v>
      </c>
      <c r="E854" s="169" t="s">
        <v>482</v>
      </c>
      <c r="F854" s="169" t="s">
        <v>201</v>
      </c>
      <c r="G854" s="169" t="s">
        <v>321</v>
      </c>
      <c r="H854" s="85" t="s">
        <v>469</v>
      </c>
      <c r="I854" s="95" t="s">
        <v>510</v>
      </c>
      <c r="J854" s="116" t="s">
        <v>195</v>
      </c>
      <c r="K854" s="117" t="s">
        <v>195</v>
      </c>
      <c r="L854" s="117" t="s">
        <v>195</v>
      </c>
      <c r="M854" s="117" t="s">
        <v>195</v>
      </c>
      <c r="N854" s="117" t="s">
        <v>195</v>
      </c>
      <c r="O854" s="117" t="s">
        <v>195</v>
      </c>
      <c r="P854" s="117" t="s">
        <v>195</v>
      </c>
      <c r="Q854" s="117" t="s">
        <v>195</v>
      </c>
      <c r="R854" s="117" t="s">
        <v>195</v>
      </c>
      <c r="S854" s="117" t="s">
        <v>195</v>
      </c>
      <c r="T854" s="117" t="s">
        <v>195</v>
      </c>
      <c r="U854" s="118" t="s">
        <v>195</v>
      </c>
      <c r="V854" s="106">
        <v>4</v>
      </c>
      <c r="W854" s="106">
        <v>17</v>
      </c>
      <c r="X854" s="106">
        <v>9</v>
      </c>
      <c r="Y854" s="106">
        <v>6</v>
      </c>
      <c r="Z854" s="106">
        <v>7</v>
      </c>
      <c r="AA854" s="106">
        <v>12</v>
      </c>
      <c r="AB854" s="106">
        <v>11</v>
      </c>
      <c r="AC854" s="106">
        <v>9</v>
      </c>
      <c r="AD854" s="106">
        <v>13</v>
      </c>
      <c r="AE854" s="106">
        <v>10</v>
      </c>
      <c r="AF854" s="106">
        <v>5</v>
      </c>
      <c r="AG854" s="182">
        <v>19</v>
      </c>
      <c r="AH854" s="119">
        <f t="shared" si="233"/>
        <v>122</v>
      </c>
      <c r="AI854" s="106">
        <f t="shared" si="234"/>
        <v>4</v>
      </c>
      <c r="AJ854" s="107">
        <f t="shared" si="235"/>
        <v>17</v>
      </c>
      <c r="AK854" s="107">
        <f t="shared" si="236"/>
        <v>9</v>
      </c>
      <c r="AL854" s="107">
        <f t="shared" si="237"/>
        <v>6</v>
      </c>
      <c r="AM854" s="107">
        <f t="shared" si="238"/>
        <v>7</v>
      </c>
      <c r="AN854" s="107">
        <f t="shared" si="239"/>
        <v>12</v>
      </c>
      <c r="AO854" s="107">
        <f t="shared" si="240"/>
        <v>11</v>
      </c>
      <c r="AP854" s="107">
        <f t="shared" si="241"/>
        <v>9</v>
      </c>
      <c r="AQ854" s="107">
        <f t="shared" si="242"/>
        <v>13</v>
      </c>
      <c r="AR854" s="107">
        <f t="shared" si="243"/>
        <v>10</v>
      </c>
      <c r="AS854" s="107">
        <f t="shared" si="244"/>
        <v>5</v>
      </c>
      <c r="AT854" s="107">
        <f t="shared" si="245"/>
        <v>19</v>
      </c>
      <c r="AU854" s="105">
        <f t="shared" si="246"/>
        <v>122</v>
      </c>
      <c r="AV854" s="86">
        <v>5720.9000000000024</v>
      </c>
      <c r="AW854" s="87">
        <f t="shared" si="247"/>
        <v>7901.03</v>
      </c>
      <c r="AX854" s="87">
        <f t="shared" si="248"/>
        <v>2180.1299999999974</v>
      </c>
    </row>
    <row r="855" spans="1:50" ht="15.75" thickBot="1" x14ac:dyDescent="0.3">
      <c r="A855" s="179" t="s">
        <v>43</v>
      </c>
      <c r="B855" s="180" t="s">
        <v>425</v>
      </c>
      <c r="C855" s="181" t="s">
        <v>432</v>
      </c>
      <c r="D855" s="176" t="str">
        <f t="shared" si="232"/>
        <v>1043289804-United-STAR-Hidalgo</v>
      </c>
      <c r="E855" s="169" t="s">
        <v>482</v>
      </c>
      <c r="F855" s="169" t="s">
        <v>201</v>
      </c>
      <c r="G855" s="169" t="s">
        <v>382</v>
      </c>
      <c r="H855" s="85" t="s">
        <v>469</v>
      </c>
      <c r="I855" s="95" t="s">
        <v>510</v>
      </c>
      <c r="J855" s="116" t="s">
        <v>195</v>
      </c>
      <c r="K855" s="117" t="s">
        <v>195</v>
      </c>
      <c r="L855" s="117" t="s">
        <v>195</v>
      </c>
      <c r="M855" s="117" t="s">
        <v>195</v>
      </c>
      <c r="N855" s="117" t="s">
        <v>195</v>
      </c>
      <c r="O855" s="117" t="s">
        <v>195</v>
      </c>
      <c r="P855" s="117" t="s">
        <v>195</v>
      </c>
      <c r="Q855" s="117" t="s">
        <v>195</v>
      </c>
      <c r="R855" s="117" t="s">
        <v>195</v>
      </c>
      <c r="S855" s="117" t="s">
        <v>195</v>
      </c>
      <c r="T855" s="117" t="s">
        <v>195</v>
      </c>
      <c r="U855" s="118" t="s">
        <v>195</v>
      </c>
      <c r="V855" s="106">
        <v>0</v>
      </c>
      <c r="W855" s="106">
        <v>0</v>
      </c>
      <c r="X855" s="106">
        <v>0</v>
      </c>
      <c r="Y855" s="106">
        <v>0</v>
      </c>
      <c r="Z855" s="106">
        <v>0</v>
      </c>
      <c r="AA855" s="106">
        <v>0</v>
      </c>
      <c r="AB855" s="106">
        <v>0</v>
      </c>
      <c r="AC855" s="106">
        <v>0</v>
      </c>
      <c r="AD855" s="106">
        <v>0</v>
      </c>
      <c r="AE855" s="106">
        <v>0</v>
      </c>
      <c r="AF855" s="106">
        <v>0</v>
      </c>
      <c r="AG855" s="182">
        <v>0</v>
      </c>
      <c r="AH855" s="119">
        <f t="shared" si="233"/>
        <v>0</v>
      </c>
      <c r="AI855" s="106">
        <f t="shared" si="234"/>
        <v>0</v>
      </c>
      <c r="AJ855" s="107">
        <f t="shared" si="235"/>
        <v>0</v>
      </c>
      <c r="AK855" s="107">
        <f t="shared" si="236"/>
        <v>0</v>
      </c>
      <c r="AL855" s="107">
        <f t="shared" si="237"/>
        <v>0</v>
      </c>
      <c r="AM855" s="107">
        <f t="shared" si="238"/>
        <v>0</v>
      </c>
      <c r="AN855" s="107">
        <f t="shared" si="239"/>
        <v>0</v>
      </c>
      <c r="AO855" s="107">
        <f t="shared" si="240"/>
        <v>0</v>
      </c>
      <c r="AP855" s="107">
        <f t="shared" si="241"/>
        <v>0</v>
      </c>
      <c r="AQ855" s="107">
        <f t="shared" si="242"/>
        <v>0</v>
      </c>
      <c r="AR855" s="107">
        <f t="shared" si="243"/>
        <v>0</v>
      </c>
      <c r="AS855" s="107">
        <f t="shared" si="244"/>
        <v>0</v>
      </c>
      <c r="AT855" s="107">
        <f t="shared" si="245"/>
        <v>0</v>
      </c>
      <c r="AU855" s="105">
        <f t="shared" si="246"/>
        <v>0</v>
      </c>
      <c r="AV855" s="86">
        <v>0</v>
      </c>
      <c r="AW855" s="87">
        <f t="shared" si="247"/>
        <v>0</v>
      </c>
      <c r="AX855" s="87">
        <f t="shared" si="248"/>
        <v>0</v>
      </c>
    </row>
    <row r="856" spans="1:50" ht="15.75" thickBot="1" x14ac:dyDescent="0.3">
      <c r="A856" s="179" t="s">
        <v>40</v>
      </c>
      <c r="B856" s="180" t="s">
        <v>380</v>
      </c>
      <c r="C856" s="181" t="s">
        <v>432</v>
      </c>
      <c r="D856" s="176" t="str">
        <f t="shared" si="232"/>
        <v>1023173507-United-STAR-Hidalgo</v>
      </c>
      <c r="E856" s="169" t="s">
        <v>482</v>
      </c>
      <c r="F856" s="169" t="s">
        <v>201</v>
      </c>
      <c r="G856" s="169" t="s">
        <v>382</v>
      </c>
      <c r="H856" s="85" t="s">
        <v>469</v>
      </c>
      <c r="I856" s="95" t="s">
        <v>510</v>
      </c>
      <c r="J856" s="116" t="s">
        <v>195</v>
      </c>
      <c r="K856" s="117" t="s">
        <v>195</v>
      </c>
      <c r="L856" s="117" t="s">
        <v>195</v>
      </c>
      <c r="M856" s="117" t="s">
        <v>195</v>
      </c>
      <c r="N856" s="117" t="s">
        <v>195</v>
      </c>
      <c r="O856" s="117" t="s">
        <v>195</v>
      </c>
      <c r="P856" s="117" t="s">
        <v>195</v>
      </c>
      <c r="Q856" s="117" t="s">
        <v>195</v>
      </c>
      <c r="R856" s="117" t="s">
        <v>195</v>
      </c>
      <c r="S856" s="117" t="s">
        <v>195</v>
      </c>
      <c r="T856" s="117" t="s">
        <v>195</v>
      </c>
      <c r="U856" s="118" t="s">
        <v>195</v>
      </c>
      <c r="V856" s="106">
        <v>18</v>
      </c>
      <c r="W856" s="106">
        <v>22</v>
      </c>
      <c r="X856" s="106">
        <v>23</v>
      </c>
      <c r="Y856" s="106">
        <v>23</v>
      </c>
      <c r="Z856" s="106">
        <v>16</v>
      </c>
      <c r="AA856" s="106">
        <v>20</v>
      </c>
      <c r="AB856" s="106">
        <v>22</v>
      </c>
      <c r="AC856" s="106">
        <v>24</v>
      </c>
      <c r="AD856" s="106">
        <v>24</v>
      </c>
      <c r="AE856" s="106">
        <v>10</v>
      </c>
      <c r="AF856" s="106">
        <v>13</v>
      </c>
      <c r="AG856" s="182">
        <v>22</v>
      </c>
      <c r="AH856" s="119">
        <f t="shared" si="233"/>
        <v>237</v>
      </c>
      <c r="AI856" s="106">
        <f t="shared" si="234"/>
        <v>18</v>
      </c>
      <c r="AJ856" s="107">
        <f t="shared" si="235"/>
        <v>22</v>
      </c>
      <c r="AK856" s="107">
        <f t="shared" si="236"/>
        <v>23</v>
      </c>
      <c r="AL856" s="107">
        <f t="shared" si="237"/>
        <v>23</v>
      </c>
      <c r="AM856" s="107">
        <f t="shared" si="238"/>
        <v>16</v>
      </c>
      <c r="AN856" s="107">
        <f t="shared" si="239"/>
        <v>20</v>
      </c>
      <c r="AO856" s="107">
        <f t="shared" si="240"/>
        <v>22</v>
      </c>
      <c r="AP856" s="107">
        <f t="shared" si="241"/>
        <v>24</v>
      </c>
      <c r="AQ856" s="107">
        <f t="shared" si="242"/>
        <v>24</v>
      </c>
      <c r="AR856" s="107">
        <f t="shared" si="243"/>
        <v>10</v>
      </c>
      <c r="AS856" s="107">
        <f t="shared" si="244"/>
        <v>13</v>
      </c>
      <c r="AT856" s="107">
        <f t="shared" si="245"/>
        <v>22</v>
      </c>
      <c r="AU856" s="105">
        <f t="shared" si="246"/>
        <v>237</v>
      </c>
      <c r="AV856" s="86">
        <v>19972.330000000005</v>
      </c>
      <c r="AW856" s="87">
        <f t="shared" si="247"/>
        <v>15348.72</v>
      </c>
      <c r="AX856" s="87">
        <f t="shared" si="248"/>
        <v>-4623.610000000006</v>
      </c>
    </row>
    <row r="857" spans="1:50" ht="15.75" thickBot="1" x14ac:dyDescent="0.3">
      <c r="A857" s="179" t="s">
        <v>86</v>
      </c>
      <c r="B857" s="180" t="s">
        <v>380</v>
      </c>
      <c r="C857" s="181" t="s">
        <v>432</v>
      </c>
      <c r="D857" s="176" t="str">
        <f t="shared" si="232"/>
        <v>1366507477-United-STAR-Hidalgo</v>
      </c>
      <c r="E857" s="169" t="s">
        <v>482</v>
      </c>
      <c r="F857" s="169" t="s">
        <v>201</v>
      </c>
      <c r="G857" s="169" t="s">
        <v>382</v>
      </c>
      <c r="H857" s="85" t="s">
        <v>469</v>
      </c>
      <c r="I857" s="95" t="s">
        <v>510</v>
      </c>
      <c r="J857" s="116" t="s">
        <v>195</v>
      </c>
      <c r="K857" s="117" t="s">
        <v>195</v>
      </c>
      <c r="L857" s="117" t="s">
        <v>195</v>
      </c>
      <c r="M857" s="117" t="s">
        <v>195</v>
      </c>
      <c r="N857" s="117" t="s">
        <v>195</v>
      </c>
      <c r="O857" s="117" t="s">
        <v>195</v>
      </c>
      <c r="P857" s="117" t="s">
        <v>195</v>
      </c>
      <c r="Q857" s="117" t="s">
        <v>195</v>
      </c>
      <c r="R857" s="117" t="s">
        <v>195</v>
      </c>
      <c r="S857" s="117" t="s">
        <v>195</v>
      </c>
      <c r="T857" s="117" t="s">
        <v>195</v>
      </c>
      <c r="U857" s="118" t="s">
        <v>195</v>
      </c>
      <c r="V857" s="106">
        <v>12</v>
      </c>
      <c r="W857" s="106">
        <v>12</v>
      </c>
      <c r="X857" s="106">
        <v>8</v>
      </c>
      <c r="Y857" s="106">
        <v>8</v>
      </c>
      <c r="Z857" s="106">
        <v>16</v>
      </c>
      <c r="AA857" s="106">
        <v>17</v>
      </c>
      <c r="AB857" s="106">
        <v>11</v>
      </c>
      <c r="AC857" s="106">
        <v>15</v>
      </c>
      <c r="AD857" s="106">
        <v>11</v>
      </c>
      <c r="AE857" s="106">
        <v>7</v>
      </c>
      <c r="AF857" s="106">
        <v>12</v>
      </c>
      <c r="AG857" s="182">
        <v>17</v>
      </c>
      <c r="AH857" s="119">
        <f t="shared" si="233"/>
        <v>146</v>
      </c>
      <c r="AI857" s="106">
        <f t="shared" si="234"/>
        <v>12</v>
      </c>
      <c r="AJ857" s="107">
        <f t="shared" si="235"/>
        <v>12</v>
      </c>
      <c r="AK857" s="107">
        <f t="shared" si="236"/>
        <v>8</v>
      </c>
      <c r="AL857" s="107">
        <f t="shared" si="237"/>
        <v>8</v>
      </c>
      <c r="AM857" s="107">
        <f t="shared" si="238"/>
        <v>16</v>
      </c>
      <c r="AN857" s="107">
        <f t="shared" si="239"/>
        <v>17</v>
      </c>
      <c r="AO857" s="107">
        <f t="shared" si="240"/>
        <v>11</v>
      </c>
      <c r="AP857" s="107">
        <f t="shared" si="241"/>
        <v>15</v>
      </c>
      <c r="AQ857" s="107">
        <f t="shared" si="242"/>
        <v>11</v>
      </c>
      <c r="AR857" s="107">
        <f t="shared" si="243"/>
        <v>7</v>
      </c>
      <c r="AS857" s="107">
        <f t="shared" si="244"/>
        <v>12</v>
      </c>
      <c r="AT857" s="107">
        <f t="shared" si="245"/>
        <v>17</v>
      </c>
      <c r="AU857" s="105">
        <f t="shared" si="246"/>
        <v>146</v>
      </c>
      <c r="AV857" s="86">
        <v>12088.180000000008</v>
      </c>
      <c r="AW857" s="87">
        <f t="shared" si="247"/>
        <v>9455.33</v>
      </c>
      <c r="AX857" s="87">
        <f t="shared" si="248"/>
        <v>-2632.8500000000076</v>
      </c>
    </row>
    <row r="858" spans="1:50" ht="15.75" thickBot="1" x14ac:dyDescent="0.3">
      <c r="A858" s="179" t="s">
        <v>46</v>
      </c>
      <c r="B858" s="180" t="s">
        <v>252</v>
      </c>
      <c r="C858" s="181" t="s">
        <v>340</v>
      </c>
      <c r="D858" s="176" t="str">
        <f t="shared" si="232"/>
        <v>1063485548-United-STAR-Jefferson</v>
      </c>
      <c r="E858" s="169" t="s">
        <v>482</v>
      </c>
      <c r="F858" s="169" t="s">
        <v>201</v>
      </c>
      <c r="G858" s="169" t="s">
        <v>249</v>
      </c>
      <c r="H858" s="85" t="s">
        <v>469</v>
      </c>
      <c r="I858" s="95" t="s">
        <v>510</v>
      </c>
      <c r="J858" s="116" t="s">
        <v>195</v>
      </c>
      <c r="K858" s="117" t="s">
        <v>195</v>
      </c>
      <c r="L858" s="117" t="s">
        <v>195</v>
      </c>
      <c r="M858" s="117" t="s">
        <v>195</v>
      </c>
      <c r="N858" s="117" t="s">
        <v>195</v>
      </c>
      <c r="O858" s="117" t="s">
        <v>195</v>
      </c>
      <c r="P858" s="117" t="s">
        <v>195</v>
      </c>
      <c r="Q858" s="117" t="s">
        <v>195</v>
      </c>
      <c r="R858" s="117" t="s">
        <v>195</v>
      </c>
      <c r="S858" s="117" t="s">
        <v>195</v>
      </c>
      <c r="T858" s="117" t="s">
        <v>195</v>
      </c>
      <c r="U858" s="118" t="s">
        <v>195</v>
      </c>
      <c r="V858" s="106">
        <v>7</v>
      </c>
      <c r="W858" s="106">
        <v>9</v>
      </c>
      <c r="X858" s="106">
        <v>3</v>
      </c>
      <c r="Y858" s="106">
        <v>5</v>
      </c>
      <c r="Z858" s="106">
        <v>4</v>
      </c>
      <c r="AA858" s="106">
        <v>3</v>
      </c>
      <c r="AB858" s="106">
        <v>6</v>
      </c>
      <c r="AC858" s="106">
        <v>1</v>
      </c>
      <c r="AD858" s="106">
        <v>1</v>
      </c>
      <c r="AE858" s="106">
        <v>2</v>
      </c>
      <c r="AF858" s="106">
        <v>7</v>
      </c>
      <c r="AG858" s="182">
        <v>6</v>
      </c>
      <c r="AH858" s="119">
        <f t="shared" si="233"/>
        <v>54</v>
      </c>
      <c r="AI858" s="106">
        <f t="shared" si="234"/>
        <v>7</v>
      </c>
      <c r="AJ858" s="107">
        <f t="shared" si="235"/>
        <v>9</v>
      </c>
      <c r="AK858" s="107">
        <f t="shared" si="236"/>
        <v>3</v>
      </c>
      <c r="AL858" s="107">
        <f t="shared" si="237"/>
        <v>5</v>
      </c>
      <c r="AM858" s="107">
        <f t="shared" si="238"/>
        <v>4</v>
      </c>
      <c r="AN858" s="107">
        <f t="shared" si="239"/>
        <v>3</v>
      </c>
      <c r="AO858" s="107">
        <f t="shared" si="240"/>
        <v>6</v>
      </c>
      <c r="AP858" s="107">
        <f t="shared" si="241"/>
        <v>1</v>
      </c>
      <c r="AQ858" s="107">
        <f t="shared" si="242"/>
        <v>1</v>
      </c>
      <c r="AR858" s="107">
        <f t="shared" si="243"/>
        <v>2</v>
      </c>
      <c r="AS858" s="107">
        <f t="shared" si="244"/>
        <v>7</v>
      </c>
      <c r="AT858" s="107">
        <f t="shared" si="245"/>
        <v>6</v>
      </c>
      <c r="AU858" s="105">
        <f t="shared" si="246"/>
        <v>54</v>
      </c>
      <c r="AV858" s="86">
        <v>5081.37</v>
      </c>
      <c r="AW858" s="87">
        <f t="shared" si="247"/>
        <v>3497.18</v>
      </c>
      <c r="AX858" s="87">
        <f t="shared" si="248"/>
        <v>-1584.19</v>
      </c>
    </row>
    <row r="859" spans="1:50" ht="15.75" thickBot="1" x14ac:dyDescent="0.3">
      <c r="A859" s="179" t="s">
        <v>115</v>
      </c>
      <c r="B859" s="180" t="s">
        <v>309</v>
      </c>
      <c r="C859" s="181" t="s">
        <v>340</v>
      </c>
      <c r="D859" s="176" t="str">
        <f t="shared" si="232"/>
        <v>1528030285-United-STAR-Jefferson</v>
      </c>
      <c r="E859" s="169" t="s">
        <v>482</v>
      </c>
      <c r="F859" s="169" t="s">
        <v>201</v>
      </c>
      <c r="G859" s="169" t="s">
        <v>249</v>
      </c>
      <c r="H859" s="85" t="s">
        <v>469</v>
      </c>
      <c r="I859" s="95" t="s">
        <v>510</v>
      </c>
      <c r="J859" s="116" t="s">
        <v>195</v>
      </c>
      <c r="K859" s="117" t="s">
        <v>195</v>
      </c>
      <c r="L859" s="117" t="s">
        <v>195</v>
      </c>
      <c r="M859" s="117" t="s">
        <v>195</v>
      </c>
      <c r="N859" s="117" t="s">
        <v>195</v>
      </c>
      <c r="O859" s="117" t="s">
        <v>195</v>
      </c>
      <c r="P859" s="117" t="s">
        <v>195</v>
      </c>
      <c r="Q859" s="117" t="s">
        <v>195</v>
      </c>
      <c r="R859" s="117" t="s">
        <v>195</v>
      </c>
      <c r="S859" s="117" t="s">
        <v>195</v>
      </c>
      <c r="T859" s="117" t="s">
        <v>195</v>
      </c>
      <c r="U859" s="118" t="s">
        <v>195</v>
      </c>
      <c r="V859" s="106">
        <v>30</v>
      </c>
      <c r="W859" s="106">
        <v>19</v>
      </c>
      <c r="X859" s="106">
        <v>15</v>
      </c>
      <c r="Y859" s="106">
        <v>25</v>
      </c>
      <c r="Z859" s="106">
        <v>13</v>
      </c>
      <c r="AA859" s="106">
        <v>16</v>
      </c>
      <c r="AB859" s="106">
        <v>23</v>
      </c>
      <c r="AC859" s="106">
        <v>12</v>
      </c>
      <c r="AD859" s="106">
        <v>22</v>
      </c>
      <c r="AE859" s="106">
        <v>11</v>
      </c>
      <c r="AF859" s="106">
        <v>8</v>
      </c>
      <c r="AG859" s="182">
        <v>20</v>
      </c>
      <c r="AH859" s="119">
        <f t="shared" si="233"/>
        <v>214</v>
      </c>
      <c r="AI859" s="106">
        <f t="shared" si="234"/>
        <v>30</v>
      </c>
      <c r="AJ859" s="107">
        <f t="shared" si="235"/>
        <v>19</v>
      </c>
      <c r="AK859" s="107">
        <f t="shared" si="236"/>
        <v>15</v>
      </c>
      <c r="AL859" s="107">
        <f t="shared" si="237"/>
        <v>25</v>
      </c>
      <c r="AM859" s="107">
        <f t="shared" si="238"/>
        <v>13</v>
      </c>
      <c r="AN859" s="107">
        <f t="shared" si="239"/>
        <v>16</v>
      </c>
      <c r="AO859" s="107">
        <f t="shared" si="240"/>
        <v>23</v>
      </c>
      <c r="AP859" s="107">
        <f t="shared" si="241"/>
        <v>12</v>
      </c>
      <c r="AQ859" s="107">
        <f t="shared" si="242"/>
        <v>22</v>
      </c>
      <c r="AR859" s="107">
        <f t="shared" si="243"/>
        <v>11</v>
      </c>
      <c r="AS859" s="107">
        <f t="shared" si="244"/>
        <v>8</v>
      </c>
      <c r="AT859" s="107">
        <f t="shared" si="245"/>
        <v>20</v>
      </c>
      <c r="AU859" s="105">
        <f t="shared" si="246"/>
        <v>214</v>
      </c>
      <c r="AV859" s="86">
        <v>25320.020000000008</v>
      </c>
      <c r="AW859" s="87">
        <f t="shared" si="247"/>
        <v>13859.18</v>
      </c>
      <c r="AX859" s="87">
        <f t="shared" si="248"/>
        <v>-11460.840000000007</v>
      </c>
    </row>
    <row r="860" spans="1:50" ht="15.75" thickBot="1" x14ac:dyDescent="0.3">
      <c r="A860" s="179" t="s">
        <v>138</v>
      </c>
      <c r="B860" s="180" t="s">
        <v>247</v>
      </c>
      <c r="C860" s="181" t="s">
        <v>340</v>
      </c>
      <c r="D860" s="176" t="str">
        <f t="shared" si="232"/>
        <v>1679926992-United-STAR-Jefferson</v>
      </c>
      <c r="E860" s="169" t="s">
        <v>482</v>
      </c>
      <c r="F860" s="169" t="s">
        <v>201</v>
      </c>
      <c r="G860" s="169" t="s">
        <v>249</v>
      </c>
      <c r="H860" s="85" t="s">
        <v>469</v>
      </c>
      <c r="I860" s="95" t="s">
        <v>510</v>
      </c>
      <c r="J860" s="116" t="s">
        <v>195</v>
      </c>
      <c r="K860" s="117" t="s">
        <v>195</v>
      </c>
      <c r="L860" s="117" t="s">
        <v>195</v>
      </c>
      <c r="M860" s="117" t="s">
        <v>195</v>
      </c>
      <c r="N860" s="117" t="s">
        <v>195</v>
      </c>
      <c r="O860" s="117" t="s">
        <v>195</v>
      </c>
      <c r="P860" s="117" t="s">
        <v>195</v>
      </c>
      <c r="Q860" s="117" t="s">
        <v>195</v>
      </c>
      <c r="R860" s="117" t="s">
        <v>195</v>
      </c>
      <c r="S860" s="117" t="s">
        <v>195</v>
      </c>
      <c r="T860" s="117" t="s">
        <v>195</v>
      </c>
      <c r="U860" s="118" t="s">
        <v>195</v>
      </c>
      <c r="V860" s="106">
        <v>31</v>
      </c>
      <c r="W860" s="106">
        <v>36</v>
      </c>
      <c r="X860" s="106">
        <v>34</v>
      </c>
      <c r="Y860" s="106">
        <v>34</v>
      </c>
      <c r="Z860" s="106">
        <v>32</v>
      </c>
      <c r="AA860" s="106">
        <v>18</v>
      </c>
      <c r="AB860" s="106">
        <v>23</v>
      </c>
      <c r="AC860" s="106">
        <v>32</v>
      </c>
      <c r="AD860" s="106">
        <v>34</v>
      </c>
      <c r="AE860" s="106">
        <v>39</v>
      </c>
      <c r="AF860" s="106">
        <v>39</v>
      </c>
      <c r="AG860" s="182">
        <v>46</v>
      </c>
      <c r="AH860" s="119">
        <f t="shared" si="233"/>
        <v>398</v>
      </c>
      <c r="AI860" s="106">
        <f t="shared" si="234"/>
        <v>31</v>
      </c>
      <c r="AJ860" s="107">
        <f t="shared" si="235"/>
        <v>36</v>
      </c>
      <c r="AK860" s="107">
        <f t="shared" si="236"/>
        <v>34</v>
      </c>
      <c r="AL860" s="107">
        <f t="shared" si="237"/>
        <v>34</v>
      </c>
      <c r="AM860" s="107">
        <f t="shared" si="238"/>
        <v>32</v>
      </c>
      <c r="AN860" s="107">
        <f t="shared" si="239"/>
        <v>18</v>
      </c>
      <c r="AO860" s="107">
        <f t="shared" si="240"/>
        <v>23</v>
      </c>
      <c r="AP860" s="107">
        <f t="shared" si="241"/>
        <v>32</v>
      </c>
      <c r="AQ860" s="107">
        <f t="shared" si="242"/>
        <v>34</v>
      </c>
      <c r="AR860" s="107">
        <f t="shared" si="243"/>
        <v>39</v>
      </c>
      <c r="AS860" s="107">
        <f t="shared" si="244"/>
        <v>39</v>
      </c>
      <c r="AT860" s="107">
        <f t="shared" si="245"/>
        <v>46</v>
      </c>
      <c r="AU860" s="105">
        <f t="shared" si="246"/>
        <v>398</v>
      </c>
      <c r="AV860" s="86">
        <v>9943.2499999999964</v>
      </c>
      <c r="AW860" s="87">
        <f t="shared" si="247"/>
        <v>25775.48</v>
      </c>
      <c r="AX860" s="87">
        <f t="shared" si="248"/>
        <v>15832.230000000003</v>
      </c>
    </row>
    <row r="861" spans="1:50" ht="15.75" thickBot="1" x14ac:dyDescent="0.3">
      <c r="A861" s="179" t="s">
        <v>74</v>
      </c>
      <c r="B861" s="180" t="s">
        <v>250</v>
      </c>
      <c r="C861" s="181" t="s">
        <v>340</v>
      </c>
      <c r="D861" s="176" t="str">
        <f t="shared" si="232"/>
        <v>1285631945-United-STAR-Jefferson</v>
      </c>
      <c r="E861" s="169" t="s">
        <v>482</v>
      </c>
      <c r="F861" s="169" t="s">
        <v>201</v>
      </c>
      <c r="G861" s="169" t="s">
        <v>249</v>
      </c>
      <c r="H861" s="85" t="s">
        <v>469</v>
      </c>
      <c r="I861" s="95" t="s">
        <v>510</v>
      </c>
      <c r="J861" s="116" t="s">
        <v>195</v>
      </c>
      <c r="K861" s="117" t="s">
        <v>195</v>
      </c>
      <c r="L861" s="117" t="s">
        <v>195</v>
      </c>
      <c r="M861" s="117" t="s">
        <v>195</v>
      </c>
      <c r="N861" s="117" t="s">
        <v>195</v>
      </c>
      <c r="O861" s="117" t="s">
        <v>195</v>
      </c>
      <c r="P861" s="117" t="s">
        <v>195</v>
      </c>
      <c r="Q861" s="117" t="s">
        <v>195</v>
      </c>
      <c r="R861" s="117" t="s">
        <v>195</v>
      </c>
      <c r="S861" s="117" t="s">
        <v>195</v>
      </c>
      <c r="T861" s="117" t="s">
        <v>195</v>
      </c>
      <c r="U861" s="118" t="s">
        <v>195</v>
      </c>
      <c r="V861" s="106">
        <v>15</v>
      </c>
      <c r="W861" s="106">
        <v>19</v>
      </c>
      <c r="X861" s="106">
        <v>13</v>
      </c>
      <c r="Y861" s="106">
        <v>10</v>
      </c>
      <c r="Z861" s="106">
        <v>11</v>
      </c>
      <c r="AA861" s="106">
        <v>12</v>
      </c>
      <c r="AB861" s="106">
        <v>8</v>
      </c>
      <c r="AC861" s="106">
        <v>5</v>
      </c>
      <c r="AD861" s="106">
        <v>15</v>
      </c>
      <c r="AE861" s="106">
        <v>12</v>
      </c>
      <c r="AF861" s="106">
        <v>12</v>
      </c>
      <c r="AG861" s="182">
        <v>13</v>
      </c>
      <c r="AH861" s="119">
        <f t="shared" si="233"/>
        <v>145</v>
      </c>
      <c r="AI861" s="106">
        <f t="shared" si="234"/>
        <v>15</v>
      </c>
      <c r="AJ861" s="107">
        <f t="shared" si="235"/>
        <v>19</v>
      </c>
      <c r="AK861" s="107">
        <f t="shared" si="236"/>
        <v>13</v>
      </c>
      <c r="AL861" s="107">
        <f t="shared" si="237"/>
        <v>10</v>
      </c>
      <c r="AM861" s="107">
        <f t="shared" si="238"/>
        <v>11</v>
      </c>
      <c r="AN861" s="107">
        <f t="shared" si="239"/>
        <v>12</v>
      </c>
      <c r="AO861" s="107">
        <f t="shared" si="240"/>
        <v>8</v>
      </c>
      <c r="AP861" s="107">
        <f t="shared" si="241"/>
        <v>5</v>
      </c>
      <c r="AQ861" s="107">
        <f t="shared" si="242"/>
        <v>15</v>
      </c>
      <c r="AR861" s="107">
        <f t="shared" si="243"/>
        <v>12</v>
      </c>
      <c r="AS861" s="107">
        <f t="shared" si="244"/>
        <v>12</v>
      </c>
      <c r="AT861" s="107">
        <f t="shared" si="245"/>
        <v>13</v>
      </c>
      <c r="AU861" s="105">
        <f t="shared" si="246"/>
        <v>145</v>
      </c>
      <c r="AV861" s="86">
        <v>7515.0700000000006</v>
      </c>
      <c r="AW861" s="87">
        <f t="shared" si="247"/>
        <v>9390.56</v>
      </c>
      <c r="AX861" s="87">
        <f t="shared" si="248"/>
        <v>1875.4899999999989</v>
      </c>
    </row>
    <row r="862" spans="1:50" ht="15.75" thickBot="1" x14ac:dyDescent="0.3">
      <c r="A862" s="179" t="s">
        <v>194</v>
      </c>
      <c r="B862" s="180" t="s">
        <v>251</v>
      </c>
      <c r="C862" s="181" t="s">
        <v>444</v>
      </c>
      <c r="D862" s="176" t="str">
        <f t="shared" si="232"/>
        <v>1306484050-CHC-STAR-Jefferson</v>
      </c>
      <c r="E862" s="169" t="s">
        <v>473</v>
      </c>
      <c r="F862" s="169" t="s">
        <v>201</v>
      </c>
      <c r="G862" s="169" t="s">
        <v>249</v>
      </c>
      <c r="H862" s="85" t="s">
        <v>469</v>
      </c>
      <c r="I862" s="95" t="s">
        <v>510</v>
      </c>
      <c r="J862" s="116" t="s">
        <v>195</v>
      </c>
      <c r="K862" s="117" t="s">
        <v>195</v>
      </c>
      <c r="L862" s="117" t="s">
        <v>195</v>
      </c>
      <c r="M862" s="117" t="s">
        <v>195</v>
      </c>
      <c r="N862" s="117" t="s">
        <v>195</v>
      </c>
      <c r="O862" s="117" t="s">
        <v>195</v>
      </c>
      <c r="P862" s="117" t="s">
        <v>195</v>
      </c>
      <c r="Q862" s="117" t="s">
        <v>195</v>
      </c>
      <c r="R862" s="117" t="s">
        <v>195</v>
      </c>
      <c r="S862" s="117" t="s">
        <v>195</v>
      </c>
      <c r="T862" s="117" t="s">
        <v>195</v>
      </c>
      <c r="U862" s="118" t="s">
        <v>195</v>
      </c>
      <c r="V862" s="106">
        <v>33</v>
      </c>
      <c r="W862" s="106">
        <v>50</v>
      </c>
      <c r="X862" s="106">
        <v>266</v>
      </c>
      <c r="Y862" s="106">
        <v>43</v>
      </c>
      <c r="Z862" s="106">
        <v>65</v>
      </c>
      <c r="AA862" s="106">
        <v>54</v>
      </c>
      <c r="AB862" s="106">
        <v>64</v>
      </c>
      <c r="AC862" s="106">
        <v>56</v>
      </c>
      <c r="AD862" s="106">
        <v>53</v>
      </c>
      <c r="AE862" s="106">
        <v>40</v>
      </c>
      <c r="AF862" s="106">
        <v>45</v>
      </c>
      <c r="AG862" s="182">
        <v>40</v>
      </c>
      <c r="AH862" s="119">
        <f t="shared" si="233"/>
        <v>809</v>
      </c>
      <c r="AI862" s="106">
        <f t="shared" si="234"/>
        <v>33</v>
      </c>
      <c r="AJ862" s="107">
        <f t="shared" si="235"/>
        <v>50</v>
      </c>
      <c r="AK862" s="107">
        <f t="shared" si="236"/>
        <v>266</v>
      </c>
      <c r="AL862" s="107">
        <f t="shared" si="237"/>
        <v>43</v>
      </c>
      <c r="AM862" s="107">
        <f t="shared" si="238"/>
        <v>65</v>
      </c>
      <c r="AN862" s="107">
        <f t="shared" si="239"/>
        <v>54</v>
      </c>
      <c r="AO862" s="107">
        <f t="shared" si="240"/>
        <v>64</v>
      </c>
      <c r="AP862" s="107">
        <f t="shared" si="241"/>
        <v>56</v>
      </c>
      <c r="AQ862" s="107">
        <f t="shared" si="242"/>
        <v>53</v>
      </c>
      <c r="AR862" s="107">
        <f t="shared" si="243"/>
        <v>40</v>
      </c>
      <c r="AS862" s="107">
        <f t="shared" si="244"/>
        <v>45</v>
      </c>
      <c r="AT862" s="107">
        <f t="shared" si="245"/>
        <v>40</v>
      </c>
      <c r="AU862" s="105">
        <f t="shared" si="246"/>
        <v>809</v>
      </c>
      <c r="AV862" s="86">
        <v>24586.180000000004</v>
      </c>
      <c r="AW862" s="87">
        <f t="shared" si="247"/>
        <v>52392.87</v>
      </c>
      <c r="AX862" s="87">
        <f t="shared" si="248"/>
        <v>27806.69</v>
      </c>
    </row>
    <row r="863" spans="1:50" ht="15.75" thickBot="1" x14ac:dyDescent="0.3">
      <c r="A863" s="179" t="s">
        <v>183</v>
      </c>
      <c r="B863" s="180" t="s">
        <v>319</v>
      </c>
      <c r="C863" s="181" t="s">
        <v>437</v>
      </c>
      <c r="D863" s="176" t="str">
        <f t="shared" si="232"/>
        <v>1942773874-United-STAR Kids-Harris</v>
      </c>
      <c r="E863" s="169" t="s">
        <v>482</v>
      </c>
      <c r="F863" s="169" t="s">
        <v>236</v>
      </c>
      <c r="G863" s="169" t="s">
        <v>321</v>
      </c>
      <c r="H863" s="85" t="s">
        <v>469</v>
      </c>
      <c r="I863" s="95" t="s">
        <v>510</v>
      </c>
      <c r="J863" s="116" t="s">
        <v>195</v>
      </c>
      <c r="K863" s="117" t="s">
        <v>195</v>
      </c>
      <c r="L863" s="117" t="s">
        <v>195</v>
      </c>
      <c r="M863" s="117" t="s">
        <v>195</v>
      </c>
      <c r="N863" s="117" t="s">
        <v>195</v>
      </c>
      <c r="O863" s="117" t="s">
        <v>195</v>
      </c>
      <c r="P863" s="117" t="s">
        <v>195</v>
      </c>
      <c r="Q863" s="117" t="s">
        <v>195</v>
      </c>
      <c r="R863" s="117" t="s">
        <v>195</v>
      </c>
      <c r="S863" s="117" t="s">
        <v>195</v>
      </c>
      <c r="T863" s="117" t="s">
        <v>195</v>
      </c>
      <c r="U863" s="118" t="s">
        <v>195</v>
      </c>
      <c r="V863" s="106">
        <v>0</v>
      </c>
      <c r="W863" s="106">
        <v>0</v>
      </c>
      <c r="X863" s="106">
        <v>2</v>
      </c>
      <c r="Y863" s="106">
        <v>2</v>
      </c>
      <c r="Z863" s="106">
        <v>1</v>
      </c>
      <c r="AA863" s="106">
        <v>0</v>
      </c>
      <c r="AB863" s="106">
        <v>2</v>
      </c>
      <c r="AC863" s="106">
        <v>0</v>
      </c>
      <c r="AD863" s="106">
        <v>0</v>
      </c>
      <c r="AE863" s="106">
        <v>0</v>
      </c>
      <c r="AF863" s="106">
        <v>0</v>
      </c>
      <c r="AG863" s="182">
        <v>1</v>
      </c>
      <c r="AH863" s="119">
        <f t="shared" si="233"/>
        <v>8</v>
      </c>
      <c r="AI863" s="106">
        <f t="shared" si="234"/>
        <v>0</v>
      </c>
      <c r="AJ863" s="107">
        <f t="shared" si="235"/>
        <v>0</v>
      </c>
      <c r="AK863" s="107">
        <f t="shared" si="236"/>
        <v>2</v>
      </c>
      <c r="AL863" s="107">
        <f t="shared" si="237"/>
        <v>2</v>
      </c>
      <c r="AM863" s="107">
        <f t="shared" si="238"/>
        <v>1</v>
      </c>
      <c r="AN863" s="107">
        <f t="shared" si="239"/>
        <v>0</v>
      </c>
      <c r="AO863" s="107">
        <f t="shared" si="240"/>
        <v>2</v>
      </c>
      <c r="AP863" s="107">
        <f t="shared" si="241"/>
        <v>0</v>
      </c>
      <c r="AQ863" s="107">
        <f t="shared" si="242"/>
        <v>0</v>
      </c>
      <c r="AR863" s="107">
        <f t="shared" si="243"/>
        <v>0</v>
      </c>
      <c r="AS863" s="107">
        <f t="shared" si="244"/>
        <v>0</v>
      </c>
      <c r="AT863" s="107">
        <f t="shared" si="245"/>
        <v>1</v>
      </c>
      <c r="AU863" s="105">
        <f t="shared" si="246"/>
        <v>8</v>
      </c>
      <c r="AV863" s="86">
        <v>297.80000000000007</v>
      </c>
      <c r="AW863" s="87">
        <f t="shared" si="247"/>
        <v>518.1</v>
      </c>
      <c r="AX863" s="87">
        <f t="shared" si="248"/>
        <v>220.29999999999995</v>
      </c>
    </row>
    <row r="864" spans="1:50" ht="15.75" thickBot="1" x14ac:dyDescent="0.3">
      <c r="A864" s="179" t="s">
        <v>95</v>
      </c>
      <c r="B864" s="180" t="s">
        <v>322</v>
      </c>
      <c r="C864" s="181" t="s">
        <v>437</v>
      </c>
      <c r="D864" s="176" t="str">
        <f t="shared" si="232"/>
        <v>1427334077-United-STAR Kids-Harris</v>
      </c>
      <c r="E864" s="169" t="s">
        <v>482</v>
      </c>
      <c r="F864" s="169" t="s">
        <v>236</v>
      </c>
      <c r="G864" s="169" t="s">
        <v>321</v>
      </c>
      <c r="H864" s="85" t="s">
        <v>469</v>
      </c>
      <c r="I864" s="95" t="s">
        <v>510</v>
      </c>
      <c r="J864" s="116" t="s">
        <v>195</v>
      </c>
      <c r="K864" s="117" t="s">
        <v>195</v>
      </c>
      <c r="L864" s="117" t="s">
        <v>195</v>
      </c>
      <c r="M864" s="117" t="s">
        <v>195</v>
      </c>
      <c r="N864" s="117" t="s">
        <v>195</v>
      </c>
      <c r="O864" s="117" t="s">
        <v>195</v>
      </c>
      <c r="P864" s="117" t="s">
        <v>195</v>
      </c>
      <c r="Q864" s="117" t="s">
        <v>195</v>
      </c>
      <c r="R864" s="117" t="s">
        <v>195</v>
      </c>
      <c r="S864" s="117" t="s">
        <v>195</v>
      </c>
      <c r="T864" s="117" t="s">
        <v>195</v>
      </c>
      <c r="U864" s="118" t="s">
        <v>195</v>
      </c>
      <c r="V864" s="106">
        <v>3</v>
      </c>
      <c r="W864" s="106">
        <v>3</v>
      </c>
      <c r="X864" s="106">
        <v>5</v>
      </c>
      <c r="Y864" s="106">
        <v>6</v>
      </c>
      <c r="Z864" s="106">
        <v>4</v>
      </c>
      <c r="AA864" s="106">
        <v>9</v>
      </c>
      <c r="AB864" s="106">
        <v>8</v>
      </c>
      <c r="AC864" s="106">
        <v>2</v>
      </c>
      <c r="AD864" s="106">
        <v>2</v>
      </c>
      <c r="AE864" s="106">
        <v>4</v>
      </c>
      <c r="AF864" s="106">
        <v>4</v>
      </c>
      <c r="AG864" s="182">
        <v>8</v>
      </c>
      <c r="AH864" s="119">
        <f t="shared" si="233"/>
        <v>58</v>
      </c>
      <c r="AI864" s="106">
        <f t="shared" si="234"/>
        <v>3</v>
      </c>
      <c r="AJ864" s="107">
        <f t="shared" si="235"/>
        <v>3</v>
      </c>
      <c r="AK864" s="107">
        <f t="shared" si="236"/>
        <v>5</v>
      </c>
      <c r="AL864" s="107">
        <f t="shared" si="237"/>
        <v>6</v>
      </c>
      <c r="AM864" s="107">
        <f t="shared" si="238"/>
        <v>4</v>
      </c>
      <c r="AN864" s="107">
        <f t="shared" si="239"/>
        <v>9</v>
      </c>
      <c r="AO864" s="107">
        <f t="shared" si="240"/>
        <v>8</v>
      </c>
      <c r="AP864" s="107">
        <f t="shared" si="241"/>
        <v>2</v>
      </c>
      <c r="AQ864" s="107">
        <f t="shared" si="242"/>
        <v>2</v>
      </c>
      <c r="AR864" s="107">
        <f t="shared" si="243"/>
        <v>4</v>
      </c>
      <c r="AS864" s="107">
        <f t="shared" si="244"/>
        <v>4</v>
      </c>
      <c r="AT864" s="107">
        <f t="shared" si="245"/>
        <v>8</v>
      </c>
      <c r="AU864" s="105">
        <f t="shared" si="246"/>
        <v>58</v>
      </c>
      <c r="AV864" s="86">
        <v>3268.2600000000011</v>
      </c>
      <c r="AW864" s="87">
        <f t="shared" si="247"/>
        <v>3756.23</v>
      </c>
      <c r="AX864" s="87">
        <f t="shared" si="248"/>
        <v>487.96999999999889</v>
      </c>
    </row>
    <row r="865" spans="1:50" ht="15.75" thickBot="1" x14ac:dyDescent="0.3">
      <c r="A865" s="179" t="s">
        <v>111</v>
      </c>
      <c r="B865" s="180" t="s">
        <v>364</v>
      </c>
      <c r="C865" s="181" t="s">
        <v>437</v>
      </c>
      <c r="D865" s="176" t="str">
        <f t="shared" si="232"/>
        <v>1518465616-United-STAR Kids-Harris</v>
      </c>
      <c r="E865" s="169" t="s">
        <v>482</v>
      </c>
      <c r="F865" s="169" t="s">
        <v>236</v>
      </c>
      <c r="G865" s="169" t="s">
        <v>321</v>
      </c>
      <c r="H865" s="85" t="s">
        <v>469</v>
      </c>
      <c r="I865" s="95" t="s">
        <v>510</v>
      </c>
      <c r="J865" s="116" t="s">
        <v>195</v>
      </c>
      <c r="K865" s="117" t="s">
        <v>195</v>
      </c>
      <c r="L865" s="117" t="s">
        <v>195</v>
      </c>
      <c r="M865" s="117" t="s">
        <v>195</v>
      </c>
      <c r="N865" s="117" t="s">
        <v>195</v>
      </c>
      <c r="O865" s="117" t="s">
        <v>195</v>
      </c>
      <c r="P865" s="117" t="s">
        <v>195</v>
      </c>
      <c r="Q865" s="117" t="s">
        <v>195</v>
      </c>
      <c r="R865" s="117" t="s">
        <v>195</v>
      </c>
      <c r="S865" s="117" t="s">
        <v>195</v>
      </c>
      <c r="T865" s="117" t="s">
        <v>195</v>
      </c>
      <c r="U865" s="118" t="s">
        <v>195</v>
      </c>
      <c r="V865" s="106">
        <v>2</v>
      </c>
      <c r="W865" s="106">
        <v>3</v>
      </c>
      <c r="X865" s="106">
        <v>2</v>
      </c>
      <c r="Y865" s="106">
        <v>1</v>
      </c>
      <c r="Z865" s="106">
        <v>4</v>
      </c>
      <c r="AA865" s="106">
        <v>1</v>
      </c>
      <c r="AB865" s="106">
        <v>3</v>
      </c>
      <c r="AC865" s="106">
        <v>2</v>
      </c>
      <c r="AD865" s="106">
        <v>5</v>
      </c>
      <c r="AE865" s="106">
        <v>4</v>
      </c>
      <c r="AF865" s="106">
        <v>3</v>
      </c>
      <c r="AG865" s="182">
        <v>8</v>
      </c>
      <c r="AH865" s="119">
        <f t="shared" si="233"/>
        <v>38</v>
      </c>
      <c r="AI865" s="106">
        <f t="shared" si="234"/>
        <v>2</v>
      </c>
      <c r="AJ865" s="107">
        <f t="shared" si="235"/>
        <v>3</v>
      </c>
      <c r="AK865" s="107">
        <f t="shared" si="236"/>
        <v>2</v>
      </c>
      <c r="AL865" s="107">
        <f t="shared" si="237"/>
        <v>1</v>
      </c>
      <c r="AM865" s="107">
        <f t="shared" si="238"/>
        <v>4</v>
      </c>
      <c r="AN865" s="107">
        <f t="shared" si="239"/>
        <v>1</v>
      </c>
      <c r="AO865" s="107">
        <f t="shared" si="240"/>
        <v>3</v>
      </c>
      <c r="AP865" s="107">
        <f t="shared" si="241"/>
        <v>2</v>
      </c>
      <c r="AQ865" s="107">
        <f t="shared" si="242"/>
        <v>5</v>
      </c>
      <c r="AR865" s="107">
        <f t="shared" si="243"/>
        <v>4</v>
      </c>
      <c r="AS865" s="107">
        <f t="shared" si="244"/>
        <v>3</v>
      </c>
      <c r="AT865" s="107">
        <f t="shared" si="245"/>
        <v>8</v>
      </c>
      <c r="AU865" s="105">
        <f t="shared" si="246"/>
        <v>38</v>
      </c>
      <c r="AV865" s="86">
        <v>504.17</v>
      </c>
      <c r="AW865" s="87">
        <f t="shared" si="247"/>
        <v>2460.98</v>
      </c>
      <c r="AX865" s="87">
        <f t="shared" si="248"/>
        <v>1956.81</v>
      </c>
    </row>
    <row r="866" spans="1:50" ht="15.75" thickBot="1" x14ac:dyDescent="0.3">
      <c r="A866" s="179" t="s">
        <v>187</v>
      </c>
      <c r="B866" s="180" t="s">
        <v>289</v>
      </c>
      <c r="C866" s="181" t="s">
        <v>437</v>
      </c>
      <c r="D866" s="176" t="str">
        <f t="shared" si="232"/>
        <v>1972830008-United-STAR Kids-Harris</v>
      </c>
      <c r="E866" s="169" t="s">
        <v>482</v>
      </c>
      <c r="F866" s="169" t="s">
        <v>236</v>
      </c>
      <c r="G866" s="169" t="s">
        <v>321</v>
      </c>
      <c r="H866" s="85" t="s">
        <v>469</v>
      </c>
      <c r="I866" s="95" t="s">
        <v>510</v>
      </c>
      <c r="J866" s="116" t="s">
        <v>195</v>
      </c>
      <c r="K866" s="117" t="s">
        <v>195</v>
      </c>
      <c r="L866" s="117" t="s">
        <v>195</v>
      </c>
      <c r="M866" s="117" t="s">
        <v>195</v>
      </c>
      <c r="N866" s="117" t="s">
        <v>195</v>
      </c>
      <c r="O866" s="117" t="s">
        <v>195</v>
      </c>
      <c r="P866" s="117" t="s">
        <v>195</v>
      </c>
      <c r="Q866" s="117" t="s">
        <v>195</v>
      </c>
      <c r="R866" s="117" t="s">
        <v>195</v>
      </c>
      <c r="S866" s="117" t="s">
        <v>195</v>
      </c>
      <c r="T866" s="117" t="s">
        <v>195</v>
      </c>
      <c r="U866" s="118" t="s">
        <v>195</v>
      </c>
      <c r="V866" s="106">
        <v>0</v>
      </c>
      <c r="W866" s="106">
        <v>1</v>
      </c>
      <c r="X866" s="106">
        <v>2</v>
      </c>
      <c r="Y866" s="106">
        <v>1</v>
      </c>
      <c r="Z866" s="106">
        <v>0</v>
      </c>
      <c r="AA866" s="106">
        <v>1</v>
      </c>
      <c r="AB866" s="106">
        <v>0</v>
      </c>
      <c r="AC866" s="106">
        <v>0</v>
      </c>
      <c r="AD866" s="106">
        <v>1</v>
      </c>
      <c r="AE866" s="106">
        <v>3</v>
      </c>
      <c r="AF866" s="106">
        <v>0</v>
      </c>
      <c r="AG866" s="182">
        <v>0</v>
      </c>
      <c r="AH866" s="119">
        <f t="shared" si="233"/>
        <v>9</v>
      </c>
      <c r="AI866" s="106">
        <f t="shared" si="234"/>
        <v>0</v>
      </c>
      <c r="AJ866" s="107">
        <f t="shared" si="235"/>
        <v>1</v>
      </c>
      <c r="AK866" s="107">
        <f t="shared" si="236"/>
        <v>2</v>
      </c>
      <c r="AL866" s="107">
        <f t="shared" si="237"/>
        <v>1</v>
      </c>
      <c r="AM866" s="107">
        <f t="shared" si="238"/>
        <v>0</v>
      </c>
      <c r="AN866" s="107">
        <f t="shared" si="239"/>
        <v>1</v>
      </c>
      <c r="AO866" s="107">
        <f t="shared" si="240"/>
        <v>0</v>
      </c>
      <c r="AP866" s="107">
        <f t="shared" si="241"/>
        <v>0</v>
      </c>
      <c r="AQ866" s="107">
        <f t="shared" si="242"/>
        <v>1</v>
      </c>
      <c r="AR866" s="107">
        <f t="shared" si="243"/>
        <v>3</v>
      </c>
      <c r="AS866" s="107">
        <f t="shared" si="244"/>
        <v>0</v>
      </c>
      <c r="AT866" s="107">
        <f t="shared" si="245"/>
        <v>0</v>
      </c>
      <c r="AU866" s="105">
        <f t="shared" si="246"/>
        <v>9</v>
      </c>
      <c r="AV866" s="86">
        <v>513.63</v>
      </c>
      <c r="AW866" s="87">
        <f t="shared" si="247"/>
        <v>582.86</v>
      </c>
      <c r="AX866" s="87">
        <f t="shared" si="248"/>
        <v>69.230000000000018</v>
      </c>
    </row>
    <row r="867" spans="1:50" ht="15.75" thickBot="1" x14ac:dyDescent="0.3">
      <c r="A867" s="179" t="s">
        <v>43</v>
      </c>
      <c r="B867" s="180" t="s">
        <v>425</v>
      </c>
      <c r="C867" s="181" t="s">
        <v>467</v>
      </c>
      <c r="D867" s="176" t="str">
        <f t="shared" si="232"/>
        <v>1043289804-United-STAR Kids-Hidalgo</v>
      </c>
      <c r="E867" s="169" t="s">
        <v>482</v>
      </c>
      <c r="F867" s="169" t="s">
        <v>236</v>
      </c>
      <c r="G867" s="169" t="s">
        <v>382</v>
      </c>
      <c r="H867" s="85" t="s">
        <v>469</v>
      </c>
      <c r="I867" s="95" t="s">
        <v>510</v>
      </c>
      <c r="J867" s="116" t="s">
        <v>195</v>
      </c>
      <c r="K867" s="117" t="s">
        <v>195</v>
      </c>
      <c r="L867" s="117" t="s">
        <v>195</v>
      </c>
      <c r="M867" s="117" t="s">
        <v>195</v>
      </c>
      <c r="N867" s="117" t="s">
        <v>195</v>
      </c>
      <c r="O867" s="117" t="s">
        <v>195</v>
      </c>
      <c r="P867" s="117" t="s">
        <v>195</v>
      </c>
      <c r="Q867" s="117" t="s">
        <v>195</v>
      </c>
      <c r="R867" s="117" t="s">
        <v>195</v>
      </c>
      <c r="S867" s="117" t="s">
        <v>195</v>
      </c>
      <c r="T867" s="117" t="s">
        <v>195</v>
      </c>
      <c r="U867" s="118" t="s">
        <v>195</v>
      </c>
      <c r="V867" s="106">
        <v>0</v>
      </c>
      <c r="W867" s="106">
        <v>0</v>
      </c>
      <c r="X867" s="106">
        <v>0</v>
      </c>
      <c r="Y867" s="106">
        <v>0</v>
      </c>
      <c r="Z867" s="106">
        <v>0</v>
      </c>
      <c r="AA867" s="106">
        <v>0</v>
      </c>
      <c r="AB867" s="106">
        <v>0</v>
      </c>
      <c r="AC867" s="106">
        <v>0</v>
      </c>
      <c r="AD867" s="106">
        <v>0</v>
      </c>
      <c r="AE867" s="106">
        <v>0</v>
      </c>
      <c r="AF867" s="106">
        <v>0</v>
      </c>
      <c r="AG867" s="182">
        <v>0</v>
      </c>
      <c r="AH867" s="119">
        <f t="shared" si="233"/>
        <v>0</v>
      </c>
      <c r="AI867" s="106">
        <f t="shared" si="234"/>
        <v>0</v>
      </c>
      <c r="AJ867" s="107">
        <f t="shared" si="235"/>
        <v>0</v>
      </c>
      <c r="AK867" s="107">
        <f t="shared" si="236"/>
        <v>0</v>
      </c>
      <c r="AL867" s="107">
        <f t="shared" si="237"/>
        <v>0</v>
      </c>
      <c r="AM867" s="107">
        <f t="shared" si="238"/>
        <v>0</v>
      </c>
      <c r="AN867" s="107">
        <f t="shared" si="239"/>
        <v>0</v>
      </c>
      <c r="AO867" s="107">
        <f t="shared" si="240"/>
        <v>0</v>
      </c>
      <c r="AP867" s="107">
        <f t="shared" si="241"/>
        <v>0</v>
      </c>
      <c r="AQ867" s="107">
        <f t="shared" si="242"/>
        <v>0</v>
      </c>
      <c r="AR867" s="107">
        <f t="shared" si="243"/>
        <v>0</v>
      </c>
      <c r="AS867" s="107">
        <f t="shared" si="244"/>
        <v>0</v>
      </c>
      <c r="AT867" s="107">
        <f t="shared" si="245"/>
        <v>0</v>
      </c>
      <c r="AU867" s="105">
        <f t="shared" si="246"/>
        <v>0</v>
      </c>
      <c r="AV867" s="86">
        <v>0</v>
      </c>
      <c r="AW867" s="87">
        <f t="shared" si="247"/>
        <v>0</v>
      </c>
      <c r="AX867" s="87">
        <f t="shared" si="248"/>
        <v>0</v>
      </c>
    </row>
    <row r="868" spans="1:50" ht="15.75" thickBot="1" x14ac:dyDescent="0.3">
      <c r="A868" s="179" t="s">
        <v>40</v>
      </c>
      <c r="B868" s="180" t="s">
        <v>380</v>
      </c>
      <c r="C868" s="181" t="s">
        <v>467</v>
      </c>
      <c r="D868" s="176" t="str">
        <f t="shared" si="232"/>
        <v>1023173507-United-STAR Kids-Hidalgo</v>
      </c>
      <c r="E868" s="169" t="s">
        <v>482</v>
      </c>
      <c r="F868" s="169" t="s">
        <v>236</v>
      </c>
      <c r="G868" s="169" t="s">
        <v>382</v>
      </c>
      <c r="H868" s="85" t="s">
        <v>469</v>
      </c>
      <c r="I868" s="95" t="s">
        <v>510</v>
      </c>
      <c r="J868" s="116" t="s">
        <v>195</v>
      </c>
      <c r="K868" s="117" t="s">
        <v>195</v>
      </c>
      <c r="L868" s="117" t="s">
        <v>195</v>
      </c>
      <c r="M868" s="117" t="s">
        <v>195</v>
      </c>
      <c r="N868" s="117" t="s">
        <v>195</v>
      </c>
      <c r="O868" s="117" t="s">
        <v>195</v>
      </c>
      <c r="P868" s="117" t="s">
        <v>195</v>
      </c>
      <c r="Q868" s="117" t="s">
        <v>195</v>
      </c>
      <c r="R868" s="117" t="s">
        <v>195</v>
      </c>
      <c r="S868" s="117" t="s">
        <v>195</v>
      </c>
      <c r="T868" s="117" t="s">
        <v>195</v>
      </c>
      <c r="U868" s="118" t="s">
        <v>195</v>
      </c>
      <c r="V868" s="106">
        <v>4</v>
      </c>
      <c r="W868" s="106">
        <v>4</v>
      </c>
      <c r="X868" s="106">
        <v>4</v>
      </c>
      <c r="Y868" s="106">
        <v>3</v>
      </c>
      <c r="Z868" s="106">
        <v>1</v>
      </c>
      <c r="AA868" s="106">
        <v>6</v>
      </c>
      <c r="AB868" s="106">
        <v>2</v>
      </c>
      <c r="AC868" s="106">
        <v>1</v>
      </c>
      <c r="AD868" s="106">
        <v>1</v>
      </c>
      <c r="AE868" s="106">
        <v>3</v>
      </c>
      <c r="AF868" s="106">
        <v>1</v>
      </c>
      <c r="AG868" s="182">
        <v>3</v>
      </c>
      <c r="AH868" s="119">
        <f t="shared" si="233"/>
        <v>33</v>
      </c>
      <c r="AI868" s="106">
        <f t="shared" si="234"/>
        <v>4</v>
      </c>
      <c r="AJ868" s="107">
        <f t="shared" si="235"/>
        <v>4</v>
      </c>
      <c r="AK868" s="107">
        <f t="shared" si="236"/>
        <v>4</v>
      </c>
      <c r="AL868" s="107">
        <f t="shared" si="237"/>
        <v>3</v>
      </c>
      <c r="AM868" s="107">
        <f t="shared" si="238"/>
        <v>1</v>
      </c>
      <c r="AN868" s="107">
        <f t="shared" si="239"/>
        <v>6</v>
      </c>
      <c r="AO868" s="107">
        <f t="shared" si="240"/>
        <v>2</v>
      </c>
      <c r="AP868" s="107">
        <f t="shared" si="241"/>
        <v>1</v>
      </c>
      <c r="AQ868" s="107">
        <f t="shared" si="242"/>
        <v>1</v>
      </c>
      <c r="AR868" s="107">
        <f t="shared" si="243"/>
        <v>3</v>
      </c>
      <c r="AS868" s="107">
        <f t="shared" si="244"/>
        <v>1</v>
      </c>
      <c r="AT868" s="107">
        <f t="shared" si="245"/>
        <v>3</v>
      </c>
      <c r="AU868" s="105">
        <f t="shared" si="246"/>
        <v>33</v>
      </c>
      <c r="AV868" s="86">
        <v>1304.98</v>
      </c>
      <c r="AW868" s="87">
        <f t="shared" si="247"/>
        <v>2137.16</v>
      </c>
      <c r="AX868" s="87">
        <f t="shared" si="248"/>
        <v>832.17999999999984</v>
      </c>
    </row>
    <row r="869" spans="1:50" ht="15.75" thickBot="1" x14ac:dyDescent="0.3">
      <c r="A869" s="179" t="s">
        <v>86</v>
      </c>
      <c r="B869" s="180" t="s">
        <v>380</v>
      </c>
      <c r="C869" s="181" t="s">
        <v>467</v>
      </c>
      <c r="D869" s="176" t="str">
        <f t="shared" si="232"/>
        <v>1366507477-United-STAR Kids-Hidalgo</v>
      </c>
      <c r="E869" s="169" t="s">
        <v>482</v>
      </c>
      <c r="F869" s="169" t="s">
        <v>236</v>
      </c>
      <c r="G869" s="169" t="s">
        <v>382</v>
      </c>
      <c r="H869" s="85" t="s">
        <v>469</v>
      </c>
      <c r="I869" s="95" t="s">
        <v>510</v>
      </c>
      <c r="J869" s="116" t="s">
        <v>195</v>
      </c>
      <c r="K869" s="117" t="s">
        <v>195</v>
      </c>
      <c r="L869" s="117" t="s">
        <v>195</v>
      </c>
      <c r="M869" s="117" t="s">
        <v>195</v>
      </c>
      <c r="N869" s="117" t="s">
        <v>195</v>
      </c>
      <c r="O869" s="117" t="s">
        <v>195</v>
      </c>
      <c r="P869" s="117" t="s">
        <v>195</v>
      </c>
      <c r="Q869" s="117" t="s">
        <v>195</v>
      </c>
      <c r="R869" s="117" t="s">
        <v>195</v>
      </c>
      <c r="S869" s="117" t="s">
        <v>195</v>
      </c>
      <c r="T869" s="117" t="s">
        <v>195</v>
      </c>
      <c r="U869" s="118" t="s">
        <v>195</v>
      </c>
      <c r="V869" s="106">
        <v>0</v>
      </c>
      <c r="W869" s="106">
        <v>0</v>
      </c>
      <c r="X869" s="106">
        <v>0</v>
      </c>
      <c r="Y869" s="106">
        <v>2</v>
      </c>
      <c r="Z869" s="106">
        <v>0</v>
      </c>
      <c r="AA869" s="106">
        <v>0</v>
      </c>
      <c r="AB869" s="106">
        <v>0</v>
      </c>
      <c r="AC869" s="106">
        <v>0</v>
      </c>
      <c r="AD869" s="106">
        <v>0</v>
      </c>
      <c r="AE869" s="106">
        <v>0</v>
      </c>
      <c r="AF869" s="106">
        <v>0</v>
      </c>
      <c r="AG869" s="182">
        <v>0</v>
      </c>
      <c r="AH869" s="119">
        <f t="shared" si="233"/>
        <v>2</v>
      </c>
      <c r="AI869" s="106">
        <f t="shared" si="234"/>
        <v>0</v>
      </c>
      <c r="AJ869" s="107">
        <f t="shared" si="235"/>
        <v>0</v>
      </c>
      <c r="AK869" s="107">
        <f t="shared" si="236"/>
        <v>0</v>
      </c>
      <c r="AL869" s="107">
        <f t="shared" si="237"/>
        <v>2</v>
      </c>
      <c r="AM869" s="107">
        <f t="shared" si="238"/>
        <v>0</v>
      </c>
      <c r="AN869" s="107">
        <f t="shared" si="239"/>
        <v>0</v>
      </c>
      <c r="AO869" s="107">
        <f t="shared" si="240"/>
        <v>0</v>
      </c>
      <c r="AP869" s="107">
        <f t="shared" si="241"/>
        <v>0</v>
      </c>
      <c r="AQ869" s="107">
        <f t="shared" si="242"/>
        <v>0</v>
      </c>
      <c r="AR869" s="107">
        <f t="shared" si="243"/>
        <v>0</v>
      </c>
      <c r="AS869" s="107">
        <f t="shared" si="244"/>
        <v>0</v>
      </c>
      <c r="AT869" s="107">
        <f t="shared" si="245"/>
        <v>0</v>
      </c>
      <c r="AU869" s="105">
        <f t="shared" si="246"/>
        <v>2</v>
      </c>
      <c r="AV869" s="86">
        <v>789.33999999999935</v>
      </c>
      <c r="AW869" s="87">
        <f t="shared" si="247"/>
        <v>129.53</v>
      </c>
      <c r="AX869" s="87">
        <f t="shared" si="248"/>
        <v>-659.80999999999938</v>
      </c>
    </row>
    <row r="870" spans="1:50" ht="15.75" thickBot="1" x14ac:dyDescent="0.3">
      <c r="A870" s="179" t="s">
        <v>46</v>
      </c>
      <c r="B870" s="180" t="s">
        <v>252</v>
      </c>
      <c r="C870" s="181" t="s">
        <v>442</v>
      </c>
      <c r="D870" s="176" t="str">
        <f t="shared" si="232"/>
        <v>1063485548-United-STAR Kids-Jefferson</v>
      </c>
      <c r="E870" s="169" t="s">
        <v>482</v>
      </c>
      <c r="F870" s="169" t="s">
        <v>236</v>
      </c>
      <c r="G870" s="169" t="s">
        <v>249</v>
      </c>
      <c r="H870" s="85" t="s">
        <v>469</v>
      </c>
      <c r="I870" s="95" t="s">
        <v>510</v>
      </c>
      <c r="J870" s="116" t="s">
        <v>195</v>
      </c>
      <c r="K870" s="117" t="s">
        <v>195</v>
      </c>
      <c r="L870" s="117" t="s">
        <v>195</v>
      </c>
      <c r="M870" s="117" t="s">
        <v>195</v>
      </c>
      <c r="N870" s="117" t="s">
        <v>195</v>
      </c>
      <c r="O870" s="117" t="s">
        <v>195</v>
      </c>
      <c r="P870" s="117" t="s">
        <v>195</v>
      </c>
      <c r="Q870" s="117" t="s">
        <v>195</v>
      </c>
      <c r="R870" s="117" t="s">
        <v>195</v>
      </c>
      <c r="S870" s="117" t="s">
        <v>195</v>
      </c>
      <c r="T870" s="117" t="s">
        <v>195</v>
      </c>
      <c r="U870" s="118" t="s">
        <v>195</v>
      </c>
      <c r="V870" s="106">
        <v>1</v>
      </c>
      <c r="W870" s="106">
        <v>0</v>
      </c>
      <c r="X870" s="106">
        <v>1</v>
      </c>
      <c r="Y870" s="106">
        <v>1</v>
      </c>
      <c r="Z870" s="106">
        <v>1</v>
      </c>
      <c r="AA870" s="106">
        <v>0</v>
      </c>
      <c r="AB870" s="106">
        <v>1</v>
      </c>
      <c r="AC870" s="106">
        <v>0</v>
      </c>
      <c r="AD870" s="106">
        <v>0</v>
      </c>
      <c r="AE870" s="106">
        <v>2</v>
      </c>
      <c r="AF870" s="106">
        <v>1</v>
      </c>
      <c r="AG870" s="182">
        <v>0</v>
      </c>
      <c r="AH870" s="119">
        <f t="shared" si="233"/>
        <v>8</v>
      </c>
      <c r="AI870" s="106">
        <f t="shared" si="234"/>
        <v>1</v>
      </c>
      <c r="AJ870" s="107">
        <f t="shared" si="235"/>
        <v>0</v>
      </c>
      <c r="AK870" s="107">
        <f t="shared" si="236"/>
        <v>1</v>
      </c>
      <c r="AL870" s="107">
        <f t="shared" si="237"/>
        <v>1</v>
      </c>
      <c r="AM870" s="107">
        <f t="shared" si="238"/>
        <v>1</v>
      </c>
      <c r="AN870" s="107">
        <f t="shared" si="239"/>
        <v>0</v>
      </c>
      <c r="AO870" s="107">
        <f t="shared" si="240"/>
        <v>1</v>
      </c>
      <c r="AP870" s="107">
        <f t="shared" si="241"/>
        <v>0</v>
      </c>
      <c r="AQ870" s="107">
        <f t="shared" si="242"/>
        <v>0</v>
      </c>
      <c r="AR870" s="107">
        <f t="shared" si="243"/>
        <v>2</v>
      </c>
      <c r="AS870" s="107">
        <f t="shared" si="244"/>
        <v>1</v>
      </c>
      <c r="AT870" s="107">
        <f t="shared" si="245"/>
        <v>0</v>
      </c>
      <c r="AU870" s="105">
        <f t="shared" si="246"/>
        <v>8</v>
      </c>
      <c r="AV870" s="86">
        <v>403.99</v>
      </c>
      <c r="AW870" s="87">
        <f t="shared" si="247"/>
        <v>518.1</v>
      </c>
      <c r="AX870" s="87">
        <f t="shared" si="248"/>
        <v>114.11000000000001</v>
      </c>
    </row>
    <row r="871" spans="1:50" ht="15.75" thickBot="1" x14ac:dyDescent="0.3">
      <c r="A871" s="179" t="s">
        <v>115</v>
      </c>
      <c r="B871" s="180" t="s">
        <v>309</v>
      </c>
      <c r="C871" s="181" t="s">
        <v>442</v>
      </c>
      <c r="D871" s="176" t="str">
        <f t="shared" si="232"/>
        <v>1528030285-United-STAR Kids-Jefferson</v>
      </c>
      <c r="E871" s="169" t="s">
        <v>482</v>
      </c>
      <c r="F871" s="169" t="s">
        <v>236</v>
      </c>
      <c r="G871" s="169" t="s">
        <v>249</v>
      </c>
      <c r="H871" s="85" t="s">
        <v>469</v>
      </c>
      <c r="I871" s="95" t="s">
        <v>510</v>
      </c>
      <c r="J871" s="116" t="s">
        <v>195</v>
      </c>
      <c r="K871" s="117" t="s">
        <v>195</v>
      </c>
      <c r="L871" s="117" t="s">
        <v>195</v>
      </c>
      <c r="M871" s="117" t="s">
        <v>195</v>
      </c>
      <c r="N871" s="117" t="s">
        <v>195</v>
      </c>
      <c r="O871" s="117" t="s">
        <v>195</v>
      </c>
      <c r="P871" s="117" t="s">
        <v>195</v>
      </c>
      <c r="Q871" s="117" t="s">
        <v>195</v>
      </c>
      <c r="R871" s="117" t="s">
        <v>195</v>
      </c>
      <c r="S871" s="117" t="s">
        <v>195</v>
      </c>
      <c r="T871" s="117" t="s">
        <v>195</v>
      </c>
      <c r="U871" s="118" t="s">
        <v>195</v>
      </c>
      <c r="V871" s="106">
        <v>2</v>
      </c>
      <c r="W871" s="106">
        <v>3</v>
      </c>
      <c r="X871" s="106">
        <v>0</v>
      </c>
      <c r="Y871" s="106">
        <v>1</v>
      </c>
      <c r="Z871" s="106">
        <v>3</v>
      </c>
      <c r="AA871" s="106">
        <v>1</v>
      </c>
      <c r="AB871" s="106">
        <v>1</v>
      </c>
      <c r="AC871" s="106">
        <v>1</v>
      </c>
      <c r="AD871" s="106">
        <v>1</v>
      </c>
      <c r="AE871" s="106">
        <v>0</v>
      </c>
      <c r="AF871" s="106">
        <v>0</v>
      </c>
      <c r="AG871" s="182">
        <v>0</v>
      </c>
      <c r="AH871" s="119">
        <f t="shared" si="233"/>
        <v>13</v>
      </c>
      <c r="AI871" s="106">
        <f t="shared" si="234"/>
        <v>2</v>
      </c>
      <c r="AJ871" s="107">
        <f t="shared" si="235"/>
        <v>3</v>
      </c>
      <c r="AK871" s="107">
        <f t="shared" si="236"/>
        <v>0</v>
      </c>
      <c r="AL871" s="107">
        <f t="shared" si="237"/>
        <v>1</v>
      </c>
      <c r="AM871" s="107">
        <f t="shared" si="238"/>
        <v>3</v>
      </c>
      <c r="AN871" s="107">
        <f t="shared" si="239"/>
        <v>1</v>
      </c>
      <c r="AO871" s="107">
        <f t="shared" si="240"/>
        <v>1</v>
      </c>
      <c r="AP871" s="107">
        <f t="shared" si="241"/>
        <v>1</v>
      </c>
      <c r="AQ871" s="107">
        <f t="shared" si="242"/>
        <v>1</v>
      </c>
      <c r="AR871" s="107">
        <f t="shared" si="243"/>
        <v>0</v>
      </c>
      <c r="AS871" s="107">
        <f t="shared" si="244"/>
        <v>0</v>
      </c>
      <c r="AT871" s="107">
        <f t="shared" si="245"/>
        <v>0</v>
      </c>
      <c r="AU871" s="105">
        <f t="shared" si="246"/>
        <v>13</v>
      </c>
      <c r="AV871" s="86">
        <v>2045.670000000001</v>
      </c>
      <c r="AW871" s="87">
        <f t="shared" si="247"/>
        <v>841.91</v>
      </c>
      <c r="AX871" s="87">
        <f t="shared" si="248"/>
        <v>-1203.7600000000011</v>
      </c>
    </row>
    <row r="872" spans="1:50" ht="15.75" thickBot="1" x14ac:dyDescent="0.3">
      <c r="A872" s="179" t="s">
        <v>138</v>
      </c>
      <c r="B872" s="180" t="s">
        <v>247</v>
      </c>
      <c r="C872" s="181" t="s">
        <v>442</v>
      </c>
      <c r="D872" s="176" t="str">
        <f t="shared" si="232"/>
        <v>1679926992-United-STAR Kids-Jefferson</v>
      </c>
      <c r="E872" s="169" t="s">
        <v>482</v>
      </c>
      <c r="F872" s="169" t="s">
        <v>236</v>
      </c>
      <c r="G872" s="169" t="s">
        <v>249</v>
      </c>
      <c r="H872" s="85" t="s">
        <v>469</v>
      </c>
      <c r="I872" s="95" t="s">
        <v>510</v>
      </c>
      <c r="J872" s="116" t="s">
        <v>195</v>
      </c>
      <c r="K872" s="117" t="s">
        <v>195</v>
      </c>
      <c r="L872" s="117" t="s">
        <v>195</v>
      </c>
      <c r="M872" s="117" t="s">
        <v>195</v>
      </c>
      <c r="N872" s="117" t="s">
        <v>195</v>
      </c>
      <c r="O872" s="117" t="s">
        <v>195</v>
      </c>
      <c r="P872" s="117" t="s">
        <v>195</v>
      </c>
      <c r="Q872" s="117" t="s">
        <v>195</v>
      </c>
      <c r="R872" s="117" t="s">
        <v>195</v>
      </c>
      <c r="S872" s="117" t="s">
        <v>195</v>
      </c>
      <c r="T872" s="117" t="s">
        <v>195</v>
      </c>
      <c r="U872" s="118" t="s">
        <v>195</v>
      </c>
      <c r="V872" s="106">
        <v>0</v>
      </c>
      <c r="W872" s="106">
        <v>1</v>
      </c>
      <c r="X872" s="106">
        <v>1</v>
      </c>
      <c r="Y872" s="106">
        <v>0</v>
      </c>
      <c r="Z872" s="106">
        <v>1</v>
      </c>
      <c r="AA872" s="106">
        <v>3</v>
      </c>
      <c r="AB872" s="106">
        <v>2</v>
      </c>
      <c r="AC872" s="106">
        <v>1</v>
      </c>
      <c r="AD872" s="106">
        <v>3</v>
      </c>
      <c r="AE872" s="106">
        <v>2</v>
      </c>
      <c r="AF872" s="106">
        <v>2</v>
      </c>
      <c r="AG872" s="182">
        <v>0</v>
      </c>
      <c r="AH872" s="119">
        <f t="shared" si="233"/>
        <v>16</v>
      </c>
      <c r="AI872" s="106">
        <f t="shared" si="234"/>
        <v>0</v>
      </c>
      <c r="AJ872" s="107">
        <f t="shared" si="235"/>
        <v>1</v>
      </c>
      <c r="AK872" s="107">
        <f t="shared" si="236"/>
        <v>1</v>
      </c>
      <c r="AL872" s="107">
        <f t="shared" si="237"/>
        <v>0</v>
      </c>
      <c r="AM872" s="107">
        <f t="shared" si="238"/>
        <v>1</v>
      </c>
      <c r="AN872" s="107">
        <f t="shared" si="239"/>
        <v>3</v>
      </c>
      <c r="AO872" s="107">
        <f t="shared" si="240"/>
        <v>2</v>
      </c>
      <c r="AP872" s="107">
        <f t="shared" si="241"/>
        <v>1</v>
      </c>
      <c r="AQ872" s="107">
        <f t="shared" si="242"/>
        <v>3</v>
      </c>
      <c r="AR872" s="107">
        <f t="shared" si="243"/>
        <v>2</v>
      </c>
      <c r="AS872" s="107">
        <f t="shared" si="244"/>
        <v>2</v>
      </c>
      <c r="AT872" s="107">
        <f t="shared" si="245"/>
        <v>0</v>
      </c>
      <c r="AU872" s="105">
        <f t="shared" si="246"/>
        <v>16</v>
      </c>
      <c r="AV872" s="86">
        <v>798.4400000000004</v>
      </c>
      <c r="AW872" s="87">
        <f t="shared" si="247"/>
        <v>1036.2</v>
      </c>
      <c r="AX872" s="87">
        <f t="shared" si="248"/>
        <v>237.75999999999965</v>
      </c>
    </row>
    <row r="873" spans="1:50" ht="15.75" thickBot="1" x14ac:dyDescent="0.3">
      <c r="A873" s="179" t="s">
        <v>74</v>
      </c>
      <c r="B873" s="180" t="s">
        <v>250</v>
      </c>
      <c r="C873" s="181" t="s">
        <v>442</v>
      </c>
      <c r="D873" s="176" t="str">
        <f t="shared" si="232"/>
        <v>1285631945-United-STAR Kids-Jefferson</v>
      </c>
      <c r="E873" s="169" t="s">
        <v>482</v>
      </c>
      <c r="F873" s="169" t="s">
        <v>236</v>
      </c>
      <c r="G873" s="169" t="s">
        <v>249</v>
      </c>
      <c r="H873" s="85" t="s">
        <v>469</v>
      </c>
      <c r="I873" s="95" t="s">
        <v>510</v>
      </c>
      <c r="J873" s="116" t="s">
        <v>195</v>
      </c>
      <c r="K873" s="117" t="s">
        <v>195</v>
      </c>
      <c r="L873" s="117" t="s">
        <v>195</v>
      </c>
      <c r="M873" s="117" t="s">
        <v>195</v>
      </c>
      <c r="N873" s="117" t="s">
        <v>195</v>
      </c>
      <c r="O873" s="117" t="s">
        <v>195</v>
      </c>
      <c r="P873" s="117" t="s">
        <v>195</v>
      </c>
      <c r="Q873" s="117" t="s">
        <v>195</v>
      </c>
      <c r="R873" s="117" t="s">
        <v>195</v>
      </c>
      <c r="S873" s="117" t="s">
        <v>195</v>
      </c>
      <c r="T873" s="117" t="s">
        <v>195</v>
      </c>
      <c r="U873" s="118" t="s">
        <v>195</v>
      </c>
      <c r="V873" s="106">
        <v>0</v>
      </c>
      <c r="W873" s="106">
        <v>0</v>
      </c>
      <c r="X873" s="106">
        <v>0</v>
      </c>
      <c r="Y873" s="106">
        <v>0</v>
      </c>
      <c r="Z873" s="106">
        <v>0</v>
      </c>
      <c r="AA873" s="106">
        <v>1</v>
      </c>
      <c r="AB873" s="106">
        <v>0</v>
      </c>
      <c r="AC873" s="106">
        <v>1</v>
      </c>
      <c r="AD873" s="106">
        <v>0</v>
      </c>
      <c r="AE873" s="106">
        <v>0</v>
      </c>
      <c r="AF873" s="106">
        <v>0</v>
      </c>
      <c r="AG873" s="182">
        <v>0</v>
      </c>
      <c r="AH873" s="119">
        <f t="shared" si="233"/>
        <v>2</v>
      </c>
      <c r="AI873" s="106">
        <f t="shared" si="234"/>
        <v>0</v>
      </c>
      <c r="AJ873" s="107">
        <f t="shared" si="235"/>
        <v>0</v>
      </c>
      <c r="AK873" s="107">
        <f t="shared" si="236"/>
        <v>0</v>
      </c>
      <c r="AL873" s="107">
        <f t="shared" si="237"/>
        <v>0</v>
      </c>
      <c r="AM873" s="107">
        <f t="shared" si="238"/>
        <v>0</v>
      </c>
      <c r="AN873" s="107">
        <f t="shared" si="239"/>
        <v>1</v>
      </c>
      <c r="AO873" s="107">
        <f t="shared" si="240"/>
        <v>0</v>
      </c>
      <c r="AP873" s="107">
        <f t="shared" si="241"/>
        <v>1</v>
      </c>
      <c r="AQ873" s="107">
        <f t="shared" si="242"/>
        <v>0</v>
      </c>
      <c r="AR873" s="107">
        <f t="shared" si="243"/>
        <v>0</v>
      </c>
      <c r="AS873" s="107">
        <f t="shared" si="244"/>
        <v>0</v>
      </c>
      <c r="AT873" s="107">
        <f t="shared" si="245"/>
        <v>0</v>
      </c>
      <c r="AU873" s="105">
        <f t="shared" si="246"/>
        <v>2</v>
      </c>
      <c r="AV873" s="86">
        <v>603.92999999999961</v>
      </c>
      <c r="AW873" s="87">
        <f t="shared" si="247"/>
        <v>129.53</v>
      </c>
      <c r="AX873" s="87">
        <f t="shared" si="248"/>
        <v>-474.39999999999964</v>
      </c>
    </row>
    <row r="874" spans="1:50" ht="15.75" thickBot="1" x14ac:dyDescent="0.3">
      <c r="A874" s="179" t="s">
        <v>194</v>
      </c>
      <c r="B874" s="180" t="s">
        <v>251</v>
      </c>
      <c r="C874" s="181" t="s">
        <v>442</v>
      </c>
      <c r="D874" s="176" t="str">
        <f t="shared" si="232"/>
        <v>1306484050-United-STAR Kids-Jefferson</v>
      </c>
      <c r="E874" s="169" t="s">
        <v>482</v>
      </c>
      <c r="F874" s="169" t="s">
        <v>236</v>
      </c>
      <c r="G874" s="169" t="s">
        <v>249</v>
      </c>
      <c r="H874" s="85" t="s">
        <v>469</v>
      </c>
      <c r="I874" s="95" t="s">
        <v>510</v>
      </c>
      <c r="J874" s="116" t="s">
        <v>195</v>
      </c>
      <c r="K874" s="117" t="s">
        <v>195</v>
      </c>
      <c r="L874" s="117" t="s">
        <v>195</v>
      </c>
      <c r="M874" s="117" t="s">
        <v>195</v>
      </c>
      <c r="N874" s="117" t="s">
        <v>195</v>
      </c>
      <c r="O874" s="117" t="s">
        <v>195</v>
      </c>
      <c r="P874" s="117" t="s">
        <v>195</v>
      </c>
      <c r="Q874" s="117" t="s">
        <v>195</v>
      </c>
      <c r="R874" s="117" t="s">
        <v>195</v>
      </c>
      <c r="S874" s="117" t="s">
        <v>195</v>
      </c>
      <c r="T874" s="117" t="s">
        <v>195</v>
      </c>
      <c r="U874" s="118" t="s">
        <v>195</v>
      </c>
      <c r="V874" s="106">
        <v>4</v>
      </c>
      <c r="W874" s="106">
        <v>6</v>
      </c>
      <c r="X874" s="106">
        <v>9</v>
      </c>
      <c r="Y874" s="106">
        <v>7</v>
      </c>
      <c r="Z874" s="106">
        <v>7</v>
      </c>
      <c r="AA874" s="106">
        <v>12</v>
      </c>
      <c r="AB874" s="106">
        <v>4</v>
      </c>
      <c r="AC874" s="106">
        <v>6</v>
      </c>
      <c r="AD874" s="106">
        <v>4</v>
      </c>
      <c r="AE874" s="106">
        <v>2</v>
      </c>
      <c r="AF874" s="106">
        <v>6</v>
      </c>
      <c r="AG874" s="182">
        <v>2</v>
      </c>
      <c r="AH874" s="119">
        <f t="shared" si="233"/>
        <v>69</v>
      </c>
      <c r="AI874" s="106">
        <f t="shared" si="234"/>
        <v>4</v>
      </c>
      <c r="AJ874" s="107">
        <f t="shared" si="235"/>
        <v>6</v>
      </c>
      <c r="AK874" s="107">
        <f t="shared" si="236"/>
        <v>9</v>
      </c>
      <c r="AL874" s="107">
        <f t="shared" si="237"/>
        <v>7</v>
      </c>
      <c r="AM874" s="107">
        <f t="shared" si="238"/>
        <v>7</v>
      </c>
      <c r="AN874" s="107">
        <f t="shared" si="239"/>
        <v>12</v>
      </c>
      <c r="AO874" s="107">
        <f t="shared" si="240"/>
        <v>4</v>
      </c>
      <c r="AP874" s="107">
        <f t="shared" si="241"/>
        <v>6</v>
      </c>
      <c r="AQ874" s="107">
        <f t="shared" si="242"/>
        <v>4</v>
      </c>
      <c r="AR874" s="107">
        <f t="shared" si="243"/>
        <v>2</v>
      </c>
      <c r="AS874" s="107">
        <f t="shared" si="244"/>
        <v>6</v>
      </c>
      <c r="AT874" s="107">
        <f t="shared" si="245"/>
        <v>2</v>
      </c>
      <c r="AU874" s="105">
        <f t="shared" si="246"/>
        <v>69</v>
      </c>
      <c r="AV874" s="86">
        <v>1843.0900000000001</v>
      </c>
      <c r="AW874" s="87">
        <f t="shared" si="247"/>
        <v>4468.6099999999997</v>
      </c>
      <c r="AX874" s="87">
        <f t="shared" si="248"/>
        <v>2625.5199999999995</v>
      </c>
    </row>
    <row r="875" spans="1:50" ht="15.75" thickBot="1" x14ac:dyDescent="0.3">
      <c r="A875" s="179" t="s">
        <v>127</v>
      </c>
      <c r="B875" s="180" t="s">
        <v>404</v>
      </c>
      <c r="C875" s="181" t="s">
        <v>372</v>
      </c>
      <c r="D875" s="176" t="str">
        <f t="shared" si="232"/>
        <v>1639511207-United-STAR Kids-MRSA Central</v>
      </c>
      <c r="E875" s="169" t="s">
        <v>482</v>
      </c>
      <c r="F875" s="169" t="s">
        <v>236</v>
      </c>
      <c r="G875" s="169" t="s">
        <v>212</v>
      </c>
      <c r="H875" s="85" t="s">
        <v>469</v>
      </c>
      <c r="I875" s="95" t="s">
        <v>510</v>
      </c>
      <c r="J875" s="116" t="s">
        <v>195</v>
      </c>
      <c r="K875" s="117" t="s">
        <v>195</v>
      </c>
      <c r="L875" s="117" t="s">
        <v>195</v>
      </c>
      <c r="M875" s="117" t="s">
        <v>195</v>
      </c>
      <c r="N875" s="117" t="s">
        <v>195</v>
      </c>
      <c r="O875" s="117" t="s">
        <v>195</v>
      </c>
      <c r="P875" s="117" t="s">
        <v>195</v>
      </c>
      <c r="Q875" s="117" t="s">
        <v>195</v>
      </c>
      <c r="R875" s="117" t="s">
        <v>195</v>
      </c>
      <c r="S875" s="117" t="s">
        <v>195</v>
      </c>
      <c r="T875" s="117" t="s">
        <v>195</v>
      </c>
      <c r="U875" s="118" t="s">
        <v>195</v>
      </c>
      <c r="V875" s="106">
        <v>0</v>
      </c>
      <c r="W875" s="106">
        <v>0</v>
      </c>
      <c r="X875" s="106">
        <v>0</v>
      </c>
      <c r="Y875" s="106">
        <v>0</v>
      </c>
      <c r="Z875" s="106">
        <v>0</v>
      </c>
      <c r="AA875" s="106">
        <v>0</v>
      </c>
      <c r="AB875" s="106">
        <v>0</v>
      </c>
      <c r="AC875" s="106">
        <v>0</v>
      </c>
      <c r="AD875" s="106">
        <v>0</v>
      </c>
      <c r="AE875" s="106">
        <v>0</v>
      </c>
      <c r="AF875" s="106">
        <v>0</v>
      </c>
      <c r="AG875" s="182">
        <v>0</v>
      </c>
      <c r="AH875" s="119">
        <f t="shared" si="233"/>
        <v>0</v>
      </c>
      <c r="AI875" s="106">
        <f t="shared" si="234"/>
        <v>0</v>
      </c>
      <c r="AJ875" s="107">
        <f t="shared" si="235"/>
        <v>0</v>
      </c>
      <c r="AK875" s="107">
        <f t="shared" si="236"/>
        <v>0</v>
      </c>
      <c r="AL875" s="107">
        <f t="shared" si="237"/>
        <v>0</v>
      </c>
      <c r="AM875" s="107">
        <f t="shared" si="238"/>
        <v>0</v>
      </c>
      <c r="AN875" s="107">
        <f t="shared" si="239"/>
        <v>0</v>
      </c>
      <c r="AO875" s="107">
        <f t="shared" si="240"/>
        <v>0</v>
      </c>
      <c r="AP875" s="107">
        <f t="shared" si="241"/>
        <v>0</v>
      </c>
      <c r="AQ875" s="107">
        <f t="shared" si="242"/>
        <v>0</v>
      </c>
      <c r="AR875" s="107">
        <f t="shared" si="243"/>
        <v>0</v>
      </c>
      <c r="AS875" s="107">
        <f t="shared" si="244"/>
        <v>0</v>
      </c>
      <c r="AT875" s="107">
        <f t="shared" si="245"/>
        <v>0</v>
      </c>
      <c r="AU875" s="105">
        <f t="shared" si="246"/>
        <v>0</v>
      </c>
      <c r="AV875" s="86">
        <v>273.48000000000008</v>
      </c>
      <c r="AW875" s="87">
        <f t="shared" si="247"/>
        <v>0</v>
      </c>
      <c r="AX875" s="87">
        <f t="shared" si="248"/>
        <v>-273.48000000000008</v>
      </c>
    </row>
    <row r="876" spans="1:50" ht="15.75" thickBot="1" x14ac:dyDescent="0.3">
      <c r="A876" s="179" t="s">
        <v>164</v>
      </c>
      <c r="B876" s="180" t="s">
        <v>295</v>
      </c>
      <c r="C876" s="181" t="s">
        <v>372</v>
      </c>
      <c r="D876" s="176" t="str">
        <f t="shared" si="232"/>
        <v>1841752375-United-STAR Kids-MRSA Central</v>
      </c>
      <c r="E876" s="169" t="s">
        <v>482</v>
      </c>
      <c r="F876" s="169" t="s">
        <v>236</v>
      </c>
      <c r="G876" s="169" t="s">
        <v>212</v>
      </c>
      <c r="H876" s="85" t="s">
        <v>469</v>
      </c>
      <c r="I876" s="95" t="s">
        <v>510</v>
      </c>
      <c r="J876" s="116" t="s">
        <v>195</v>
      </c>
      <c r="K876" s="117" t="s">
        <v>195</v>
      </c>
      <c r="L876" s="117" t="s">
        <v>195</v>
      </c>
      <c r="M876" s="117" t="s">
        <v>195</v>
      </c>
      <c r="N876" s="117" t="s">
        <v>195</v>
      </c>
      <c r="O876" s="117" t="s">
        <v>195</v>
      </c>
      <c r="P876" s="117" t="s">
        <v>195</v>
      </c>
      <c r="Q876" s="117" t="s">
        <v>195</v>
      </c>
      <c r="R876" s="117" t="s">
        <v>195</v>
      </c>
      <c r="S876" s="117" t="s">
        <v>195</v>
      </c>
      <c r="T876" s="117" t="s">
        <v>195</v>
      </c>
      <c r="U876" s="118" t="s">
        <v>195</v>
      </c>
      <c r="V876" s="106">
        <v>0</v>
      </c>
      <c r="W876" s="106">
        <v>0</v>
      </c>
      <c r="X876" s="106">
        <v>0</v>
      </c>
      <c r="Y876" s="106">
        <v>0</v>
      </c>
      <c r="Z876" s="106">
        <v>0</v>
      </c>
      <c r="AA876" s="106">
        <v>0</v>
      </c>
      <c r="AB876" s="106">
        <v>0</v>
      </c>
      <c r="AC876" s="106">
        <v>0</v>
      </c>
      <c r="AD876" s="106">
        <v>0</v>
      </c>
      <c r="AE876" s="106">
        <v>0</v>
      </c>
      <c r="AF876" s="106">
        <v>0</v>
      </c>
      <c r="AG876" s="182">
        <v>0</v>
      </c>
      <c r="AH876" s="119">
        <f t="shared" si="233"/>
        <v>0</v>
      </c>
      <c r="AI876" s="106">
        <f t="shared" si="234"/>
        <v>0</v>
      </c>
      <c r="AJ876" s="107">
        <f t="shared" si="235"/>
        <v>0</v>
      </c>
      <c r="AK876" s="107">
        <f t="shared" si="236"/>
        <v>0</v>
      </c>
      <c r="AL876" s="107">
        <f t="shared" si="237"/>
        <v>0</v>
      </c>
      <c r="AM876" s="107">
        <f t="shared" si="238"/>
        <v>0</v>
      </c>
      <c r="AN876" s="107">
        <f t="shared" si="239"/>
        <v>0</v>
      </c>
      <c r="AO876" s="107">
        <f t="shared" si="240"/>
        <v>0</v>
      </c>
      <c r="AP876" s="107">
        <f t="shared" si="241"/>
        <v>0</v>
      </c>
      <c r="AQ876" s="107">
        <f t="shared" si="242"/>
        <v>0</v>
      </c>
      <c r="AR876" s="107">
        <f t="shared" si="243"/>
        <v>0</v>
      </c>
      <c r="AS876" s="107">
        <f t="shared" si="244"/>
        <v>0</v>
      </c>
      <c r="AT876" s="107">
        <f t="shared" si="245"/>
        <v>0</v>
      </c>
      <c r="AU876" s="105">
        <f t="shared" si="246"/>
        <v>0</v>
      </c>
      <c r="AV876" s="86">
        <v>1808.4099999999996</v>
      </c>
      <c r="AW876" s="87">
        <f t="shared" si="247"/>
        <v>0</v>
      </c>
      <c r="AX876" s="87">
        <f t="shared" si="248"/>
        <v>-1808.4099999999996</v>
      </c>
    </row>
    <row r="877" spans="1:50" ht="15.75" thickBot="1" x14ac:dyDescent="0.3">
      <c r="A877" s="179" t="s">
        <v>56</v>
      </c>
      <c r="B877" s="180" t="s">
        <v>289</v>
      </c>
      <c r="C877" s="181" t="s">
        <v>372</v>
      </c>
      <c r="D877" s="176" t="str">
        <f t="shared" si="232"/>
        <v>1114255833-United-STAR Kids-MRSA Central</v>
      </c>
      <c r="E877" s="169" t="s">
        <v>482</v>
      </c>
      <c r="F877" s="169" t="s">
        <v>236</v>
      </c>
      <c r="G877" s="169" t="s">
        <v>212</v>
      </c>
      <c r="H877" s="85" t="s">
        <v>469</v>
      </c>
      <c r="I877" s="95" t="s">
        <v>510</v>
      </c>
      <c r="J877" s="116" t="s">
        <v>195</v>
      </c>
      <c r="K877" s="117" t="s">
        <v>195</v>
      </c>
      <c r="L877" s="117" t="s">
        <v>195</v>
      </c>
      <c r="M877" s="117" t="s">
        <v>195</v>
      </c>
      <c r="N877" s="117" t="s">
        <v>195</v>
      </c>
      <c r="O877" s="117" t="s">
        <v>195</v>
      </c>
      <c r="P877" s="117" t="s">
        <v>195</v>
      </c>
      <c r="Q877" s="117" t="s">
        <v>195</v>
      </c>
      <c r="R877" s="117" t="s">
        <v>195</v>
      </c>
      <c r="S877" s="117" t="s">
        <v>195</v>
      </c>
      <c r="T877" s="117" t="s">
        <v>195</v>
      </c>
      <c r="U877" s="118" t="s">
        <v>195</v>
      </c>
      <c r="V877" s="106">
        <v>1</v>
      </c>
      <c r="W877" s="106">
        <v>2</v>
      </c>
      <c r="X877" s="106">
        <v>0</v>
      </c>
      <c r="Y877" s="106">
        <v>1</v>
      </c>
      <c r="Z877" s="106">
        <v>1</v>
      </c>
      <c r="AA877" s="106">
        <v>1</v>
      </c>
      <c r="AB877" s="106">
        <v>0</v>
      </c>
      <c r="AC877" s="106">
        <v>0</v>
      </c>
      <c r="AD877" s="106">
        <v>1</v>
      </c>
      <c r="AE877" s="106">
        <v>2</v>
      </c>
      <c r="AF877" s="106">
        <v>1</v>
      </c>
      <c r="AG877" s="182">
        <v>1</v>
      </c>
      <c r="AH877" s="119">
        <f t="shared" si="233"/>
        <v>11</v>
      </c>
      <c r="AI877" s="106">
        <f t="shared" si="234"/>
        <v>1</v>
      </c>
      <c r="AJ877" s="107">
        <f t="shared" si="235"/>
        <v>2</v>
      </c>
      <c r="AK877" s="107">
        <f t="shared" si="236"/>
        <v>0</v>
      </c>
      <c r="AL877" s="107">
        <f t="shared" si="237"/>
        <v>1</v>
      </c>
      <c r="AM877" s="107">
        <f t="shared" si="238"/>
        <v>1</v>
      </c>
      <c r="AN877" s="107">
        <f t="shared" si="239"/>
        <v>1</v>
      </c>
      <c r="AO877" s="107">
        <f t="shared" si="240"/>
        <v>0</v>
      </c>
      <c r="AP877" s="107">
        <f t="shared" si="241"/>
        <v>0</v>
      </c>
      <c r="AQ877" s="107">
        <f t="shared" si="242"/>
        <v>1</v>
      </c>
      <c r="AR877" s="107">
        <f t="shared" si="243"/>
        <v>2</v>
      </c>
      <c r="AS877" s="107">
        <f t="shared" si="244"/>
        <v>1</v>
      </c>
      <c r="AT877" s="107">
        <f t="shared" si="245"/>
        <v>1</v>
      </c>
      <c r="AU877" s="105">
        <f t="shared" si="246"/>
        <v>11</v>
      </c>
      <c r="AV877" s="86">
        <v>1216.0800000000002</v>
      </c>
      <c r="AW877" s="87">
        <f t="shared" si="247"/>
        <v>712.39</v>
      </c>
      <c r="AX877" s="87">
        <f t="shared" si="248"/>
        <v>-503.69000000000017</v>
      </c>
    </row>
    <row r="878" spans="1:50" ht="15.75" thickBot="1" x14ac:dyDescent="0.3">
      <c r="A878" s="179" t="s">
        <v>121</v>
      </c>
      <c r="B878" s="180" t="s">
        <v>297</v>
      </c>
      <c r="C878" s="181" t="s">
        <v>372</v>
      </c>
      <c r="D878" s="176" t="str">
        <f t="shared" si="232"/>
        <v>1558474999-United-STAR Kids-MRSA Central</v>
      </c>
      <c r="E878" s="169" t="s">
        <v>482</v>
      </c>
      <c r="F878" s="169" t="s">
        <v>236</v>
      </c>
      <c r="G878" s="169" t="s">
        <v>212</v>
      </c>
      <c r="H878" s="85" t="s">
        <v>469</v>
      </c>
      <c r="I878" s="95" t="s">
        <v>510</v>
      </c>
      <c r="J878" s="116" t="s">
        <v>195</v>
      </c>
      <c r="K878" s="117" t="s">
        <v>195</v>
      </c>
      <c r="L878" s="117" t="s">
        <v>195</v>
      </c>
      <c r="M878" s="117" t="s">
        <v>195</v>
      </c>
      <c r="N878" s="117" t="s">
        <v>195</v>
      </c>
      <c r="O878" s="117" t="s">
        <v>195</v>
      </c>
      <c r="P878" s="117" t="s">
        <v>195</v>
      </c>
      <c r="Q878" s="117" t="s">
        <v>195</v>
      </c>
      <c r="R878" s="117" t="s">
        <v>195</v>
      </c>
      <c r="S878" s="117" t="s">
        <v>195</v>
      </c>
      <c r="T878" s="117" t="s">
        <v>195</v>
      </c>
      <c r="U878" s="118" t="s">
        <v>195</v>
      </c>
      <c r="V878" s="106">
        <v>0</v>
      </c>
      <c r="W878" s="106">
        <v>0</v>
      </c>
      <c r="X878" s="106">
        <v>0</v>
      </c>
      <c r="Y878" s="106">
        <v>1</v>
      </c>
      <c r="Z878" s="106">
        <v>0</v>
      </c>
      <c r="AA878" s="106">
        <v>0</v>
      </c>
      <c r="AB878" s="106">
        <v>0</v>
      </c>
      <c r="AC878" s="106">
        <v>0</v>
      </c>
      <c r="AD878" s="106">
        <v>0</v>
      </c>
      <c r="AE878" s="106">
        <v>1</v>
      </c>
      <c r="AF878" s="106">
        <v>0</v>
      </c>
      <c r="AG878" s="182">
        <v>0</v>
      </c>
      <c r="AH878" s="119">
        <f t="shared" si="233"/>
        <v>2</v>
      </c>
      <c r="AI878" s="106">
        <f t="shared" si="234"/>
        <v>0</v>
      </c>
      <c r="AJ878" s="107">
        <f t="shared" si="235"/>
        <v>0</v>
      </c>
      <c r="AK878" s="107">
        <f t="shared" si="236"/>
        <v>0</v>
      </c>
      <c r="AL878" s="107">
        <f t="shared" si="237"/>
        <v>1</v>
      </c>
      <c r="AM878" s="107">
        <f t="shared" si="238"/>
        <v>0</v>
      </c>
      <c r="AN878" s="107">
        <f t="shared" si="239"/>
        <v>0</v>
      </c>
      <c r="AO878" s="107">
        <f t="shared" si="240"/>
        <v>0</v>
      </c>
      <c r="AP878" s="107">
        <f t="shared" si="241"/>
        <v>0</v>
      </c>
      <c r="AQ878" s="107">
        <f t="shared" si="242"/>
        <v>0</v>
      </c>
      <c r="AR878" s="107">
        <f t="shared" si="243"/>
        <v>1</v>
      </c>
      <c r="AS878" s="107">
        <f t="shared" si="244"/>
        <v>0</v>
      </c>
      <c r="AT878" s="107">
        <f t="shared" si="245"/>
        <v>0</v>
      </c>
      <c r="AU878" s="105">
        <f t="shared" si="246"/>
        <v>2</v>
      </c>
      <c r="AV878" s="86">
        <v>7857.7499999999991</v>
      </c>
      <c r="AW878" s="87">
        <f t="shared" si="247"/>
        <v>129.53</v>
      </c>
      <c r="AX878" s="87">
        <f t="shared" si="248"/>
        <v>-7728.2199999999993</v>
      </c>
    </row>
    <row r="879" spans="1:50" ht="15.75" thickBot="1" x14ac:dyDescent="0.3">
      <c r="A879" s="179" t="s">
        <v>179</v>
      </c>
      <c r="B879" s="180" t="s">
        <v>333</v>
      </c>
      <c r="C879" s="181" t="s">
        <v>372</v>
      </c>
      <c r="D879" s="176" t="str">
        <f t="shared" si="232"/>
        <v>1932158367-United-STAR Kids-MRSA Central</v>
      </c>
      <c r="E879" s="169" t="s">
        <v>482</v>
      </c>
      <c r="F879" s="169" t="s">
        <v>236</v>
      </c>
      <c r="G879" s="169" t="s">
        <v>212</v>
      </c>
      <c r="H879" s="85" t="s">
        <v>469</v>
      </c>
      <c r="I879" s="95" t="s">
        <v>510</v>
      </c>
      <c r="J879" s="116" t="s">
        <v>195</v>
      </c>
      <c r="K879" s="117" t="s">
        <v>195</v>
      </c>
      <c r="L879" s="117" t="s">
        <v>195</v>
      </c>
      <c r="M879" s="117" t="s">
        <v>195</v>
      </c>
      <c r="N879" s="117" t="s">
        <v>195</v>
      </c>
      <c r="O879" s="117" t="s">
        <v>195</v>
      </c>
      <c r="P879" s="117" t="s">
        <v>195</v>
      </c>
      <c r="Q879" s="117" t="s">
        <v>195</v>
      </c>
      <c r="R879" s="117" t="s">
        <v>195</v>
      </c>
      <c r="S879" s="117" t="s">
        <v>195</v>
      </c>
      <c r="T879" s="117" t="s">
        <v>195</v>
      </c>
      <c r="U879" s="118" t="s">
        <v>195</v>
      </c>
      <c r="V879" s="106">
        <v>1</v>
      </c>
      <c r="W879" s="106">
        <v>0</v>
      </c>
      <c r="X879" s="106">
        <v>0</v>
      </c>
      <c r="Y879" s="106">
        <v>0</v>
      </c>
      <c r="Z879" s="106">
        <v>0</v>
      </c>
      <c r="AA879" s="106">
        <v>0</v>
      </c>
      <c r="AB879" s="106">
        <v>0</v>
      </c>
      <c r="AC879" s="106">
        <v>0</v>
      </c>
      <c r="AD879" s="106">
        <v>0</v>
      </c>
      <c r="AE879" s="106">
        <v>0</v>
      </c>
      <c r="AF879" s="106">
        <v>0</v>
      </c>
      <c r="AG879" s="182">
        <v>0</v>
      </c>
      <c r="AH879" s="119">
        <f t="shared" si="233"/>
        <v>1</v>
      </c>
      <c r="AI879" s="106">
        <f t="shared" si="234"/>
        <v>1</v>
      </c>
      <c r="AJ879" s="107">
        <f t="shared" si="235"/>
        <v>0</v>
      </c>
      <c r="AK879" s="107">
        <f t="shared" si="236"/>
        <v>0</v>
      </c>
      <c r="AL879" s="107">
        <f t="shared" si="237"/>
        <v>0</v>
      </c>
      <c r="AM879" s="107">
        <f t="shared" si="238"/>
        <v>0</v>
      </c>
      <c r="AN879" s="107">
        <f t="shared" si="239"/>
        <v>0</v>
      </c>
      <c r="AO879" s="107">
        <f t="shared" si="240"/>
        <v>0</v>
      </c>
      <c r="AP879" s="107">
        <f t="shared" si="241"/>
        <v>0</v>
      </c>
      <c r="AQ879" s="107">
        <f t="shared" si="242"/>
        <v>0</v>
      </c>
      <c r="AR879" s="107">
        <f t="shared" si="243"/>
        <v>0</v>
      </c>
      <c r="AS879" s="107">
        <f t="shared" si="244"/>
        <v>0</v>
      </c>
      <c r="AT879" s="107">
        <f t="shared" si="245"/>
        <v>0</v>
      </c>
      <c r="AU879" s="105">
        <f t="shared" si="246"/>
        <v>1</v>
      </c>
      <c r="AV879" s="86">
        <v>127.44000000000005</v>
      </c>
      <c r="AW879" s="87">
        <f t="shared" si="247"/>
        <v>64.760000000000005</v>
      </c>
      <c r="AX879" s="87">
        <f t="shared" si="248"/>
        <v>-62.680000000000049</v>
      </c>
    </row>
    <row r="880" spans="1:50" ht="15.75" thickBot="1" x14ac:dyDescent="0.3">
      <c r="A880" s="179" t="s">
        <v>55</v>
      </c>
      <c r="B880" s="180" t="s">
        <v>288</v>
      </c>
      <c r="C880" s="181" t="s">
        <v>372</v>
      </c>
      <c r="D880" s="176" t="str">
        <f t="shared" si="232"/>
        <v>1114221199-United-STAR Kids-MRSA Central</v>
      </c>
      <c r="E880" s="169" t="s">
        <v>482</v>
      </c>
      <c r="F880" s="169" t="s">
        <v>236</v>
      </c>
      <c r="G880" s="169" t="s">
        <v>212</v>
      </c>
      <c r="H880" s="85" t="s">
        <v>469</v>
      </c>
      <c r="I880" s="95" t="s">
        <v>510</v>
      </c>
      <c r="J880" s="116" t="s">
        <v>195</v>
      </c>
      <c r="K880" s="117" t="s">
        <v>195</v>
      </c>
      <c r="L880" s="117" t="s">
        <v>195</v>
      </c>
      <c r="M880" s="117" t="s">
        <v>195</v>
      </c>
      <c r="N880" s="117" t="s">
        <v>195</v>
      </c>
      <c r="O880" s="117" t="s">
        <v>195</v>
      </c>
      <c r="P880" s="117" t="s">
        <v>195</v>
      </c>
      <c r="Q880" s="117" t="s">
        <v>195</v>
      </c>
      <c r="R880" s="117" t="s">
        <v>195</v>
      </c>
      <c r="S880" s="117" t="s">
        <v>195</v>
      </c>
      <c r="T880" s="117" t="s">
        <v>195</v>
      </c>
      <c r="U880" s="118" t="s">
        <v>195</v>
      </c>
      <c r="V880" s="106">
        <v>2</v>
      </c>
      <c r="W880" s="106">
        <v>1</v>
      </c>
      <c r="X880" s="106">
        <v>3</v>
      </c>
      <c r="Y880" s="106">
        <v>6</v>
      </c>
      <c r="Z880" s="106">
        <v>2</v>
      </c>
      <c r="AA880" s="106">
        <v>7</v>
      </c>
      <c r="AB880" s="106">
        <v>5</v>
      </c>
      <c r="AC880" s="106">
        <v>7</v>
      </c>
      <c r="AD880" s="106">
        <v>6</v>
      </c>
      <c r="AE880" s="106">
        <v>4</v>
      </c>
      <c r="AF880" s="106">
        <v>3</v>
      </c>
      <c r="AG880" s="182">
        <v>2</v>
      </c>
      <c r="AH880" s="119">
        <f t="shared" si="233"/>
        <v>48</v>
      </c>
      <c r="AI880" s="106">
        <f t="shared" si="234"/>
        <v>2</v>
      </c>
      <c r="AJ880" s="107">
        <f t="shared" si="235"/>
        <v>1</v>
      </c>
      <c r="AK880" s="107">
        <f t="shared" si="236"/>
        <v>3</v>
      </c>
      <c r="AL880" s="107">
        <f t="shared" si="237"/>
        <v>6</v>
      </c>
      <c r="AM880" s="107">
        <f t="shared" si="238"/>
        <v>2</v>
      </c>
      <c r="AN880" s="107">
        <f t="shared" si="239"/>
        <v>7</v>
      </c>
      <c r="AO880" s="107">
        <f t="shared" si="240"/>
        <v>5</v>
      </c>
      <c r="AP880" s="107">
        <f t="shared" si="241"/>
        <v>7</v>
      </c>
      <c r="AQ880" s="107">
        <f t="shared" si="242"/>
        <v>6</v>
      </c>
      <c r="AR880" s="107">
        <f t="shared" si="243"/>
        <v>4</v>
      </c>
      <c r="AS880" s="107">
        <f t="shared" si="244"/>
        <v>3</v>
      </c>
      <c r="AT880" s="107">
        <f t="shared" si="245"/>
        <v>2</v>
      </c>
      <c r="AU880" s="105">
        <f t="shared" si="246"/>
        <v>48</v>
      </c>
      <c r="AV880" s="86">
        <v>2092.6899999999996</v>
      </c>
      <c r="AW880" s="87">
        <f t="shared" si="247"/>
        <v>3108.6</v>
      </c>
      <c r="AX880" s="87">
        <f t="shared" si="248"/>
        <v>1015.9100000000003</v>
      </c>
    </row>
    <row r="881" spans="1:50" ht="15.75" thickBot="1" x14ac:dyDescent="0.3">
      <c r="A881" s="179" t="s">
        <v>133</v>
      </c>
      <c r="B881" s="180" t="s">
        <v>374</v>
      </c>
      <c r="C881" s="181" t="s">
        <v>372</v>
      </c>
      <c r="D881" s="176" t="str">
        <f t="shared" si="232"/>
        <v>1659770030-United-STAR Kids-MRSA Central</v>
      </c>
      <c r="E881" s="169" t="s">
        <v>482</v>
      </c>
      <c r="F881" s="169" t="s">
        <v>236</v>
      </c>
      <c r="G881" s="169" t="s">
        <v>212</v>
      </c>
      <c r="H881" s="85" t="s">
        <v>469</v>
      </c>
      <c r="I881" s="95" t="s">
        <v>510</v>
      </c>
      <c r="J881" s="116" t="s">
        <v>195</v>
      </c>
      <c r="K881" s="117" t="s">
        <v>195</v>
      </c>
      <c r="L881" s="117" t="s">
        <v>195</v>
      </c>
      <c r="M881" s="117" t="s">
        <v>195</v>
      </c>
      <c r="N881" s="117" t="s">
        <v>195</v>
      </c>
      <c r="O881" s="117" t="s">
        <v>195</v>
      </c>
      <c r="P881" s="117" t="s">
        <v>195</v>
      </c>
      <c r="Q881" s="117" t="s">
        <v>195</v>
      </c>
      <c r="R881" s="117" t="s">
        <v>195</v>
      </c>
      <c r="S881" s="117" t="s">
        <v>195</v>
      </c>
      <c r="T881" s="117" t="s">
        <v>195</v>
      </c>
      <c r="U881" s="118" t="s">
        <v>195</v>
      </c>
      <c r="V881" s="106">
        <v>5</v>
      </c>
      <c r="W881" s="106">
        <v>5</v>
      </c>
      <c r="X881" s="106">
        <v>3</v>
      </c>
      <c r="Y881" s="106">
        <v>2</v>
      </c>
      <c r="Z881" s="106">
        <v>5</v>
      </c>
      <c r="AA881" s="106">
        <v>5</v>
      </c>
      <c r="AB881" s="106">
        <v>2</v>
      </c>
      <c r="AC881" s="106">
        <v>3</v>
      </c>
      <c r="AD881" s="106">
        <v>5</v>
      </c>
      <c r="AE881" s="106">
        <v>2</v>
      </c>
      <c r="AF881" s="106">
        <v>3</v>
      </c>
      <c r="AG881" s="182">
        <v>5</v>
      </c>
      <c r="AH881" s="119">
        <f t="shared" si="233"/>
        <v>45</v>
      </c>
      <c r="AI881" s="106">
        <f t="shared" si="234"/>
        <v>5</v>
      </c>
      <c r="AJ881" s="107">
        <f t="shared" si="235"/>
        <v>5</v>
      </c>
      <c r="AK881" s="107">
        <f t="shared" si="236"/>
        <v>3</v>
      </c>
      <c r="AL881" s="107">
        <f t="shared" si="237"/>
        <v>2</v>
      </c>
      <c r="AM881" s="107">
        <f t="shared" si="238"/>
        <v>5</v>
      </c>
      <c r="AN881" s="107">
        <f t="shared" si="239"/>
        <v>5</v>
      </c>
      <c r="AO881" s="107">
        <f t="shared" si="240"/>
        <v>2</v>
      </c>
      <c r="AP881" s="107">
        <f t="shared" si="241"/>
        <v>3</v>
      </c>
      <c r="AQ881" s="107">
        <f t="shared" si="242"/>
        <v>5</v>
      </c>
      <c r="AR881" s="107">
        <f t="shared" si="243"/>
        <v>2</v>
      </c>
      <c r="AS881" s="107">
        <f t="shared" si="244"/>
        <v>3</v>
      </c>
      <c r="AT881" s="107">
        <f t="shared" si="245"/>
        <v>5</v>
      </c>
      <c r="AU881" s="105">
        <f t="shared" si="246"/>
        <v>45</v>
      </c>
      <c r="AV881" s="86">
        <v>3614.829999999999</v>
      </c>
      <c r="AW881" s="87">
        <f t="shared" si="247"/>
        <v>2914.31</v>
      </c>
      <c r="AX881" s="87">
        <f t="shared" si="248"/>
        <v>-700.51999999999907</v>
      </c>
    </row>
    <row r="882" spans="1:50" ht="15.75" thickBot="1" x14ac:dyDescent="0.3">
      <c r="A882" s="179" t="s">
        <v>150</v>
      </c>
      <c r="B882" s="180" t="s">
        <v>374</v>
      </c>
      <c r="C882" s="181" t="s">
        <v>372</v>
      </c>
      <c r="D882" s="176" t="str">
        <f t="shared" si="232"/>
        <v>1730557026-United-STAR Kids-MRSA Central</v>
      </c>
      <c r="E882" s="169" t="s">
        <v>482</v>
      </c>
      <c r="F882" s="169" t="s">
        <v>236</v>
      </c>
      <c r="G882" s="169" t="s">
        <v>212</v>
      </c>
      <c r="H882" s="85" t="s">
        <v>469</v>
      </c>
      <c r="I882" s="95" t="s">
        <v>510</v>
      </c>
      <c r="J882" s="116" t="s">
        <v>195</v>
      </c>
      <c r="K882" s="117" t="s">
        <v>195</v>
      </c>
      <c r="L882" s="117" t="s">
        <v>195</v>
      </c>
      <c r="M882" s="117" t="s">
        <v>195</v>
      </c>
      <c r="N882" s="117" t="s">
        <v>195</v>
      </c>
      <c r="O882" s="117" t="s">
        <v>195</v>
      </c>
      <c r="P882" s="117" t="s">
        <v>195</v>
      </c>
      <c r="Q882" s="117" t="s">
        <v>195</v>
      </c>
      <c r="R882" s="117" t="s">
        <v>195</v>
      </c>
      <c r="S882" s="117" t="s">
        <v>195</v>
      </c>
      <c r="T882" s="117" t="s">
        <v>195</v>
      </c>
      <c r="U882" s="118" t="s">
        <v>195</v>
      </c>
      <c r="V882" s="106">
        <v>2</v>
      </c>
      <c r="W882" s="106">
        <v>5</v>
      </c>
      <c r="X882" s="106">
        <v>6</v>
      </c>
      <c r="Y882" s="106">
        <v>1</v>
      </c>
      <c r="Z882" s="106">
        <v>6</v>
      </c>
      <c r="AA882" s="106">
        <v>8</v>
      </c>
      <c r="AB882" s="106">
        <v>2</v>
      </c>
      <c r="AC882" s="106">
        <v>7</v>
      </c>
      <c r="AD882" s="106">
        <v>5</v>
      </c>
      <c r="AE882" s="106">
        <v>7</v>
      </c>
      <c r="AF882" s="106">
        <v>1</v>
      </c>
      <c r="AG882" s="182">
        <v>6</v>
      </c>
      <c r="AH882" s="119">
        <f t="shared" si="233"/>
        <v>56</v>
      </c>
      <c r="AI882" s="106">
        <f t="shared" si="234"/>
        <v>2</v>
      </c>
      <c r="AJ882" s="107">
        <f t="shared" si="235"/>
        <v>5</v>
      </c>
      <c r="AK882" s="107">
        <f t="shared" si="236"/>
        <v>6</v>
      </c>
      <c r="AL882" s="107">
        <f t="shared" si="237"/>
        <v>1</v>
      </c>
      <c r="AM882" s="107">
        <f t="shared" si="238"/>
        <v>6</v>
      </c>
      <c r="AN882" s="107">
        <f t="shared" si="239"/>
        <v>8</v>
      </c>
      <c r="AO882" s="107">
        <f t="shared" si="240"/>
        <v>2</v>
      </c>
      <c r="AP882" s="107">
        <f t="shared" si="241"/>
        <v>7</v>
      </c>
      <c r="AQ882" s="107">
        <f t="shared" si="242"/>
        <v>5</v>
      </c>
      <c r="AR882" s="107">
        <f t="shared" si="243"/>
        <v>7</v>
      </c>
      <c r="AS882" s="107">
        <f t="shared" si="244"/>
        <v>1</v>
      </c>
      <c r="AT882" s="107">
        <f t="shared" si="245"/>
        <v>6</v>
      </c>
      <c r="AU882" s="105">
        <f t="shared" si="246"/>
        <v>56</v>
      </c>
      <c r="AV882" s="86">
        <v>4748.8299999999981</v>
      </c>
      <c r="AW882" s="87">
        <f t="shared" si="247"/>
        <v>3626.7</v>
      </c>
      <c r="AX882" s="87">
        <f t="shared" si="248"/>
        <v>-1122.1299999999983</v>
      </c>
    </row>
    <row r="883" spans="1:50" ht="15.75" thickBot="1" x14ac:dyDescent="0.3">
      <c r="A883" s="179" t="s">
        <v>160</v>
      </c>
      <c r="B883" s="180" t="s">
        <v>374</v>
      </c>
      <c r="C883" s="181" t="s">
        <v>372</v>
      </c>
      <c r="D883" s="176" t="str">
        <f t="shared" si="232"/>
        <v>1821422551-United-STAR Kids-MRSA Central</v>
      </c>
      <c r="E883" s="169" t="s">
        <v>482</v>
      </c>
      <c r="F883" s="169" t="s">
        <v>236</v>
      </c>
      <c r="G883" s="169" t="s">
        <v>212</v>
      </c>
      <c r="H883" s="85" t="s">
        <v>469</v>
      </c>
      <c r="I883" s="95" t="s">
        <v>510</v>
      </c>
      <c r="J883" s="116" t="s">
        <v>195</v>
      </c>
      <c r="K883" s="117" t="s">
        <v>195</v>
      </c>
      <c r="L883" s="117" t="s">
        <v>195</v>
      </c>
      <c r="M883" s="117" t="s">
        <v>195</v>
      </c>
      <c r="N883" s="117" t="s">
        <v>195</v>
      </c>
      <c r="O883" s="117" t="s">
        <v>195</v>
      </c>
      <c r="P883" s="117" t="s">
        <v>195</v>
      </c>
      <c r="Q883" s="117" t="s">
        <v>195</v>
      </c>
      <c r="R883" s="117" t="s">
        <v>195</v>
      </c>
      <c r="S883" s="117" t="s">
        <v>195</v>
      </c>
      <c r="T883" s="117" t="s">
        <v>195</v>
      </c>
      <c r="U883" s="118" t="s">
        <v>195</v>
      </c>
      <c r="V883" s="106">
        <v>0</v>
      </c>
      <c r="W883" s="106">
        <v>0</v>
      </c>
      <c r="X883" s="106">
        <v>0</v>
      </c>
      <c r="Y883" s="106">
        <v>0</v>
      </c>
      <c r="Z883" s="106">
        <v>0</v>
      </c>
      <c r="AA883" s="106">
        <v>0</v>
      </c>
      <c r="AB883" s="106">
        <v>0</v>
      </c>
      <c r="AC883" s="106">
        <v>0</v>
      </c>
      <c r="AD883" s="106">
        <v>0</v>
      </c>
      <c r="AE883" s="106">
        <v>0</v>
      </c>
      <c r="AF883" s="106">
        <v>0</v>
      </c>
      <c r="AG883" s="182">
        <v>0</v>
      </c>
      <c r="AH883" s="119">
        <f t="shared" si="233"/>
        <v>0</v>
      </c>
      <c r="AI883" s="106">
        <f t="shared" si="234"/>
        <v>0</v>
      </c>
      <c r="AJ883" s="107">
        <f t="shared" si="235"/>
        <v>0</v>
      </c>
      <c r="AK883" s="107">
        <f t="shared" si="236"/>
        <v>0</v>
      </c>
      <c r="AL883" s="107">
        <f t="shared" si="237"/>
        <v>0</v>
      </c>
      <c r="AM883" s="107">
        <f t="shared" si="238"/>
        <v>0</v>
      </c>
      <c r="AN883" s="107">
        <f t="shared" si="239"/>
        <v>0</v>
      </c>
      <c r="AO883" s="107">
        <f t="shared" si="240"/>
        <v>0</v>
      </c>
      <c r="AP883" s="107">
        <f t="shared" si="241"/>
        <v>0</v>
      </c>
      <c r="AQ883" s="107">
        <f t="shared" si="242"/>
        <v>0</v>
      </c>
      <c r="AR883" s="107">
        <f t="shared" si="243"/>
        <v>0</v>
      </c>
      <c r="AS883" s="107">
        <f t="shared" si="244"/>
        <v>0</v>
      </c>
      <c r="AT883" s="107">
        <f t="shared" si="245"/>
        <v>0</v>
      </c>
      <c r="AU883" s="105">
        <f t="shared" si="246"/>
        <v>0</v>
      </c>
      <c r="AV883" s="86">
        <v>539.4000000000002</v>
      </c>
      <c r="AW883" s="87">
        <f t="shared" si="247"/>
        <v>0</v>
      </c>
      <c r="AX883" s="87">
        <f t="shared" si="248"/>
        <v>-539.4000000000002</v>
      </c>
    </row>
    <row r="884" spans="1:50" ht="15.75" thickBot="1" x14ac:dyDescent="0.3">
      <c r="A884" s="179" t="s">
        <v>94</v>
      </c>
      <c r="B884" s="180" t="s">
        <v>337</v>
      </c>
      <c r="C884" s="181" t="s">
        <v>379</v>
      </c>
      <c r="D884" s="176" t="str">
        <f t="shared" si="232"/>
        <v>1417985086-Superior-STAR Kids-MRSA West</v>
      </c>
      <c r="E884" s="169" t="s">
        <v>480</v>
      </c>
      <c r="F884" s="169" t="s">
        <v>236</v>
      </c>
      <c r="G884" s="169" t="s">
        <v>202</v>
      </c>
      <c r="H884" s="85" t="s">
        <v>469</v>
      </c>
      <c r="I884" s="95" t="s">
        <v>510</v>
      </c>
      <c r="J884" s="116" t="s">
        <v>195</v>
      </c>
      <c r="K884" s="117" t="s">
        <v>195</v>
      </c>
      <c r="L884" s="117" t="s">
        <v>195</v>
      </c>
      <c r="M884" s="117" t="s">
        <v>195</v>
      </c>
      <c r="N884" s="117" t="s">
        <v>195</v>
      </c>
      <c r="O884" s="117" t="s">
        <v>195</v>
      </c>
      <c r="P884" s="117" t="s">
        <v>195</v>
      </c>
      <c r="Q884" s="117" t="s">
        <v>195</v>
      </c>
      <c r="R884" s="117" t="s">
        <v>195</v>
      </c>
      <c r="S884" s="117" t="s">
        <v>195</v>
      </c>
      <c r="T884" s="117" t="s">
        <v>195</v>
      </c>
      <c r="U884" s="118" t="s">
        <v>195</v>
      </c>
      <c r="V884" s="106">
        <v>0</v>
      </c>
      <c r="W884" s="106">
        <v>0</v>
      </c>
      <c r="X884" s="106">
        <v>0</v>
      </c>
      <c r="Y884" s="106">
        <v>0</v>
      </c>
      <c r="Z884" s="106">
        <v>0</v>
      </c>
      <c r="AA884" s="106">
        <v>0</v>
      </c>
      <c r="AB884" s="106">
        <v>0</v>
      </c>
      <c r="AC884" s="106">
        <v>1</v>
      </c>
      <c r="AD884" s="106">
        <v>0</v>
      </c>
      <c r="AE884" s="106">
        <v>0</v>
      </c>
      <c r="AF884" s="106">
        <v>0</v>
      </c>
      <c r="AG884" s="182">
        <v>0</v>
      </c>
      <c r="AH884" s="119">
        <f t="shared" si="233"/>
        <v>1</v>
      </c>
      <c r="AI884" s="106">
        <f t="shared" si="234"/>
        <v>0</v>
      </c>
      <c r="AJ884" s="107">
        <f t="shared" si="235"/>
        <v>0</v>
      </c>
      <c r="AK884" s="107">
        <f t="shared" si="236"/>
        <v>0</v>
      </c>
      <c r="AL884" s="107">
        <f t="shared" si="237"/>
        <v>0</v>
      </c>
      <c r="AM884" s="107">
        <f t="shared" si="238"/>
        <v>0</v>
      </c>
      <c r="AN884" s="107">
        <f t="shared" si="239"/>
        <v>0</v>
      </c>
      <c r="AO884" s="107">
        <f t="shared" si="240"/>
        <v>0</v>
      </c>
      <c r="AP884" s="107">
        <f t="shared" si="241"/>
        <v>1</v>
      </c>
      <c r="AQ884" s="107">
        <f t="shared" si="242"/>
        <v>0</v>
      </c>
      <c r="AR884" s="107">
        <f t="shared" si="243"/>
        <v>0</v>
      </c>
      <c r="AS884" s="107">
        <f t="shared" si="244"/>
        <v>0</v>
      </c>
      <c r="AT884" s="107">
        <f t="shared" si="245"/>
        <v>0</v>
      </c>
      <c r="AU884" s="105">
        <f t="shared" si="246"/>
        <v>1</v>
      </c>
      <c r="AV884" s="86">
        <v>343.01999999999992</v>
      </c>
      <c r="AW884" s="87">
        <f t="shared" si="247"/>
        <v>64.760000000000005</v>
      </c>
      <c r="AX884" s="87">
        <f t="shared" si="248"/>
        <v>-278.25999999999993</v>
      </c>
    </row>
    <row r="885" spans="1:50" ht="15.75" thickBot="1" x14ac:dyDescent="0.3">
      <c r="A885" s="179" t="s">
        <v>96</v>
      </c>
      <c r="B885" s="180" t="s">
        <v>390</v>
      </c>
      <c r="C885" s="181" t="s">
        <v>278</v>
      </c>
      <c r="D885" s="176" t="str">
        <f t="shared" si="232"/>
        <v>1437178357-Superior-STAR Kids-Lubbock</v>
      </c>
      <c r="E885" s="169" t="s">
        <v>480</v>
      </c>
      <c r="F885" s="169" t="s">
        <v>236</v>
      </c>
      <c r="G885" s="169" t="s">
        <v>279</v>
      </c>
      <c r="H885" s="85" t="s">
        <v>469</v>
      </c>
      <c r="I885" s="95" t="s">
        <v>510</v>
      </c>
      <c r="J885" s="116" t="s">
        <v>195</v>
      </c>
      <c r="K885" s="117" t="s">
        <v>195</v>
      </c>
      <c r="L885" s="117" t="s">
        <v>195</v>
      </c>
      <c r="M885" s="117" t="s">
        <v>195</v>
      </c>
      <c r="N885" s="117" t="s">
        <v>195</v>
      </c>
      <c r="O885" s="117" t="s">
        <v>195</v>
      </c>
      <c r="P885" s="117" t="s">
        <v>195</v>
      </c>
      <c r="Q885" s="117" t="s">
        <v>195</v>
      </c>
      <c r="R885" s="117" t="s">
        <v>195</v>
      </c>
      <c r="S885" s="117" t="s">
        <v>195</v>
      </c>
      <c r="T885" s="117" t="s">
        <v>195</v>
      </c>
      <c r="U885" s="118" t="s">
        <v>195</v>
      </c>
      <c r="V885" s="106">
        <v>2</v>
      </c>
      <c r="W885" s="106">
        <v>0</v>
      </c>
      <c r="X885" s="106">
        <v>1</v>
      </c>
      <c r="Y885" s="106">
        <v>0</v>
      </c>
      <c r="Z885" s="106">
        <v>1</v>
      </c>
      <c r="AA885" s="106">
        <v>3</v>
      </c>
      <c r="AB885" s="106">
        <v>1</v>
      </c>
      <c r="AC885" s="106">
        <v>0</v>
      </c>
      <c r="AD885" s="106">
        <v>0</v>
      </c>
      <c r="AE885" s="106">
        <v>0</v>
      </c>
      <c r="AF885" s="106">
        <v>2</v>
      </c>
      <c r="AG885" s="182">
        <v>2</v>
      </c>
      <c r="AH885" s="119">
        <f t="shared" si="233"/>
        <v>12</v>
      </c>
      <c r="AI885" s="106">
        <f t="shared" si="234"/>
        <v>2</v>
      </c>
      <c r="AJ885" s="107">
        <f t="shared" si="235"/>
        <v>0</v>
      </c>
      <c r="AK885" s="107">
        <f t="shared" si="236"/>
        <v>1</v>
      </c>
      <c r="AL885" s="107">
        <f t="shared" si="237"/>
        <v>0</v>
      </c>
      <c r="AM885" s="107">
        <f t="shared" si="238"/>
        <v>1</v>
      </c>
      <c r="AN885" s="107">
        <f t="shared" si="239"/>
        <v>3</v>
      </c>
      <c r="AO885" s="107">
        <f t="shared" si="240"/>
        <v>1</v>
      </c>
      <c r="AP885" s="107">
        <f t="shared" si="241"/>
        <v>0</v>
      </c>
      <c r="AQ885" s="107">
        <f t="shared" si="242"/>
        <v>0</v>
      </c>
      <c r="AR885" s="107">
        <f t="shared" si="243"/>
        <v>0</v>
      </c>
      <c r="AS885" s="107">
        <f t="shared" si="244"/>
        <v>2</v>
      </c>
      <c r="AT885" s="107">
        <f t="shared" si="245"/>
        <v>2</v>
      </c>
      <c r="AU885" s="105">
        <f t="shared" si="246"/>
        <v>12</v>
      </c>
      <c r="AV885" s="86">
        <v>1422.6400000000008</v>
      </c>
      <c r="AW885" s="87">
        <f t="shared" si="247"/>
        <v>777.15</v>
      </c>
      <c r="AX885" s="87">
        <f t="shared" si="248"/>
        <v>-645.4900000000008</v>
      </c>
    </row>
    <row r="886" spans="1:50" ht="15.75" thickBot="1" x14ac:dyDescent="0.3">
      <c r="A886" s="179" t="s">
        <v>97</v>
      </c>
      <c r="B886" s="180" t="s">
        <v>402</v>
      </c>
      <c r="C886" s="181" t="s">
        <v>379</v>
      </c>
      <c r="D886" s="176" t="str">
        <f t="shared" si="232"/>
        <v>1457307175-Superior-STAR Kids-MRSA West</v>
      </c>
      <c r="E886" s="169" t="s">
        <v>480</v>
      </c>
      <c r="F886" s="169" t="s">
        <v>236</v>
      </c>
      <c r="G886" s="169" t="s">
        <v>202</v>
      </c>
      <c r="H886" s="85" t="s">
        <v>469</v>
      </c>
      <c r="I886" s="95" t="s">
        <v>510</v>
      </c>
      <c r="J886" s="116" t="s">
        <v>195</v>
      </c>
      <c r="K886" s="117" t="s">
        <v>195</v>
      </c>
      <c r="L886" s="117" t="s">
        <v>195</v>
      </c>
      <c r="M886" s="117" t="s">
        <v>195</v>
      </c>
      <c r="N886" s="117" t="s">
        <v>195</v>
      </c>
      <c r="O886" s="117" t="s">
        <v>195</v>
      </c>
      <c r="P886" s="117" t="s">
        <v>195</v>
      </c>
      <c r="Q886" s="117" t="s">
        <v>195</v>
      </c>
      <c r="R886" s="117" t="s">
        <v>195</v>
      </c>
      <c r="S886" s="117" t="s">
        <v>195</v>
      </c>
      <c r="T886" s="117" t="s">
        <v>195</v>
      </c>
      <c r="U886" s="118" t="s">
        <v>195</v>
      </c>
      <c r="V886" s="106">
        <v>5</v>
      </c>
      <c r="W886" s="106">
        <v>1</v>
      </c>
      <c r="X886" s="106">
        <v>9</v>
      </c>
      <c r="Y886" s="106">
        <v>2</v>
      </c>
      <c r="Z886" s="106">
        <v>0</v>
      </c>
      <c r="AA886" s="106">
        <v>7</v>
      </c>
      <c r="AB886" s="106">
        <v>1</v>
      </c>
      <c r="AC886" s="106">
        <v>3</v>
      </c>
      <c r="AD886" s="106">
        <v>7</v>
      </c>
      <c r="AE886" s="106">
        <v>7</v>
      </c>
      <c r="AF886" s="106">
        <v>4</v>
      </c>
      <c r="AG886" s="182">
        <v>4</v>
      </c>
      <c r="AH886" s="119">
        <f t="shared" si="233"/>
        <v>50</v>
      </c>
      <c r="AI886" s="106">
        <f t="shared" si="234"/>
        <v>5</v>
      </c>
      <c r="AJ886" s="107">
        <f t="shared" si="235"/>
        <v>1</v>
      </c>
      <c r="AK886" s="107">
        <f t="shared" si="236"/>
        <v>9</v>
      </c>
      <c r="AL886" s="107">
        <f t="shared" si="237"/>
        <v>2</v>
      </c>
      <c r="AM886" s="107">
        <f t="shared" si="238"/>
        <v>0</v>
      </c>
      <c r="AN886" s="107">
        <f t="shared" si="239"/>
        <v>7</v>
      </c>
      <c r="AO886" s="107">
        <f t="shared" si="240"/>
        <v>1</v>
      </c>
      <c r="AP886" s="107">
        <f t="shared" si="241"/>
        <v>3</v>
      </c>
      <c r="AQ886" s="107">
        <f t="shared" si="242"/>
        <v>7</v>
      </c>
      <c r="AR886" s="107">
        <f t="shared" si="243"/>
        <v>7</v>
      </c>
      <c r="AS886" s="107">
        <f t="shared" si="244"/>
        <v>4</v>
      </c>
      <c r="AT886" s="107">
        <f t="shared" si="245"/>
        <v>4</v>
      </c>
      <c r="AU886" s="105">
        <f t="shared" si="246"/>
        <v>50</v>
      </c>
      <c r="AV886" s="86">
        <v>3105.99</v>
      </c>
      <c r="AW886" s="87">
        <f t="shared" si="247"/>
        <v>3238.13</v>
      </c>
      <c r="AX886" s="87">
        <f t="shared" si="248"/>
        <v>132.14000000000033</v>
      </c>
    </row>
    <row r="887" spans="1:50" ht="15.75" thickBot="1" x14ac:dyDescent="0.3">
      <c r="A887" s="179" t="s">
        <v>98</v>
      </c>
      <c r="B887" s="180" t="s">
        <v>204</v>
      </c>
      <c r="C887" s="181" t="s">
        <v>379</v>
      </c>
      <c r="D887" s="176" t="str">
        <f t="shared" si="232"/>
        <v>1457337800-Superior-STAR Kids-MRSA West</v>
      </c>
      <c r="E887" s="169" t="s">
        <v>480</v>
      </c>
      <c r="F887" s="169" t="s">
        <v>236</v>
      </c>
      <c r="G887" s="169" t="s">
        <v>202</v>
      </c>
      <c r="H887" s="85" t="s">
        <v>469</v>
      </c>
      <c r="I887" s="95" t="s">
        <v>510</v>
      </c>
      <c r="J887" s="116" t="s">
        <v>195</v>
      </c>
      <c r="K887" s="117" t="s">
        <v>195</v>
      </c>
      <c r="L887" s="117" t="s">
        <v>195</v>
      </c>
      <c r="M887" s="117" t="s">
        <v>195</v>
      </c>
      <c r="N887" s="117" t="s">
        <v>195</v>
      </c>
      <c r="O887" s="117" t="s">
        <v>195</v>
      </c>
      <c r="P887" s="117" t="s">
        <v>195</v>
      </c>
      <c r="Q887" s="117" t="s">
        <v>195</v>
      </c>
      <c r="R887" s="117" t="s">
        <v>195</v>
      </c>
      <c r="S887" s="117" t="s">
        <v>195</v>
      </c>
      <c r="T887" s="117" t="s">
        <v>195</v>
      </c>
      <c r="U887" s="118" t="s">
        <v>195</v>
      </c>
      <c r="V887" s="106">
        <v>5</v>
      </c>
      <c r="W887" s="106">
        <v>2</v>
      </c>
      <c r="X887" s="106">
        <v>2</v>
      </c>
      <c r="Y887" s="106">
        <v>3</v>
      </c>
      <c r="Z887" s="106">
        <v>1</v>
      </c>
      <c r="AA887" s="106">
        <v>0</v>
      </c>
      <c r="AB887" s="106">
        <v>2</v>
      </c>
      <c r="AC887" s="106">
        <v>1</v>
      </c>
      <c r="AD887" s="106">
        <v>7</v>
      </c>
      <c r="AE887" s="106">
        <v>0</v>
      </c>
      <c r="AF887" s="106">
        <v>2</v>
      </c>
      <c r="AG887" s="182">
        <v>6</v>
      </c>
      <c r="AH887" s="119">
        <f t="shared" si="233"/>
        <v>31</v>
      </c>
      <c r="AI887" s="106">
        <f t="shared" si="234"/>
        <v>5</v>
      </c>
      <c r="AJ887" s="107">
        <f t="shared" si="235"/>
        <v>2</v>
      </c>
      <c r="AK887" s="107">
        <f t="shared" si="236"/>
        <v>2</v>
      </c>
      <c r="AL887" s="107">
        <f t="shared" si="237"/>
        <v>3</v>
      </c>
      <c r="AM887" s="107">
        <f t="shared" si="238"/>
        <v>1</v>
      </c>
      <c r="AN887" s="107">
        <f t="shared" si="239"/>
        <v>0</v>
      </c>
      <c r="AO887" s="107">
        <f t="shared" si="240"/>
        <v>2</v>
      </c>
      <c r="AP887" s="107">
        <f t="shared" si="241"/>
        <v>1</v>
      </c>
      <c r="AQ887" s="107">
        <f t="shared" si="242"/>
        <v>7</v>
      </c>
      <c r="AR887" s="107">
        <f t="shared" si="243"/>
        <v>0</v>
      </c>
      <c r="AS887" s="107">
        <f t="shared" si="244"/>
        <v>2</v>
      </c>
      <c r="AT887" s="107">
        <f t="shared" si="245"/>
        <v>6</v>
      </c>
      <c r="AU887" s="105">
        <f t="shared" si="246"/>
        <v>31</v>
      </c>
      <c r="AV887" s="86">
        <v>1683.97</v>
      </c>
      <c r="AW887" s="87">
        <f t="shared" si="247"/>
        <v>2007.64</v>
      </c>
      <c r="AX887" s="87">
        <f t="shared" si="248"/>
        <v>323.67000000000007</v>
      </c>
    </row>
    <row r="888" spans="1:50" ht="15.75" thickBot="1" x14ac:dyDescent="0.3">
      <c r="A888" s="179" t="s">
        <v>99</v>
      </c>
      <c r="B888" s="180" t="s">
        <v>419</v>
      </c>
      <c r="C888" s="181" t="s">
        <v>427</v>
      </c>
      <c r="D888" s="176" t="str">
        <f t="shared" si="232"/>
        <v>1467495184-Superior-STAR Kids-Nueces</v>
      </c>
      <c r="E888" s="169" t="s">
        <v>480</v>
      </c>
      <c r="F888" s="169" t="s">
        <v>236</v>
      </c>
      <c r="G888" s="169" t="s">
        <v>370</v>
      </c>
      <c r="H888" s="85" t="s">
        <v>469</v>
      </c>
      <c r="I888" s="95" t="s">
        <v>510</v>
      </c>
      <c r="J888" s="116" t="s">
        <v>195</v>
      </c>
      <c r="K888" s="117" t="s">
        <v>195</v>
      </c>
      <c r="L888" s="117" t="s">
        <v>195</v>
      </c>
      <c r="M888" s="117" t="s">
        <v>195</v>
      </c>
      <c r="N888" s="117" t="s">
        <v>195</v>
      </c>
      <c r="O888" s="117" t="s">
        <v>195</v>
      </c>
      <c r="P888" s="117" t="s">
        <v>195</v>
      </c>
      <c r="Q888" s="117" t="s">
        <v>195</v>
      </c>
      <c r="R888" s="117" t="s">
        <v>195</v>
      </c>
      <c r="S888" s="117" t="s">
        <v>195</v>
      </c>
      <c r="T888" s="117" t="s">
        <v>195</v>
      </c>
      <c r="U888" s="118" t="s">
        <v>195</v>
      </c>
      <c r="V888" s="106">
        <v>0</v>
      </c>
      <c r="W888" s="106">
        <v>0</v>
      </c>
      <c r="X888" s="106">
        <v>0</v>
      </c>
      <c r="Y888" s="106">
        <v>0</v>
      </c>
      <c r="Z888" s="106">
        <v>0</v>
      </c>
      <c r="AA888" s="106">
        <v>1</v>
      </c>
      <c r="AB888" s="106">
        <v>0</v>
      </c>
      <c r="AC888" s="106">
        <v>1</v>
      </c>
      <c r="AD888" s="106">
        <v>0</v>
      </c>
      <c r="AE888" s="106">
        <v>0</v>
      </c>
      <c r="AF888" s="106">
        <v>0</v>
      </c>
      <c r="AG888" s="182">
        <v>0</v>
      </c>
      <c r="AH888" s="119">
        <f t="shared" si="233"/>
        <v>2</v>
      </c>
      <c r="AI888" s="106">
        <f t="shared" si="234"/>
        <v>0</v>
      </c>
      <c r="AJ888" s="107">
        <f t="shared" si="235"/>
        <v>0</v>
      </c>
      <c r="AK888" s="107">
        <f t="shared" si="236"/>
        <v>0</v>
      </c>
      <c r="AL888" s="107">
        <f t="shared" si="237"/>
        <v>0</v>
      </c>
      <c r="AM888" s="107">
        <f t="shared" si="238"/>
        <v>0</v>
      </c>
      <c r="AN888" s="107">
        <f t="shared" si="239"/>
        <v>1</v>
      </c>
      <c r="AO888" s="107">
        <f t="shared" si="240"/>
        <v>0</v>
      </c>
      <c r="AP888" s="107">
        <f t="shared" si="241"/>
        <v>1</v>
      </c>
      <c r="AQ888" s="107">
        <f t="shared" si="242"/>
        <v>0</v>
      </c>
      <c r="AR888" s="107">
        <f t="shared" si="243"/>
        <v>0</v>
      </c>
      <c r="AS888" s="107">
        <f t="shared" si="244"/>
        <v>0</v>
      </c>
      <c r="AT888" s="107">
        <f t="shared" si="245"/>
        <v>0</v>
      </c>
      <c r="AU888" s="105">
        <f t="shared" si="246"/>
        <v>2</v>
      </c>
      <c r="AV888" s="86">
        <v>130.98999999999998</v>
      </c>
      <c r="AW888" s="87">
        <f t="shared" si="247"/>
        <v>129.53</v>
      </c>
      <c r="AX888" s="87">
        <f t="shared" si="248"/>
        <v>-1.4599999999999795</v>
      </c>
    </row>
    <row r="889" spans="1:50" ht="15.75" thickBot="1" x14ac:dyDescent="0.3">
      <c r="A889" s="179" t="s">
        <v>100</v>
      </c>
      <c r="B889" s="180" t="s">
        <v>359</v>
      </c>
      <c r="C889" s="181" t="s">
        <v>379</v>
      </c>
      <c r="D889" s="176" t="str">
        <f t="shared" si="232"/>
        <v>1467742254-Superior-STAR Kids-MRSA West</v>
      </c>
      <c r="E889" s="169" t="s">
        <v>480</v>
      </c>
      <c r="F889" s="169" t="s">
        <v>236</v>
      </c>
      <c r="G889" s="169" t="s">
        <v>202</v>
      </c>
      <c r="H889" s="85" t="s">
        <v>469</v>
      </c>
      <c r="I889" s="95" t="s">
        <v>510</v>
      </c>
      <c r="J889" s="116" t="s">
        <v>195</v>
      </c>
      <c r="K889" s="117" t="s">
        <v>195</v>
      </c>
      <c r="L889" s="117" t="s">
        <v>195</v>
      </c>
      <c r="M889" s="117" t="s">
        <v>195</v>
      </c>
      <c r="N889" s="117" t="s">
        <v>195</v>
      </c>
      <c r="O889" s="117" t="s">
        <v>195</v>
      </c>
      <c r="P889" s="117" t="s">
        <v>195</v>
      </c>
      <c r="Q889" s="117" t="s">
        <v>195</v>
      </c>
      <c r="R889" s="117" t="s">
        <v>195</v>
      </c>
      <c r="S889" s="117" t="s">
        <v>195</v>
      </c>
      <c r="T889" s="117" t="s">
        <v>195</v>
      </c>
      <c r="U889" s="118" t="s">
        <v>195</v>
      </c>
      <c r="V889" s="106">
        <v>7</v>
      </c>
      <c r="W889" s="106">
        <v>5</v>
      </c>
      <c r="X889" s="106">
        <v>3</v>
      </c>
      <c r="Y889" s="106">
        <v>7</v>
      </c>
      <c r="Z889" s="106">
        <v>5</v>
      </c>
      <c r="AA889" s="106">
        <v>2</v>
      </c>
      <c r="AB889" s="106">
        <v>5</v>
      </c>
      <c r="AC889" s="106">
        <v>4</v>
      </c>
      <c r="AD889" s="106">
        <v>3</v>
      </c>
      <c r="AE889" s="106">
        <v>9</v>
      </c>
      <c r="AF889" s="106">
        <v>1</v>
      </c>
      <c r="AG889" s="182">
        <v>2</v>
      </c>
      <c r="AH889" s="119">
        <f t="shared" si="233"/>
        <v>53</v>
      </c>
      <c r="AI889" s="106">
        <f t="shared" si="234"/>
        <v>7</v>
      </c>
      <c r="AJ889" s="107">
        <f t="shared" si="235"/>
        <v>5</v>
      </c>
      <c r="AK889" s="107">
        <f t="shared" si="236"/>
        <v>3</v>
      </c>
      <c r="AL889" s="107">
        <f t="shared" si="237"/>
        <v>7</v>
      </c>
      <c r="AM889" s="107">
        <f t="shared" si="238"/>
        <v>5</v>
      </c>
      <c r="AN889" s="107">
        <f t="shared" si="239"/>
        <v>2</v>
      </c>
      <c r="AO889" s="107">
        <f t="shared" si="240"/>
        <v>5</v>
      </c>
      <c r="AP889" s="107">
        <f t="shared" si="241"/>
        <v>4</v>
      </c>
      <c r="AQ889" s="107">
        <f t="shared" si="242"/>
        <v>3</v>
      </c>
      <c r="AR889" s="107">
        <f t="shared" si="243"/>
        <v>9</v>
      </c>
      <c r="AS889" s="107">
        <f t="shared" si="244"/>
        <v>1</v>
      </c>
      <c r="AT889" s="107">
        <f t="shared" si="245"/>
        <v>2</v>
      </c>
      <c r="AU889" s="105">
        <f t="shared" si="246"/>
        <v>53</v>
      </c>
      <c r="AV889" s="86">
        <v>1227.6600000000001</v>
      </c>
      <c r="AW889" s="87">
        <f t="shared" si="247"/>
        <v>3432.41</v>
      </c>
      <c r="AX889" s="87">
        <f t="shared" si="248"/>
        <v>2204.75</v>
      </c>
    </row>
    <row r="890" spans="1:50" ht="15.75" thickBot="1" x14ac:dyDescent="0.3">
      <c r="A890" s="179" t="s">
        <v>101</v>
      </c>
      <c r="B890" s="180" t="s">
        <v>403</v>
      </c>
      <c r="C890" s="181" t="s">
        <v>379</v>
      </c>
      <c r="D890" s="176" t="str">
        <f t="shared" ref="D890:D953" si="249">_xlfn.CONCAT(A890&amp;"-"&amp;E890&amp;"-"&amp;F890&amp;"-"&amp;G890)</f>
        <v>1467799262-Superior-STAR Kids-MRSA West</v>
      </c>
      <c r="E890" s="169" t="s">
        <v>480</v>
      </c>
      <c r="F890" s="169" t="s">
        <v>236</v>
      </c>
      <c r="G890" s="169" t="s">
        <v>202</v>
      </c>
      <c r="H890" s="85" t="s">
        <v>469</v>
      </c>
      <c r="I890" s="95" t="s">
        <v>510</v>
      </c>
      <c r="J890" s="116" t="s">
        <v>195</v>
      </c>
      <c r="K890" s="117" t="s">
        <v>195</v>
      </c>
      <c r="L890" s="117" t="s">
        <v>195</v>
      </c>
      <c r="M890" s="117" t="s">
        <v>195</v>
      </c>
      <c r="N890" s="117" t="s">
        <v>195</v>
      </c>
      <c r="O890" s="117" t="s">
        <v>195</v>
      </c>
      <c r="P890" s="117" t="s">
        <v>195</v>
      </c>
      <c r="Q890" s="117" t="s">
        <v>195</v>
      </c>
      <c r="R890" s="117" t="s">
        <v>195</v>
      </c>
      <c r="S890" s="117" t="s">
        <v>195</v>
      </c>
      <c r="T890" s="117" t="s">
        <v>195</v>
      </c>
      <c r="U890" s="118" t="s">
        <v>195</v>
      </c>
      <c r="V890" s="106">
        <v>4</v>
      </c>
      <c r="W890" s="106">
        <v>4</v>
      </c>
      <c r="X890" s="106">
        <v>1</v>
      </c>
      <c r="Y890" s="106">
        <v>0</v>
      </c>
      <c r="Z890" s="106">
        <v>1</v>
      </c>
      <c r="AA890" s="106">
        <v>3</v>
      </c>
      <c r="AB890" s="106">
        <v>3</v>
      </c>
      <c r="AC890" s="106">
        <v>1</v>
      </c>
      <c r="AD890" s="106">
        <v>2</v>
      </c>
      <c r="AE890" s="106">
        <v>0</v>
      </c>
      <c r="AF890" s="106">
        <v>2</v>
      </c>
      <c r="AG890" s="182">
        <v>3</v>
      </c>
      <c r="AH890" s="119">
        <f t="shared" si="233"/>
        <v>24</v>
      </c>
      <c r="AI890" s="106">
        <f t="shared" si="234"/>
        <v>4</v>
      </c>
      <c r="AJ890" s="107">
        <f t="shared" si="235"/>
        <v>4</v>
      </c>
      <c r="AK890" s="107">
        <f t="shared" si="236"/>
        <v>1</v>
      </c>
      <c r="AL890" s="107">
        <f t="shared" si="237"/>
        <v>0</v>
      </c>
      <c r="AM890" s="107">
        <f t="shared" si="238"/>
        <v>1</v>
      </c>
      <c r="AN890" s="107">
        <f t="shared" si="239"/>
        <v>3</v>
      </c>
      <c r="AO890" s="107">
        <f t="shared" si="240"/>
        <v>3</v>
      </c>
      <c r="AP890" s="107">
        <f t="shared" si="241"/>
        <v>1</v>
      </c>
      <c r="AQ890" s="107">
        <f t="shared" si="242"/>
        <v>2</v>
      </c>
      <c r="AR890" s="107">
        <f t="shared" si="243"/>
        <v>0</v>
      </c>
      <c r="AS890" s="107">
        <f t="shared" si="244"/>
        <v>2</v>
      </c>
      <c r="AT890" s="107">
        <f t="shared" si="245"/>
        <v>3</v>
      </c>
      <c r="AU890" s="105">
        <f t="shared" si="246"/>
        <v>24</v>
      </c>
      <c r="AV890" s="86">
        <v>1096.7699999999998</v>
      </c>
      <c r="AW890" s="87">
        <f t="shared" si="247"/>
        <v>1554.3</v>
      </c>
      <c r="AX890" s="87">
        <f t="shared" si="248"/>
        <v>457.5300000000002</v>
      </c>
    </row>
    <row r="891" spans="1:50" ht="15.75" thickBot="1" x14ac:dyDescent="0.3">
      <c r="A891" s="179" t="s">
        <v>102</v>
      </c>
      <c r="B891" s="180" t="s">
        <v>219</v>
      </c>
      <c r="C891" s="181" t="s">
        <v>379</v>
      </c>
      <c r="D891" s="176" t="str">
        <f t="shared" si="249"/>
        <v>1467879569-Superior-STAR Kids-MRSA West</v>
      </c>
      <c r="E891" s="169" t="s">
        <v>480</v>
      </c>
      <c r="F891" s="169" t="s">
        <v>236</v>
      </c>
      <c r="G891" s="169" t="s">
        <v>202</v>
      </c>
      <c r="H891" s="85" t="s">
        <v>469</v>
      </c>
      <c r="I891" s="95" t="s">
        <v>510</v>
      </c>
      <c r="J891" s="116" t="s">
        <v>195</v>
      </c>
      <c r="K891" s="117" t="s">
        <v>195</v>
      </c>
      <c r="L891" s="117" t="s">
        <v>195</v>
      </c>
      <c r="M891" s="117" t="s">
        <v>195</v>
      </c>
      <c r="N891" s="117" t="s">
        <v>195</v>
      </c>
      <c r="O891" s="117" t="s">
        <v>195</v>
      </c>
      <c r="P891" s="117" t="s">
        <v>195</v>
      </c>
      <c r="Q891" s="117" t="s">
        <v>195</v>
      </c>
      <c r="R891" s="117" t="s">
        <v>195</v>
      </c>
      <c r="S891" s="117" t="s">
        <v>195</v>
      </c>
      <c r="T891" s="117" t="s">
        <v>195</v>
      </c>
      <c r="U891" s="118" t="s">
        <v>195</v>
      </c>
      <c r="V891" s="106">
        <v>0</v>
      </c>
      <c r="W891" s="106">
        <v>3</v>
      </c>
      <c r="X891" s="106">
        <v>4</v>
      </c>
      <c r="Y891" s="106">
        <v>5</v>
      </c>
      <c r="Z891" s="106">
        <v>1</v>
      </c>
      <c r="AA891" s="106">
        <v>4</v>
      </c>
      <c r="AB891" s="106">
        <v>2</v>
      </c>
      <c r="AC891" s="106">
        <v>2</v>
      </c>
      <c r="AD891" s="106">
        <v>2</v>
      </c>
      <c r="AE891" s="106">
        <v>0</v>
      </c>
      <c r="AF891" s="106">
        <v>0</v>
      </c>
      <c r="AG891" s="182">
        <v>4</v>
      </c>
      <c r="AH891" s="119">
        <f t="shared" ref="AH891:AH954" si="250">SUM(V891:AG891)</f>
        <v>27</v>
      </c>
      <c r="AI891" s="106">
        <f t="shared" ref="AI891:AI954" si="251">IF(AND(J891="Y",$I891="0"),V891,0)</f>
        <v>0</v>
      </c>
      <c r="AJ891" s="107">
        <f t="shared" ref="AJ891:AJ954" si="252">IF(AND(K891="Y",$I891="0"),W891,0)</f>
        <v>3</v>
      </c>
      <c r="AK891" s="107">
        <f t="shared" ref="AK891:AK954" si="253">IF(AND(L891="Y",$I891="0"),X891,0)</f>
        <v>4</v>
      </c>
      <c r="AL891" s="107">
        <f t="shared" ref="AL891:AL954" si="254">IF(AND(M891="Y",$I891="0"),Y891,0)</f>
        <v>5</v>
      </c>
      <c r="AM891" s="107">
        <f t="shared" ref="AM891:AM954" si="255">IF(AND(N891="Y",$I891="0"),Z891,0)</f>
        <v>1</v>
      </c>
      <c r="AN891" s="107">
        <f t="shared" ref="AN891:AN954" si="256">IF(AND(O891="Y",$I891="0"),AA891,0)</f>
        <v>4</v>
      </c>
      <c r="AO891" s="107">
        <f t="shared" ref="AO891:AO954" si="257">IF(AND(P891="Y",$I891="0"),AB891,0)</f>
        <v>2</v>
      </c>
      <c r="AP891" s="107">
        <f t="shared" ref="AP891:AP954" si="258">IF(AND(Q891="Y",$I891="0"),AC891,0)</f>
        <v>2</v>
      </c>
      <c r="AQ891" s="107">
        <f t="shared" ref="AQ891:AQ954" si="259">IF(AND(R891="Y",$I891="0"),AD891,0)</f>
        <v>2</v>
      </c>
      <c r="AR891" s="107">
        <f t="shared" ref="AR891:AR954" si="260">IF(AND(S891="Y",$I891="0"),AE891,0)</f>
        <v>0</v>
      </c>
      <c r="AS891" s="107">
        <f t="shared" ref="AS891:AS954" si="261">IF(AND(T891="Y",$I891="0"),AF891,0)</f>
        <v>0</v>
      </c>
      <c r="AT891" s="107">
        <f t="shared" ref="AT891:AT954" si="262">IF(AND(U891="Y",$I891="0"),AG891,0)</f>
        <v>4</v>
      </c>
      <c r="AU891" s="105">
        <f t="shared" ref="AU891:AU954" si="263">SUM(AI891:AT891)</f>
        <v>27</v>
      </c>
      <c r="AV891" s="86">
        <v>2505.06</v>
      </c>
      <c r="AW891" s="87">
        <f t="shared" ref="AW891:AW954" si="264">ROUND(IF($H891=$A$2,Final_Comp1_FS,Final_Comp1_HB)*AU891,2)</f>
        <v>1748.59</v>
      </c>
      <c r="AX891" s="87">
        <f t="shared" ref="AX891:AX954" si="265">AW891-AV891</f>
        <v>-756.47</v>
      </c>
    </row>
    <row r="892" spans="1:50" ht="15.75" thickBot="1" x14ac:dyDescent="0.3">
      <c r="A892" s="179" t="s">
        <v>399</v>
      </c>
      <c r="B892" s="180" t="s">
        <v>400</v>
      </c>
      <c r="C892" s="181" t="s">
        <v>379</v>
      </c>
      <c r="D892" s="176" t="str">
        <f t="shared" si="249"/>
        <v>1477930121-Superior-STAR Kids-MRSA West</v>
      </c>
      <c r="E892" s="169" t="s">
        <v>480</v>
      </c>
      <c r="F892" s="169" t="s">
        <v>236</v>
      </c>
      <c r="G892" s="169" t="s">
        <v>202</v>
      </c>
      <c r="H892" s="85" t="s">
        <v>469</v>
      </c>
      <c r="I892" s="95" t="s">
        <v>511</v>
      </c>
      <c r="J892" s="116" t="s">
        <v>195</v>
      </c>
      <c r="K892" s="117" t="s">
        <v>195</v>
      </c>
      <c r="L892" s="117" t="s">
        <v>195</v>
      </c>
      <c r="M892" s="117" t="s">
        <v>195</v>
      </c>
      <c r="N892" s="117" t="s">
        <v>195</v>
      </c>
      <c r="O892" s="117" t="s">
        <v>195</v>
      </c>
      <c r="P892" s="117" t="s">
        <v>195</v>
      </c>
      <c r="Q892" s="117" t="s">
        <v>195</v>
      </c>
      <c r="R892" s="117" t="s">
        <v>195</v>
      </c>
      <c r="S892" s="117" t="s">
        <v>195</v>
      </c>
      <c r="T892" s="117" t="s">
        <v>195</v>
      </c>
      <c r="U892" s="118" t="s">
        <v>195</v>
      </c>
      <c r="V892" s="106">
        <v>6</v>
      </c>
      <c r="W892" s="106">
        <v>1</v>
      </c>
      <c r="X892" s="106">
        <v>2</v>
      </c>
      <c r="Y892" s="106">
        <v>1</v>
      </c>
      <c r="Z892" s="106">
        <v>2</v>
      </c>
      <c r="AA892" s="106">
        <v>0</v>
      </c>
      <c r="AB892" s="106">
        <v>2</v>
      </c>
      <c r="AC892" s="106">
        <v>2</v>
      </c>
      <c r="AD892" s="106">
        <v>0</v>
      </c>
      <c r="AE892" s="106">
        <v>0</v>
      </c>
      <c r="AF892" s="106">
        <v>0</v>
      </c>
      <c r="AG892" s="182">
        <v>0</v>
      </c>
      <c r="AH892" s="119">
        <f t="shared" si="250"/>
        <v>16</v>
      </c>
      <c r="AI892" s="106">
        <f t="shared" si="251"/>
        <v>0</v>
      </c>
      <c r="AJ892" s="107">
        <f t="shared" si="252"/>
        <v>0</v>
      </c>
      <c r="AK892" s="107">
        <f t="shared" si="253"/>
        <v>0</v>
      </c>
      <c r="AL892" s="107">
        <f t="shared" si="254"/>
        <v>0</v>
      </c>
      <c r="AM892" s="107">
        <f t="shared" si="255"/>
        <v>0</v>
      </c>
      <c r="AN892" s="107">
        <f t="shared" si="256"/>
        <v>0</v>
      </c>
      <c r="AO892" s="107">
        <f t="shared" si="257"/>
        <v>0</v>
      </c>
      <c r="AP892" s="107">
        <f t="shared" si="258"/>
        <v>0</v>
      </c>
      <c r="AQ892" s="107">
        <f t="shared" si="259"/>
        <v>0</v>
      </c>
      <c r="AR892" s="107">
        <f t="shared" si="260"/>
        <v>0</v>
      </c>
      <c r="AS892" s="107">
        <f t="shared" si="261"/>
        <v>0</v>
      </c>
      <c r="AT892" s="107">
        <f t="shared" si="262"/>
        <v>0</v>
      </c>
      <c r="AU892" s="105">
        <f t="shared" si="263"/>
        <v>0</v>
      </c>
      <c r="AV892" s="86">
        <v>95.200000000000031</v>
      </c>
      <c r="AW892" s="87">
        <f t="shared" si="264"/>
        <v>0</v>
      </c>
      <c r="AX892" s="87">
        <f t="shared" si="265"/>
        <v>-95.200000000000031</v>
      </c>
    </row>
    <row r="893" spans="1:50" ht="15.75" thickBot="1" x14ac:dyDescent="0.3">
      <c r="A893" s="179" t="s">
        <v>103</v>
      </c>
      <c r="B893" s="180" t="s">
        <v>374</v>
      </c>
      <c r="C893" s="181" t="s">
        <v>427</v>
      </c>
      <c r="D893" s="176" t="str">
        <f t="shared" si="249"/>
        <v>1487088118-Superior-STAR Kids-Nueces</v>
      </c>
      <c r="E893" s="169" t="s">
        <v>480</v>
      </c>
      <c r="F893" s="169" t="s">
        <v>236</v>
      </c>
      <c r="G893" s="169" t="s">
        <v>370</v>
      </c>
      <c r="H893" s="85" t="s">
        <v>469</v>
      </c>
      <c r="I893" s="95" t="s">
        <v>510</v>
      </c>
      <c r="J893" s="116" t="s">
        <v>195</v>
      </c>
      <c r="K893" s="117" t="s">
        <v>195</v>
      </c>
      <c r="L893" s="117" t="s">
        <v>195</v>
      </c>
      <c r="M893" s="117" t="s">
        <v>195</v>
      </c>
      <c r="N893" s="117" t="s">
        <v>195</v>
      </c>
      <c r="O893" s="117" t="s">
        <v>195</v>
      </c>
      <c r="P893" s="117" t="s">
        <v>195</v>
      </c>
      <c r="Q893" s="117" t="s">
        <v>195</v>
      </c>
      <c r="R893" s="117" t="s">
        <v>195</v>
      </c>
      <c r="S893" s="117" t="s">
        <v>195</v>
      </c>
      <c r="T893" s="117" t="s">
        <v>195</v>
      </c>
      <c r="U893" s="118" t="s">
        <v>195</v>
      </c>
      <c r="V893" s="106">
        <v>1</v>
      </c>
      <c r="W893" s="106">
        <v>2</v>
      </c>
      <c r="X893" s="106">
        <v>4</v>
      </c>
      <c r="Y893" s="106">
        <v>3</v>
      </c>
      <c r="Z893" s="106">
        <v>2</v>
      </c>
      <c r="AA893" s="106">
        <v>4</v>
      </c>
      <c r="AB893" s="106">
        <v>4</v>
      </c>
      <c r="AC893" s="106">
        <v>4</v>
      </c>
      <c r="AD893" s="106">
        <v>4</v>
      </c>
      <c r="AE893" s="106">
        <v>3</v>
      </c>
      <c r="AF893" s="106">
        <v>5</v>
      </c>
      <c r="AG893" s="182">
        <v>7</v>
      </c>
      <c r="AH893" s="119">
        <f t="shared" si="250"/>
        <v>43</v>
      </c>
      <c r="AI893" s="106">
        <f t="shared" si="251"/>
        <v>1</v>
      </c>
      <c r="AJ893" s="107">
        <f t="shared" si="252"/>
        <v>2</v>
      </c>
      <c r="AK893" s="107">
        <f t="shared" si="253"/>
        <v>4</v>
      </c>
      <c r="AL893" s="107">
        <f t="shared" si="254"/>
        <v>3</v>
      </c>
      <c r="AM893" s="107">
        <f t="shared" si="255"/>
        <v>2</v>
      </c>
      <c r="AN893" s="107">
        <f t="shared" si="256"/>
        <v>4</v>
      </c>
      <c r="AO893" s="107">
        <f t="shared" si="257"/>
        <v>4</v>
      </c>
      <c r="AP893" s="107">
        <f t="shared" si="258"/>
        <v>4</v>
      </c>
      <c r="AQ893" s="107">
        <f t="shared" si="259"/>
        <v>4</v>
      </c>
      <c r="AR893" s="107">
        <f t="shared" si="260"/>
        <v>3</v>
      </c>
      <c r="AS893" s="107">
        <f t="shared" si="261"/>
        <v>5</v>
      </c>
      <c r="AT893" s="107">
        <f t="shared" si="262"/>
        <v>7</v>
      </c>
      <c r="AU893" s="105">
        <f t="shared" si="263"/>
        <v>43</v>
      </c>
      <c r="AV893" s="86">
        <v>798.18000000000029</v>
      </c>
      <c r="AW893" s="87">
        <f t="shared" si="264"/>
        <v>2784.79</v>
      </c>
      <c r="AX893" s="87">
        <f t="shared" si="265"/>
        <v>1986.6099999999997</v>
      </c>
    </row>
    <row r="894" spans="1:50" ht="15.75" thickBot="1" x14ac:dyDescent="0.3">
      <c r="A894" s="179" t="s">
        <v>104</v>
      </c>
      <c r="B894" s="180" t="s">
        <v>368</v>
      </c>
      <c r="C894" s="181" t="s">
        <v>427</v>
      </c>
      <c r="D894" s="176" t="str">
        <f t="shared" si="249"/>
        <v>1497153589-Superior-STAR Kids-Nueces</v>
      </c>
      <c r="E894" s="169" t="s">
        <v>480</v>
      </c>
      <c r="F894" s="169" t="s">
        <v>236</v>
      </c>
      <c r="G894" s="169" t="s">
        <v>370</v>
      </c>
      <c r="H894" s="85" t="s">
        <v>469</v>
      </c>
      <c r="I894" s="95" t="s">
        <v>510</v>
      </c>
      <c r="J894" s="116" t="s">
        <v>195</v>
      </c>
      <c r="K894" s="117" t="s">
        <v>195</v>
      </c>
      <c r="L894" s="117" t="s">
        <v>195</v>
      </c>
      <c r="M894" s="117" t="s">
        <v>195</v>
      </c>
      <c r="N894" s="117" t="s">
        <v>195</v>
      </c>
      <c r="O894" s="117" t="s">
        <v>195</v>
      </c>
      <c r="P894" s="117" t="s">
        <v>195</v>
      </c>
      <c r="Q894" s="117" t="s">
        <v>195</v>
      </c>
      <c r="R894" s="117" t="s">
        <v>195</v>
      </c>
      <c r="S894" s="117" t="s">
        <v>195</v>
      </c>
      <c r="T894" s="117" t="s">
        <v>195</v>
      </c>
      <c r="U894" s="118" t="s">
        <v>195</v>
      </c>
      <c r="V894" s="106">
        <v>2</v>
      </c>
      <c r="W894" s="106">
        <v>1</v>
      </c>
      <c r="X894" s="106">
        <v>1</v>
      </c>
      <c r="Y894" s="106">
        <v>3</v>
      </c>
      <c r="Z894" s="106">
        <v>3</v>
      </c>
      <c r="AA894" s="106">
        <v>5</v>
      </c>
      <c r="AB894" s="106">
        <v>3</v>
      </c>
      <c r="AC894" s="106">
        <v>2</v>
      </c>
      <c r="AD894" s="106">
        <v>6</v>
      </c>
      <c r="AE894" s="106">
        <v>5</v>
      </c>
      <c r="AF894" s="106">
        <v>6</v>
      </c>
      <c r="AG894" s="182">
        <v>2</v>
      </c>
      <c r="AH894" s="119">
        <f t="shared" si="250"/>
        <v>39</v>
      </c>
      <c r="AI894" s="106">
        <f t="shared" si="251"/>
        <v>2</v>
      </c>
      <c r="AJ894" s="107">
        <f t="shared" si="252"/>
        <v>1</v>
      </c>
      <c r="AK894" s="107">
        <f t="shared" si="253"/>
        <v>1</v>
      </c>
      <c r="AL894" s="107">
        <f t="shared" si="254"/>
        <v>3</v>
      </c>
      <c r="AM894" s="107">
        <f t="shared" si="255"/>
        <v>3</v>
      </c>
      <c r="AN894" s="107">
        <f t="shared" si="256"/>
        <v>5</v>
      </c>
      <c r="AO894" s="107">
        <f t="shared" si="257"/>
        <v>3</v>
      </c>
      <c r="AP894" s="107">
        <f t="shared" si="258"/>
        <v>2</v>
      </c>
      <c r="AQ894" s="107">
        <f t="shared" si="259"/>
        <v>6</v>
      </c>
      <c r="AR894" s="107">
        <f t="shared" si="260"/>
        <v>5</v>
      </c>
      <c r="AS894" s="107">
        <f t="shared" si="261"/>
        <v>6</v>
      </c>
      <c r="AT894" s="107">
        <f t="shared" si="262"/>
        <v>2</v>
      </c>
      <c r="AU894" s="105">
        <f t="shared" si="263"/>
        <v>39</v>
      </c>
      <c r="AV894" s="86">
        <v>1990.2100000000016</v>
      </c>
      <c r="AW894" s="87">
        <f t="shared" si="264"/>
        <v>2525.7399999999998</v>
      </c>
      <c r="AX894" s="87">
        <f t="shared" si="265"/>
        <v>535.52999999999815</v>
      </c>
    </row>
    <row r="895" spans="1:50" ht="15.75" thickBot="1" x14ac:dyDescent="0.3">
      <c r="A895" s="179" t="s">
        <v>108</v>
      </c>
      <c r="B895" s="180" t="s">
        <v>292</v>
      </c>
      <c r="C895" s="181" t="s">
        <v>278</v>
      </c>
      <c r="D895" s="176" t="str">
        <f t="shared" si="249"/>
        <v>1508855313-Superior-STAR Kids-Lubbock</v>
      </c>
      <c r="E895" s="169" t="s">
        <v>480</v>
      </c>
      <c r="F895" s="169" t="s">
        <v>236</v>
      </c>
      <c r="G895" s="169" t="s">
        <v>279</v>
      </c>
      <c r="H895" s="85" t="s">
        <v>469</v>
      </c>
      <c r="I895" s="95" t="s">
        <v>510</v>
      </c>
      <c r="J895" s="116" t="s">
        <v>195</v>
      </c>
      <c r="K895" s="117" t="s">
        <v>195</v>
      </c>
      <c r="L895" s="117" t="s">
        <v>195</v>
      </c>
      <c r="M895" s="117" t="s">
        <v>195</v>
      </c>
      <c r="N895" s="117" t="s">
        <v>195</v>
      </c>
      <c r="O895" s="117" t="s">
        <v>195</v>
      </c>
      <c r="P895" s="117" t="s">
        <v>195</v>
      </c>
      <c r="Q895" s="117" t="s">
        <v>195</v>
      </c>
      <c r="R895" s="117" t="s">
        <v>195</v>
      </c>
      <c r="S895" s="117" t="s">
        <v>195</v>
      </c>
      <c r="T895" s="117" t="s">
        <v>195</v>
      </c>
      <c r="U895" s="118" t="s">
        <v>195</v>
      </c>
      <c r="V895" s="106">
        <v>12</v>
      </c>
      <c r="W895" s="106">
        <v>9</v>
      </c>
      <c r="X895" s="106">
        <v>14</v>
      </c>
      <c r="Y895" s="106">
        <v>3</v>
      </c>
      <c r="Z895" s="106">
        <v>1</v>
      </c>
      <c r="AA895" s="106">
        <v>5</v>
      </c>
      <c r="AB895" s="106">
        <v>4</v>
      </c>
      <c r="AC895" s="106">
        <v>5</v>
      </c>
      <c r="AD895" s="106">
        <v>5</v>
      </c>
      <c r="AE895" s="106">
        <v>2</v>
      </c>
      <c r="AF895" s="106">
        <v>2</v>
      </c>
      <c r="AG895" s="182">
        <v>3</v>
      </c>
      <c r="AH895" s="119">
        <f t="shared" si="250"/>
        <v>65</v>
      </c>
      <c r="AI895" s="106">
        <f t="shared" si="251"/>
        <v>12</v>
      </c>
      <c r="AJ895" s="107">
        <f t="shared" si="252"/>
        <v>9</v>
      </c>
      <c r="AK895" s="107">
        <f t="shared" si="253"/>
        <v>14</v>
      </c>
      <c r="AL895" s="107">
        <f t="shared" si="254"/>
        <v>3</v>
      </c>
      <c r="AM895" s="107">
        <f t="shared" si="255"/>
        <v>1</v>
      </c>
      <c r="AN895" s="107">
        <f t="shared" si="256"/>
        <v>5</v>
      </c>
      <c r="AO895" s="107">
        <f t="shared" si="257"/>
        <v>4</v>
      </c>
      <c r="AP895" s="107">
        <f t="shared" si="258"/>
        <v>5</v>
      </c>
      <c r="AQ895" s="107">
        <f t="shared" si="259"/>
        <v>5</v>
      </c>
      <c r="AR895" s="107">
        <f t="shared" si="260"/>
        <v>2</v>
      </c>
      <c r="AS895" s="107">
        <f t="shared" si="261"/>
        <v>2</v>
      </c>
      <c r="AT895" s="107">
        <f t="shared" si="262"/>
        <v>3</v>
      </c>
      <c r="AU895" s="105">
        <f t="shared" si="263"/>
        <v>65</v>
      </c>
      <c r="AV895" s="86">
        <v>3051.2400000000002</v>
      </c>
      <c r="AW895" s="87">
        <f t="shared" si="264"/>
        <v>4209.5600000000004</v>
      </c>
      <c r="AX895" s="87">
        <f t="shared" si="265"/>
        <v>1158.3200000000002</v>
      </c>
    </row>
    <row r="896" spans="1:50" ht="15.75" thickBot="1" x14ac:dyDescent="0.3">
      <c r="A896" s="179" t="s">
        <v>109</v>
      </c>
      <c r="B896" s="180" t="s">
        <v>356</v>
      </c>
      <c r="C896" s="181" t="s">
        <v>379</v>
      </c>
      <c r="D896" s="176" t="str">
        <f t="shared" si="249"/>
        <v>1518032879-Superior-STAR Kids-MRSA West</v>
      </c>
      <c r="E896" s="169" t="s">
        <v>480</v>
      </c>
      <c r="F896" s="169" t="s">
        <v>236</v>
      </c>
      <c r="G896" s="169" t="s">
        <v>202</v>
      </c>
      <c r="H896" s="85" t="s">
        <v>469</v>
      </c>
      <c r="I896" s="95" t="s">
        <v>510</v>
      </c>
      <c r="J896" s="116" t="s">
        <v>195</v>
      </c>
      <c r="K896" s="117" t="s">
        <v>195</v>
      </c>
      <c r="L896" s="117" t="s">
        <v>195</v>
      </c>
      <c r="M896" s="117" t="s">
        <v>195</v>
      </c>
      <c r="N896" s="117" t="s">
        <v>195</v>
      </c>
      <c r="O896" s="117" t="s">
        <v>195</v>
      </c>
      <c r="P896" s="117" t="s">
        <v>195</v>
      </c>
      <c r="Q896" s="117" t="s">
        <v>195</v>
      </c>
      <c r="R896" s="117" t="s">
        <v>195</v>
      </c>
      <c r="S896" s="117" t="s">
        <v>195</v>
      </c>
      <c r="T896" s="117" t="s">
        <v>195</v>
      </c>
      <c r="U896" s="118" t="s">
        <v>195</v>
      </c>
      <c r="V896" s="106">
        <v>0</v>
      </c>
      <c r="W896" s="106">
        <v>0</v>
      </c>
      <c r="X896" s="106">
        <v>0</v>
      </c>
      <c r="Y896" s="106">
        <v>0</v>
      </c>
      <c r="Z896" s="106">
        <v>0</v>
      </c>
      <c r="AA896" s="106">
        <v>2</v>
      </c>
      <c r="AB896" s="106">
        <v>0</v>
      </c>
      <c r="AC896" s="106">
        <v>0</v>
      </c>
      <c r="AD896" s="106">
        <v>0</v>
      </c>
      <c r="AE896" s="106">
        <v>0</v>
      </c>
      <c r="AF896" s="106">
        <v>1</v>
      </c>
      <c r="AG896" s="182">
        <v>0</v>
      </c>
      <c r="AH896" s="119">
        <f t="shared" si="250"/>
        <v>3</v>
      </c>
      <c r="AI896" s="106">
        <f t="shared" si="251"/>
        <v>0</v>
      </c>
      <c r="AJ896" s="107">
        <f t="shared" si="252"/>
        <v>0</v>
      </c>
      <c r="AK896" s="107">
        <f t="shared" si="253"/>
        <v>0</v>
      </c>
      <c r="AL896" s="107">
        <f t="shared" si="254"/>
        <v>0</v>
      </c>
      <c r="AM896" s="107">
        <f t="shared" si="255"/>
        <v>0</v>
      </c>
      <c r="AN896" s="107">
        <f t="shared" si="256"/>
        <v>2</v>
      </c>
      <c r="AO896" s="107">
        <f t="shared" si="257"/>
        <v>0</v>
      </c>
      <c r="AP896" s="107">
        <f t="shared" si="258"/>
        <v>0</v>
      </c>
      <c r="AQ896" s="107">
        <f t="shared" si="259"/>
        <v>0</v>
      </c>
      <c r="AR896" s="107">
        <f t="shared" si="260"/>
        <v>0</v>
      </c>
      <c r="AS896" s="107">
        <f t="shared" si="261"/>
        <v>1</v>
      </c>
      <c r="AT896" s="107">
        <f t="shared" si="262"/>
        <v>0</v>
      </c>
      <c r="AU896" s="105">
        <f t="shared" si="263"/>
        <v>3</v>
      </c>
      <c r="AV896" s="86">
        <v>450.29000000000025</v>
      </c>
      <c r="AW896" s="87">
        <f t="shared" si="264"/>
        <v>194.29</v>
      </c>
      <c r="AX896" s="87">
        <f t="shared" si="265"/>
        <v>-256.00000000000023</v>
      </c>
    </row>
    <row r="897" spans="1:50" ht="15.75" thickBot="1" x14ac:dyDescent="0.3">
      <c r="A897" s="179" t="s">
        <v>196</v>
      </c>
      <c r="B897" s="180" t="s">
        <v>401</v>
      </c>
      <c r="C897" s="181" t="s">
        <v>379</v>
      </c>
      <c r="D897" s="176" t="str">
        <f t="shared" si="249"/>
        <v>1518216902-Superior-STAR Kids-MRSA West</v>
      </c>
      <c r="E897" s="169" t="s">
        <v>480</v>
      </c>
      <c r="F897" s="169" t="s">
        <v>236</v>
      </c>
      <c r="G897" s="169" t="s">
        <v>202</v>
      </c>
      <c r="H897" s="85" t="s">
        <v>469</v>
      </c>
      <c r="I897" s="95" t="s">
        <v>510</v>
      </c>
      <c r="J897" s="116" t="s">
        <v>195</v>
      </c>
      <c r="K897" s="117" t="s">
        <v>195</v>
      </c>
      <c r="L897" s="117" t="s">
        <v>195</v>
      </c>
      <c r="M897" s="117" t="s">
        <v>195</v>
      </c>
      <c r="N897" s="117" t="s">
        <v>195</v>
      </c>
      <c r="O897" s="117" t="s">
        <v>195</v>
      </c>
      <c r="P897" s="117" t="s">
        <v>195</v>
      </c>
      <c r="Q897" s="117" t="s">
        <v>195</v>
      </c>
      <c r="R897" s="117" t="s">
        <v>195</v>
      </c>
      <c r="S897" s="117" t="s">
        <v>195</v>
      </c>
      <c r="T897" s="117" t="s">
        <v>195</v>
      </c>
      <c r="U897" s="118" t="s">
        <v>195</v>
      </c>
      <c r="V897" s="106">
        <v>0</v>
      </c>
      <c r="W897" s="106">
        <v>0</v>
      </c>
      <c r="X897" s="106">
        <v>2</v>
      </c>
      <c r="Y897" s="106">
        <v>0</v>
      </c>
      <c r="Z897" s="106">
        <v>0</v>
      </c>
      <c r="AA897" s="106">
        <v>1</v>
      </c>
      <c r="AB897" s="106">
        <v>1</v>
      </c>
      <c r="AC897" s="106">
        <v>0</v>
      </c>
      <c r="AD897" s="106">
        <v>2</v>
      </c>
      <c r="AE897" s="106">
        <v>0</v>
      </c>
      <c r="AF897" s="106">
        <v>0</v>
      </c>
      <c r="AG897" s="182">
        <v>0</v>
      </c>
      <c r="AH897" s="119">
        <f t="shared" si="250"/>
        <v>6</v>
      </c>
      <c r="AI897" s="106">
        <f t="shared" si="251"/>
        <v>0</v>
      </c>
      <c r="AJ897" s="107">
        <f t="shared" si="252"/>
        <v>0</v>
      </c>
      <c r="AK897" s="107">
        <f t="shared" si="253"/>
        <v>2</v>
      </c>
      <c r="AL897" s="107">
        <f t="shared" si="254"/>
        <v>0</v>
      </c>
      <c r="AM897" s="107">
        <f t="shared" si="255"/>
        <v>0</v>
      </c>
      <c r="AN897" s="107">
        <f t="shared" si="256"/>
        <v>1</v>
      </c>
      <c r="AO897" s="107">
        <f t="shared" si="257"/>
        <v>1</v>
      </c>
      <c r="AP897" s="107">
        <f t="shared" si="258"/>
        <v>0</v>
      </c>
      <c r="AQ897" s="107">
        <f t="shared" si="259"/>
        <v>2</v>
      </c>
      <c r="AR897" s="107">
        <f t="shared" si="260"/>
        <v>0</v>
      </c>
      <c r="AS897" s="107">
        <f t="shared" si="261"/>
        <v>0</v>
      </c>
      <c r="AT897" s="107">
        <f t="shared" si="262"/>
        <v>0</v>
      </c>
      <c r="AU897" s="105">
        <f t="shared" si="263"/>
        <v>6</v>
      </c>
      <c r="AV897" s="86">
        <v>97.259999999999991</v>
      </c>
      <c r="AW897" s="87">
        <f t="shared" si="264"/>
        <v>388.58</v>
      </c>
      <c r="AX897" s="87">
        <f t="shared" si="265"/>
        <v>291.32</v>
      </c>
    </row>
    <row r="898" spans="1:50" ht="15.75" thickBot="1" x14ac:dyDescent="0.3">
      <c r="A898" s="179" t="s">
        <v>110</v>
      </c>
      <c r="B898" s="180" t="s">
        <v>220</v>
      </c>
      <c r="C898" s="181" t="s">
        <v>379</v>
      </c>
      <c r="D898" s="176" t="str">
        <f t="shared" si="249"/>
        <v>1518411644-Superior-STAR Kids-MRSA West</v>
      </c>
      <c r="E898" s="169" t="s">
        <v>480</v>
      </c>
      <c r="F898" s="169" t="s">
        <v>236</v>
      </c>
      <c r="G898" s="169" t="s">
        <v>202</v>
      </c>
      <c r="H898" s="85" t="s">
        <v>469</v>
      </c>
      <c r="I898" s="95" t="s">
        <v>510</v>
      </c>
      <c r="J898" s="116" t="s">
        <v>195</v>
      </c>
      <c r="K898" s="117" t="s">
        <v>195</v>
      </c>
      <c r="L898" s="117" t="s">
        <v>195</v>
      </c>
      <c r="M898" s="117" t="s">
        <v>195</v>
      </c>
      <c r="N898" s="117" t="s">
        <v>195</v>
      </c>
      <c r="O898" s="117" t="s">
        <v>195</v>
      </c>
      <c r="P898" s="117" t="s">
        <v>195</v>
      </c>
      <c r="Q898" s="117" t="s">
        <v>195</v>
      </c>
      <c r="R898" s="117" t="s">
        <v>195</v>
      </c>
      <c r="S898" s="117" t="s">
        <v>195</v>
      </c>
      <c r="T898" s="117" t="s">
        <v>195</v>
      </c>
      <c r="U898" s="118" t="s">
        <v>195</v>
      </c>
      <c r="V898" s="106">
        <v>0</v>
      </c>
      <c r="W898" s="106">
        <v>0</v>
      </c>
      <c r="X898" s="106">
        <v>1</v>
      </c>
      <c r="Y898" s="106">
        <v>0</v>
      </c>
      <c r="Z898" s="106">
        <v>1</v>
      </c>
      <c r="AA898" s="106">
        <v>0</v>
      </c>
      <c r="AB898" s="106">
        <v>1</v>
      </c>
      <c r="AC898" s="106">
        <v>0</v>
      </c>
      <c r="AD898" s="106">
        <v>0</v>
      </c>
      <c r="AE898" s="106">
        <v>0</v>
      </c>
      <c r="AF898" s="106">
        <v>0</v>
      </c>
      <c r="AG898" s="182">
        <v>0</v>
      </c>
      <c r="AH898" s="119">
        <f t="shared" si="250"/>
        <v>3</v>
      </c>
      <c r="AI898" s="106">
        <f t="shared" si="251"/>
        <v>0</v>
      </c>
      <c r="AJ898" s="107">
        <f t="shared" si="252"/>
        <v>0</v>
      </c>
      <c r="AK898" s="107">
        <f t="shared" si="253"/>
        <v>1</v>
      </c>
      <c r="AL898" s="107">
        <f t="shared" si="254"/>
        <v>0</v>
      </c>
      <c r="AM898" s="107">
        <f t="shared" si="255"/>
        <v>1</v>
      </c>
      <c r="AN898" s="107">
        <f t="shared" si="256"/>
        <v>0</v>
      </c>
      <c r="AO898" s="107">
        <f t="shared" si="257"/>
        <v>1</v>
      </c>
      <c r="AP898" s="107">
        <f t="shared" si="258"/>
        <v>0</v>
      </c>
      <c r="AQ898" s="107">
        <f t="shared" si="259"/>
        <v>0</v>
      </c>
      <c r="AR898" s="107">
        <f t="shared" si="260"/>
        <v>0</v>
      </c>
      <c r="AS898" s="107">
        <f t="shared" si="261"/>
        <v>0</v>
      </c>
      <c r="AT898" s="107">
        <f t="shared" si="262"/>
        <v>0</v>
      </c>
      <c r="AU898" s="105">
        <f t="shared" si="263"/>
        <v>3</v>
      </c>
      <c r="AV898" s="86">
        <v>400.66000000000008</v>
      </c>
      <c r="AW898" s="87">
        <f t="shared" si="264"/>
        <v>194.29</v>
      </c>
      <c r="AX898" s="87">
        <f t="shared" si="265"/>
        <v>-206.37000000000009</v>
      </c>
    </row>
    <row r="899" spans="1:50" ht="15.75" thickBot="1" x14ac:dyDescent="0.3">
      <c r="A899" s="179" t="s">
        <v>113</v>
      </c>
      <c r="B899" s="180" t="s">
        <v>205</v>
      </c>
      <c r="C899" s="181" t="s">
        <v>379</v>
      </c>
      <c r="D899" s="176" t="str">
        <f t="shared" si="249"/>
        <v>1518976836-Superior-STAR Kids-MRSA West</v>
      </c>
      <c r="E899" s="169" t="s">
        <v>480</v>
      </c>
      <c r="F899" s="169" t="s">
        <v>236</v>
      </c>
      <c r="G899" s="169" t="s">
        <v>202</v>
      </c>
      <c r="H899" s="85" t="s">
        <v>469</v>
      </c>
      <c r="I899" s="95" t="s">
        <v>510</v>
      </c>
      <c r="J899" s="116" t="s">
        <v>195</v>
      </c>
      <c r="K899" s="117" t="s">
        <v>195</v>
      </c>
      <c r="L899" s="117" t="s">
        <v>195</v>
      </c>
      <c r="M899" s="117" t="s">
        <v>195</v>
      </c>
      <c r="N899" s="117" t="s">
        <v>195</v>
      </c>
      <c r="O899" s="117" t="s">
        <v>195</v>
      </c>
      <c r="P899" s="117" t="s">
        <v>195</v>
      </c>
      <c r="Q899" s="117" t="s">
        <v>195</v>
      </c>
      <c r="R899" s="117" t="s">
        <v>195</v>
      </c>
      <c r="S899" s="117" t="s">
        <v>195</v>
      </c>
      <c r="T899" s="117" t="s">
        <v>195</v>
      </c>
      <c r="U899" s="118" t="s">
        <v>195</v>
      </c>
      <c r="V899" s="106">
        <v>1</v>
      </c>
      <c r="W899" s="106">
        <v>5</v>
      </c>
      <c r="X899" s="106">
        <v>4</v>
      </c>
      <c r="Y899" s="106">
        <v>2</v>
      </c>
      <c r="Z899" s="106">
        <v>1</v>
      </c>
      <c r="AA899" s="106">
        <v>2</v>
      </c>
      <c r="AB899" s="106">
        <v>1</v>
      </c>
      <c r="AC899" s="106">
        <v>5</v>
      </c>
      <c r="AD899" s="106">
        <v>3</v>
      </c>
      <c r="AE899" s="106">
        <v>3</v>
      </c>
      <c r="AF899" s="106">
        <v>2</v>
      </c>
      <c r="AG899" s="182">
        <v>2</v>
      </c>
      <c r="AH899" s="119">
        <f t="shared" si="250"/>
        <v>31</v>
      </c>
      <c r="AI899" s="106">
        <f t="shared" si="251"/>
        <v>1</v>
      </c>
      <c r="AJ899" s="107">
        <f t="shared" si="252"/>
        <v>5</v>
      </c>
      <c r="AK899" s="107">
        <f t="shared" si="253"/>
        <v>4</v>
      </c>
      <c r="AL899" s="107">
        <f t="shared" si="254"/>
        <v>2</v>
      </c>
      <c r="AM899" s="107">
        <f t="shared" si="255"/>
        <v>1</v>
      </c>
      <c r="AN899" s="107">
        <f t="shared" si="256"/>
        <v>2</v>
      </c>
      <c r="AO899" s="107">
        <f t="shared" si="257"/>
        <v>1</v>
      </c>
      <c r="AP899" s="107">
        <f t="shared" si="258"/>
        <v>5</v>
      </c>
      <c r="AQ899" s="107">
        <f t="shared" si="259"/>
        <v>3</v>
      </c>
      <c r="AR899" s="107">
        <f t="shared" si="260"/>
        <v>3</v>
      </c>
      <c r="AS899" s="107">
        <f t="shared" si="261"/>
        <v>2</v>
      </c>
      <c r="AT899" s="107">
        <f t="shared" si="262"/>
        <v>2</v>
      </c>
      <c r="AU899" s="105">
        <f t="shared" si="263"/>
        <v>31</v>
      </c>
      <c r="AV899" s="86">
        <v>1531.1100000000004</v>
      </c>
      <c r="AW899" s="87">
        <f t="shared" si="264"/>
        <v>2007.64</v>
      </c>
      <c r="AX899" s="87">
        <f t="shared" si="265"/>
        <v>476.52999999999975</v>
      </c>
    </row>
    <row r="900" spans="1:50" ht="15.75" thickBot="1" x14ac:dyDescent="0.3">
      <c r="A900" s="179" t="s">
        <v>114</v>
      </c>
      <c r="B900" s="180" t="s">
        <v>259</v>
      </c>
      <c r="C900" s="181" t="s">
        <v>379</v>
      </c>
      <c r="D900" s="176" t="str">
        <f t="shared" si="249"/>
        <v>1528015815-Superior-STAR Kids-MRSA West</v>
      </c>
      <c r="E900" s="169" t="s">
        <v>480</v>
      </c>
      <c r="F900" s="169" t="s">
        <v>236</v>
      </c>
      <c r="G900" s="169" t="s">
        <v>202</v>
      </c>
      <c r="H900" s="85" t="s">
        <v>469</v>
      </c>
      <c r="I900" s="95" t="s">
        <v>510</v>
      </c>
      <c r="J900" s="116" t="s">
        <v>195</v>
      </c>
      <c r="K900" s="117" t="s">
        <v>195</v>
      </c>
      <c r="L900" s="117" t="s">
        <v>195</v>
      </c>
      <c r="M900" s="117" t="s">
        <v>195</v>
      </c>
      <c r="N900" s="117" t="s">
        <v>195</v>
      </c>
      <c r="O900" s="117" t="s">
        <v>195</v>
      </c>
      <c r="P900" s="117" t="s">
        <v>195</v>
      </c>
      <c r="Q900" s="117" t="s">
        <v>195</v>
      </c>
      <c r="R900" s="117" t="s">
        <v>195</v>
      </c>
      <c r="S900" s="117" t="s">
        <v>195</v>
      </c>
      <c r="T900" s="117" t="s">
        <v>195</v>
      </c>
      <c r="U900" s="118" t="s">
        <v>195</v>
      </c>
      <c r="V900" s="106">
        <v>9</v>
      </c>
      <c r="W900" s="106">
        <v>2</v>
      </c>
      <c r="X900" s="106">
        <v>0</v>
      </c>
      <c r="Y900" s="106">
        <v>2</v>
      </c>
      <c r="Z900" s="106">
        <v>3</v>
      </c>
      <c r="AA900" s="106">
        <v>4</v>
      </c>
      <c r="AB900" s="106">
        <v>2</v>
      </c>
      <c r="AC900" s="106">
        <v>8</v>
      </c>
      <c r="AD900" s="106">
        <v>5</v>
      </c>
      <c r="AE900" s="106">
        <v>3</v>
      </c>
      <c r="AF900" s="106">
        <v>3</v>
      </c>
      <c r="AG900" s="182">
        <v>3</v>
      </c>
      <c r="AH900" s="119">
        <f t="shared" si="250"/>
        <v>44</v>
      </c>
      <c r="AI900" s="106">
        <f t="shared" si="251"/>
        <v>9</v>
      </c>
      <c r="AJ900" s="107">
        <f t="shared" si="252"/>
        <v>2</v>
      </c>
      <c r="AK900" s="107">
        <f t="shared" si="253"/>
        <v>0</v>
      </c>
      <c r="AL900" s="107">
        <f t="shared" si="254"/>
        <v>2</v>
      </c>
      <c r="AM900" s="107">
        <f t="shared" si="255"/>
        <v>3</v>
      </c>
      <c r="AN900" s="107">
        <f t="shared" si="256"/>
        <v>4</v>
      </c>
      <c r="AO900" s="107">
        <f t="shared" si="257"/>
        <v>2</v>
      </c>
      <c r="AP900" s="107">
        <f t="shared" si="258"/>
        <v>8</v>
      </c>
      <c r="AQ900" s="107">
        <f t="shared" si="259"/>
        <v>5</v>
      </c>
      <c r="AR900" s="107">
        <f t="shared" si="260"/>
        <v>3</v>
      </c>
      <c r="AS900" s="107">
        <f t="shared" si="261"/>
        <v>3</v>
      </c>
      <c r="AT900" s="107">
        <f t="shared" si="262"/>
        <v>3</v>
      </c>
      <c r="AU900" s="105">
        <f t="shared" si="263"/>
        <v>44</v>
      </c>
      <c r="AV900" s="86">
        <v>3954.7799999999979</v>
      </c>
      <c r="AW900" s="87">
        <f t="shared" si="264"/>
        <v>2849.55</v>
      </c>
      <c r="AX900" s="87">
        <f t="shared" si="265"/>
        <v>-1105.2299999999977</v>
      </c>
    </row>
    <row r="901" spans="1:50" ht="15.75" thickBot="1" x14ac:dyDescent="0.3">
      <c r="A901" s="179" t="s">
        <v>116</v>
      </c>
      <c r="B901" s="180" t="s">
        <v>241</v>
      </c>
      <c r="C901" s="181" t="s">
        <v>379</v>
      </c>
      <c r="D901" s="176" t="str">
        <f t="shared" si="249"/>
        <v>1528557410-Superior-STAR Kids-MRSA West</v>
      </c>
      <c r="E901" s="169" t="s">
        <v>480</v>
      </c>
      <c r="F901" s="169" t="s">
        <v>236</v>
      </c>
      <c r="G901" s="169" t="s">
        <v>202</v>
      </c>
      <c r="H901" s="85" t="s">
        <v>469</v>
      </c>
      <c r="I901" s="95" t="s">
        <v>510</v>
      </c>
      <c r="J901" s="116" t="s">
        <v>195</v>
      </c>
      <c r="K901" s="117" t="s">
        <v>195</v>
      </c>
      <c r="L901" s="117" t="s">
        <v>195</v>
      </c>
      <c r="M901" s="117" t="s">
        <v>195</v>
      </c>
      <c r="N901" s="117" t="s">
        <v>195</v>
      </c>
      <c r="O901" s="117" t="s">
        <v>195</v>
      </c>
      <c r="P901" s="117" t="s">
        <v>195</v>
      </c>
      <c r="Q901" s="117" t="s">
        <v>195</v>
      </c>
      <c r="R901" s="117" t="s">
        <v>195</v>
      </c>
      <c r="S901" s="117" t="s">
        <v>195</v>
      </c>
      <c r="T901" s="117" t="s">
        <v>195</v>
      </c>
      <c r="U901" s="118" t="s">
        <v>195</v>
      </c>
      <c r="V901" s="106">
        <v>0</v>
      </c>
      <c r="W901" s="106">
        <v>0</v>
      </c>
      <c r="X901" s="106">
        <v>0</v>
      </c>
      <c r="Y901" s="106">
        <v>2</v>
      </c>
      <c r="Z901" s="106">
        <v>0</v>
      </c>
      <c r="AA901" s="106">
        <v>0</v>
      </c>
      <c r="AB901" s="106">
        <v>1</v>
      </c>
      <c r="AC901" s="106">
        <v>1</v>
      </c>
      <c r="AD901" s="106">
        <v>0</v>
      </c>
      <c r="AE901" s="106">
        <v>2</v>
      </c>
      <c r="AF901" s="106">
        <v>3</v>
      </c>
      <c r="AG901" s="182">
        <v>5</v>
      </c>
      <c r="AH901" s="119">
        <f t="shared" si="250"/>
        <v>14</v>
      </c>
      <c r="AI901" s="106">
        <f t="shared" si="251"/>
        <v>0</v>
      </c>
      <c r="AJ901" s="107">
        <f t="shared" si="252"/>
        <v>0</v>
      </c>
      <c r="AK901" s="107">
        <f t="shared" si="253"/>
        <v>0</v>
      </c>
      <c r="AL901" s="107">
        <f t="shared" si="254"/>
        <v>2</v>
      </c>
      <c r="AM901" s="107">
        <f t="shared" si="255"/>
        <v>0</v>
      </c>
      <c r="AN901" s="107">
        <f t="shared" si="256"/>
        <v>0</v>
      </c>
      <c r="AO901" s="107">
        <f t="shared" si="257"/>
        <v>1</v>
      </c>
      <c r="AP901" s="107">
        <f t="shared" si="258"/>
        <v>1</v>
      </c>
      <c r="AQ901" s="107">
        <f t="shared" si="259"/>
        <v>0</v>
      </c>
      <c r="AR901" s="107">
        <f t="shared" si="260"/>
        <v>2</v>
      </c>
      <c r="AS901" s="107">
        <f t="shared" si="261"/>
        <v>3</v>
      </c>
      <c r="AT901" s="107">
        <f t="shared" si="262"/>
        <v>5</v>
      </c>
      <c r="AU901" s="105">
        <f t="shared" si="263"/>
        <v>14</v>
      </c>
      <c r="AV901" s="86">
        <v>257.85999999999984</v>
      </c>
      <c r="AW901" s="87">
        <f t="shared" si="264"/>
        <v>906.68</v>
      </c>
      <c r="AX901" s="87">
        <f t="shared" si="265"/>
        <v>648.82000000000016</v>
      </c>
    </row>
    <row r="902" spans="1:50" ht="15.75" thickBot="1" x14ac:dyDescent="0.3">
      <c r="A902" s="179" t="s">
        <v>117</v>
      </c>
      <c r="B902" s="180" t="s">
        <v>203</v>
      </c>
      <c r="C902" s="181" t="s">
        <v>379</v>
      </c>
      <c r="D902" s="176" t="str">
        <f t="shared" si="249"/>
        <v>1538123617-Superior-STAR Kids-MRSA West</v>
      </c>
      <c r="E902" s="169" t="s">
        <v>480</v>
      </c>
      <c r="F902" s="169" t="s">
        <v>236</v>
      </c>
      <c r="G902" s="169" t="s">
        <v>202</v>
      </c>
      <c r="H902" s="85" t="s">
        <v>469</v>
      </c>
      <c r="I902" s="95" t="s">
        <v>510</v>
      </c>
      <c r="J902" s="116" t="s">
        <v>195</v>
      </c>
      <c r="K902" s="117" t="s">
        <v>195</v>
      </c>
      <c r="L902" s="117" t="s">
        <v>195</v>
      </c>
      <c r="M902" s="117" t="s">
        <v>195</v>
      </c>
      <c r="N902" s="117" t="s">
        <v>195</v>
      </c>
      <c r="O902" s="117" t="s">
        <v>195</v>
      </c>
      <c r="P902" s="117" t="s">
        <v>195</v>
      </c>
      <c r="Q902" s="117" t="s">
        <v>195</v>
      </c>
      <c r="R902" s="117" t="s">
        <v>195</v>
      </c>
      <c r="S902" s="117" t="s">
        <v>195</v>
      </c>
      <c r="T902" s="117" t="s">
        <v>195</v>
      </c>
      <c r="U902" s="118" t="s">
        <v>195</v>
      </c>
      <c r="V902" s="106">
        <v>0</v>
      </c>
      <c r="W902" s="106">
        <v>0</v>
      </c>
      <c r="X902" s="106">
        <v>0</v>
      </c>
      <c r="Y902" s="106">
        <v>0</v>
      </c>
      <c r="Z902" s="106">
        <v>0</v>
      </c>
      <c r="AA902" s="106">
        <v>1</v>
      </c>
      <c r="AB902" s="106">
        <v>4</v>
      </c>
      <c r="AC902" s="106">
        <v>3</v>
      </c>
      <c r="AD902" s="106">
        <v>0</v>
      </c>
      <c r="AE902" s="106">
        <v>0</v>
      </c>
      <c r="AF902" s="106">
        <v>2</v>
      </c>
      <c r="AG902" s="182">
        <v>0</v>
      </c>
      <c r="AH902" s="119">
        <f t="shared" si="250"/>
        <v>10</v>
      </c>
      <c r="AI902" s="106">
        <f t="shared" si="251"/>
        <v>0</v>
      </c>
      <c r="AJ902" s="107">
        <f t="shared" si="252"/>
        <v>0</v>
      </c>
      <c r="AK902" s="107">
        <f t="shared" si="253"/>
        <v>0</v>
      </c>
      <c r="AL902" s="107">
        <f t="shared" si="254"/>
        <v>0</v>
      </c>
      <c r="AM902" s="107">
        <f t="shared" si="255"/>
        <v>0</v>
      </c>
      <c r="AN902" s="107">
        <f t="shared" si="256"/>
        <v>1</v>
      </c>
      <c r="AO902" s="107">
        <f t="shared" si="257"/>
        <v>4</v>
      </c>
      <c r="AP902" s="107">
        <f t="shared" si="258"/>
        <v>3</v>
      </c>
      <c r="AQ902" s="107">
        <f t="shared" si="259"/>
        <v>0</v>
      </c>
      <c r="AR902" s="107">
        <f t="shared" si="260"/>
        <v>0</v>
      </c>
      <c r="AS902" s="107">
        <f t="shared" si="261"/>
        <v>2</v>
      </c>
      <c r="AT902" s="107">
        <f t="shared" si="262"/>
        <v>0</v>
      </c>
      <c r="AU902" s="105">
        <f t="shared" si="263"/>
        <v>10</v>
      </c>
      <c r="AV902" s="86">
        <v>0</v>
      </c>
      <c r="AW902" s="87">
        <f t="shared" si="264"/>
        <v>647.63</v>
      </c>
      <c r="AX902" s="87">
        <f t="shared" si="265"/>
        <v>647.63</v>
      </c>
    </row>
    <row r="903" spans="1:50" ht="15.75" thickBot="1" x14ac:dyDescent="0.3">
      <c r="A903" s="179" t="s">
        <v>118</v>
      </c>
      <c r="B903" s="180" t="s">
        <v>358</v>
      </c>
      <c r="C903" s="181" t="s">
        <v>379</v>
      </c>
      <c r="D903" s="176" t="str">
        <f t="shared" si="249"/>
        <v>1538150370-Superior-STAR Kids-MRSA West</v>
      </c>
      <c r="E903" s="169" t="s">
        <v>480</v>
      </c>
      <c r="F903" s="169" t="s">
        <v>236</v>
      </c>
      <c r="G903" s="169" t="s">
        <v>202</v>
      </c>
      <c r="H903" s="85" t="s">
        <v>469</v>
      </c>
      <c r="I903" s="95" t="s">
        <v>510</v>
      </c>
      <c r="J903" s="116" t="s">
        <v>195</v>
      </c>
      <c r="K903" s="117" t="s">
        <v>195</v>
      </c>
      <c r="L903" s="117" t="s">
        <v>195</v>
      </c>
      <c r="M903" s="117" t="s">
        <v>195</v>
      </c>
      <c r="N903" s="117" t="s">
        <v>195</v>
      </c>
      <c r="O903" s="117" t="s">
        <v>195</v>
      </c>
      <c r="P903" s="117" t="s">
        <v>195</v>
      </c>
      <c r="Q903" s="117" t="s">
        <v>195</v>
      </c>
      <c r="R903" s="117" t="s">
        <v>195</v>
      </c>
      <c r="S903" s="117" t="s">
        <v>195</v>
      </c>
      <c r="T903" s="117" t="s">
        <v>195</v>
      </c>
      <c r="U903" s="118" t="s">
        <v>195</v>
      </c>
      <c r="V903" s="106">
        <v>0</v>
      </c>
      <c r="W903" s="106">
        <v>0</v>
      </c>
      <c r="X903" s="106">
        <v>0</v>
      </c>
      <c r="Y903" s="106">
        <v>0</v>
      </c>
      <c r="Z903" s="106">
        <v>0</v>
      </c>
      <c r="AA903" s="106">
        <v>1</v>
      </c>
      <c r="AB903" s="106">
        <v>0</v>
      </c>
      <c r="AC903" s="106">
        <v>0</v>
      </c>
      <c r="AD903" s="106">
        <v>0</v>
      </c>
      <c r="AE903" s="106">
        <v>0</v>
      </c>
      <c r="AF903" s="106">
        <v>0</v>
      </c>
      <c r="AG903" s="182">
        <v>0</v>
      </c>
      <c r="AH903" s="119">
        <f t="shared" si="250"/>
        <v>1</v>
      </c>
      <c r="AI903" s="106">
        <f t="shared" si="251"/>
        <v>0</v>
      </c>
      <c r="AJ903" s="107">
        <f t="shared" si="252"/>
        <v>0</v>
      </c>
      <c r="AK903" s="107">
        <f t="shared" si="253"/>
        <v>0</v>
      </c>
      <c r="AL903" s="107">
        <f t="shared" si="254"/>
        <v>0</v>
      </c>
      <c r="AM903" s="107">
        <f t="shared" si="255"/>
        <v>0</v>
      </c>
      <c r="AN903" s="107">
        <f t="shared" si="256"/>
        <v>1</v>
      </c>
      <c r="AO903" s="107">
        <f t="shared" si="257"/>
        <v>0</v>
      </c>
      <c r="AP903" s="107">
        <f t="shared" si="258"/>
        <v>0</v>
      </c>
      <c r="AQ903" s="107">
        <f t="shared" si="259"/>
        <v>0</v>
      </c>
      <c r="AR903" s="107">
        <f t="shared" si="260"/>
        <v>0</v>
      </c>
      <c r="AS903" s="107">
        <f t="shared" si="261"/>
        <v>0</v>
      </c>
      <c r="AT903" s="107">
        <f t="shared" si="262"/>
        <v>0</v>
      </c>
      <c r="AU903" s="105">
        <f t="shared" si="263"/>
        <v>1</v>
      </c>
      <c r="AV903" s="86">
        <v>503.7600000000001</v>
      </c>
      <c r="AW903" s="87">
        <f t="shared" si="264"/>
        <v>64.760000000000005</v>
      </c>
      <c r="AX903" s="87">
        <f t="shared" si="265"/>
        <v>-439.00000000000011</v>
      </c>
    </row>
    <row r="904" spans="1:50" ht="15.75" thickBot="1" x14ac:dyDescent="0.3">
      <c r="A904" s="179" t="s">
        <v>119</v>
      </c>
      <c r="B904" s="180" t="s">
        <v>218</v>
      </c>
      <c r="C904" s="181" t="s">
        <v>379</v>
      </c>
      <c r="D904" s="176" t="str">
        <f t="shared" si="249"/>
        <v>1538486790-Superior-STAR Kids-MRSA West</v>
      </c>
      <c r="E904" s="169" t="s">
        <v>480</v>
      </c>
      <c r="F904" s="169" t="s">
        <v>236</v>
      </c>
      <c r="G904" s="169" t="s">
        <v>202</v>
      </c>
      <c r="H904" s="85" t="s">
        <v>468</v>
      </c>
      <c r="I904" s="95" t="s">
        <v>510</v>
      </c>
      <c r="J904" s="116" t="s">
        <v>195</v>
      </c>
      <c r="K904" s="117" t="s">
        <v>195</v>
      </c>
      <c r="L904" s="117" t="s">
        <v>195</v>
      </c>
      <c r="M904" s="117" t="s">
        <v>195</v>
      </c>
      <c r="N904" s="117" t="s">
        <v>195</v>
      </c>
      <c r="O904" s="117" t="s">
        <v>195</v>
      </c>
      <c r="P904" s="117" t="s">
        <v>195</v>
      </c>
      <c r="Q904" s="117" t="s">
        <v>195</v>
      </c>
      <c r="R904" s="117" t="s">
        <v>195</v>
      </c>
      <c r="S904" s="117" t="s">
        <v>195</v>
      </c>
      <c r="T904" s="117" t="s">
        <v>195</v>
      </c>
      <c r="U904" s="118" t="s">
        <v>195</v>
      </c>
      <c r="V904" s="106">
        <v>2</v>
      </c>
      <c r="W904" s="106">
        <v>1</v>
      </c>
      <c r="X904" s="106">
        <v>0</v>
      </c>
      <c r="Y904" s="106">
        <v>3</v>
      </c>
      <c r="Z904" s="106">
        <v>0</v>
      </c>
      <c r="AA904" s="106">
        <v>1</v>
      </c>
      <c r="AB904" s="106">
        <v>0</v>
      </c>
      <c r="AC904" s="106">
        <v>0</v>
      </c>
      <c r="AD904" s="106">
        <v>0</v>
      </c>
      <c r="AE904" s="106">
        <v>0</v>
      </c>
      <c r="AF904" s="106">
        <v>2</v>
      </c>
      <c r="AG904" s="182">
        <v>0</v>
      </c>
      <c r="AH904" s="119">
        <f t="shared" si="250"/>
        <v>9</v>
      </c>
      <c r="AI904" s="106">
        <f t="shared" si="251"/>
        <v>2</v>
      </c>
      <c r="AJ904" s="107">
        <f t="shared" si="252"/>
        <v>1</v>
      </c>
      <c r="AK904" s="107">
        <f t="shared" si="253"/>
        <v>0</v>
      </c>
      <c r="AL904" s="107">
        <f t="shared" si="254"/>
        <v>3</v>
      </c>
      <c r="AM904" s="107">
        <f t="shared" si="255"/>
        <v>0</v>
      </c>
      <c r="AN904" s="107">
        <f t="shared" si="256"/>
        <v>1</v>
      </c>
      <c r="AO904" s="107">
        <f t="shared" si="257"/>
        <v>0</v>
      </c>
      <c r="AP904" s="107">
        <f t="shared" si="258"/>
        <v>0</v>
      </c>
      <c r="AQ904" s="107">
        <f t="shared" si="259"/>
        <v>0</v>
      </c>
      <c r="AR904" s="107">
        <f t="shared" si="260"/>
        <v>0</v>
      </c>
      <c r="AS904" s="107">
        <f t="shared" si="261"/>
        <v>2</v>
      </c>
      <c r="AT904" s="107">
        <f t="shared" si="262"/>
        <v>0</v>
      </c>
      <c r="AU904" s="105">
        <f t="shared" si="263"/>
        <v>9</v>
      </c>
      <c r="AV904" s="86">
        <v>1348.5800000000004</v>
      </c>
      <c r="AW904" s="87">
        <f t="shared" si="264"/>
        <v>979.49</v>
      </c>
      <c r="AX904" s="87">
        <f t="shared" si="265"/>
        <v>-369.09000000000037</v>
      </c>
    </row>
    <row r="905" spans="1:50" ht="15.75" thickBot="1" x14ac:dyDescent="0.3">
      <c r="A905" s="179" t="s">
        <v>120</v>
      </c>
      <c r="B905" s="180" t="s">
        <v>357</v>
      </c>
      <c r="C905" s="181" t="s">
        <v>379</v>
      </c>
      <c r="D905" s="176" t="str">
        <f t="shared" si="249"/>
        <v>1558313171-Superior-STAR Kids-MRSA West</v>
      </c>
      <c r="E905" s="169" t="s">
        <v>480</v>
      </c>
      <c r="F905" s="169" t="s">
        <v>236</v>
      </c>
      <c r="G905" s="169" t="s">
        <v>202</v>
      </c>
      <c r="H905" s="85" t="s">
        <v>469</v>
      </c>
      <c r="I905" s="95" t="s">
        <v>510</v>
      </c>
      <c r="J905" s="116" t="s">
        <v>195</v>
      </c>
      <c r="K905" s="117" t="s">
        <v>195</v>
      </c>
      <c r="L905" s="117" t="s">
        <v>195</v>
      </c>
      <c r="M905" s="117" t="s">
        <v>195</v>
      </c>
      <c r="N905" s="117" t="s">
        <v>195</v>
      </c>
      <c r="O905" s="117" t="s">
        <v>195</v>
      </c>
      <c r="P905" s="117" t="s">
        <v>195</v>
      </c>
      <c r="Q905" s="117" t="s">
        <v>195</v>
      </c>
      <c r="R905" s="117" t="s">
        <v>195</v>
      </c>
      <c r="S905" s="117" t="s">
        <v>195</v>
      </c>
      <c r="T905" s="117" t="s">
        <v>195</v>
      </c>
      <c r="U905" s="118" t="s">
        <v>195</v>
      </c>
      <c r="V905" s="106">
        <v>0</v>
      </c>
      <c r="W905" s="106">
        <v>0</v>
      </c>
      <c r="X905" s="106">
        <v>0</v>
      </c>
      <c r="Y905" s="106">
        <v>3</v>
      </c>
      <c r="Z905" s="106">
        <v>0</v>
      </c>
      <c r="AA905" s="106">
        <v>1</v>
      </c>
      <c r="AB905" s="106">
        <v>2</v>
      </c>
      <c r="AC905" s="106">
        <v>1</v>
      </c>
      <c r="AD905" s="106">
        <v>1</v>
      </c>
      <c r="AE905" s="106">
        <v>2</v>
      </c>
      <c r="AF905" s="106">
        <v>1</v>
      </c>
      <c r="AG905" s="182">
        <v>0</v>
      </c>
      <c r="AH905" s="119">
        <f t="shared" si="250"/>
        <v>11</v>
      </c>
      <c r="AI905" s="106">
        <f t="shared" si="251"/>
        <v>0</v>
      </c>
      <c r="AJ905" s="107">
        <f t="shared" si="252"/>
        <v>0</v>
      </c>
      <c r="AK905" s="107">
        <f t="shared" si="253"/>
        <v>0</v>
      </c>
      <c r="AL905" s="107">
        <f t="shared" si="254"/>
        <v>3</v>
      </c>
      <c r="AM905" s="107">
        <f t="shared" si="255"/>
        <v>0</v>
      </c>
      <c r="AN905" s="107">
        <f t="shared" si="256"/>
        <v>1</v>
      </c>
      <c r="AO905" s="107">
        <f t="shared" si="257"/>
        <v>2</v>
      </c>
      <c r="AP905" s="107">
        <f t="shared" si="258"/>
        <v>1</v>
      </c>
      <c r="AQ905" s="107">
        <f t="shared" si="259"/>
        <v>1</v>
      </c>
      <c r="AR905" s="107">
        <f t="shared" si="260"/>
        <v>2</v>
      </c>
      <c r="AS905" s="107">
        <f t="shared" si="261"/>
        <v>1</v>
      </c>
      <c r="AT905" s="107">
        <f t="shared" si="262"/>
        <v>0</v>
      </c>
      <c r="AU905" s="105">
        <f t="shared" si="263"/>
        <v>11</v>
      </c>
      <c r="AV905" s="86">
        <v>3006.8399999999992</v>
      </c>
      <c r="AW905" s="87">
        <f t="shared" si="264"/>
        <v>712.39</v>
      </c>
      <c r="AX905" s="87">
        <f t="shared" si="265"/>
        <v>-2294.4499999999994</v>
      </c>
    </row>
    <row r="906" spans="1:50" ht="15.75" thickBot="1" x14ac:dyDescent="0.3">
      <c r="A906" s="179" t="s">
        <v>122</v>
      </c>
      <c r="B906" s="180" t="s">
        <v>244</v>
      </c>
      <c r="C906" s="181" t="s">
        <v>379</v>
      </c>
      <c r="D906" s="176" t="str">
        <f t="shared" si="249"/>
        <v>1578729653-Superior-STAR Kids-MRSA West</v>
      </c>
      <c r="E906" s="169" t="s">
        <v>480</v>
      </c>
      <c r="F906" s="169" t="s">
        <v>236</v>
      </c>
      <c r="G906" s="169" t="s">
        <v>202</v>
      </c>
      <c r="H906" s="85" t="s">
        <v>469</v>
      </c>
      <c r="I906" s="95" t="s">
        <v>510</v>
      </c>
      <c r="J906" s="116" t="s">
        <v>195</v>
      </c>
      <c r="K906" s="117" t="s">
        <v>195</v>
      </c>
      <c r="L906" s="117" t="s">
        <v>195</v>
      </c>
      <c r="M906" s="117" t="s">
        <v>195</v>
      </c>
      <c r="N906" s="117" t="s">
        <v>195</v>
      </c>
      <c r="O906" s="117" t="s">
        <v>195</v>
      </c>
      <c r="P906" s="117" t="s">
        <v>195</v>
      </c>
      <c r="Q906" s="117" t="s">
        <v>195</v>
      </c>
      <c r="R906" s="117" t="s">
        <v>195</v>
      </c>
      <c r="S906" s="117" t="s">
        <v>195</v>
      </c>
      <c r="T906" s="117" t="s">
        <v>195</v>
      </c>
      <c r="U906" s="118" t="s">
        <v>195</v>
      </c>
      <c r="V906" s="106">
        <v>4</v>
      </c>
      <c r="W906" s="106">
        <v>4</v>
      </c>
      <c r="X906" s="106">
        <v>4</v>
      </c>
      <c r="Y906" s="106">
        <v>2</v>
      </c>
      <c r="Z906" s="106">
        <v>1</v>
      </c>
      <c r="AA906" s="106">
        <v>2</v>
      </c>
      <c r="AB906" s="106">
        <v>4</v>
      </c>
      <c r="AC906" s="106">
        <v>2</v>
      </c>
      <c r="AD906" s="106">
        <v>0</v>
      </c>
      <c r="AE906" s="106">
        <v>0</v>
      </c>
      <c r="AF906" s="106">
        <v>3</v>
      </c>
      <c r="AG906" s="182">
        <v>2</v>
      </c>
      <c r="AH906" s="119">
        <f t="shared" si="250"/>
        <v>28</v>
      </c>
      <c r="AI906" s="106">
        <f t="shared" si="251"/>
        <v>4</v>
      </c>
      <c r="AJ906" s="107">
        <f t="shared" si="252"/>
        <v>4</v>
      </c>
      <c r="AK906" s="107">
        <f t="shared" si="253"/>
        <v>4</v>
      </c>
      <c r="AL906" s="107">
        <f t="shared" si="254"/>
        <v>2</v>
      </c>
      <c r="AM906" s="107">
        <f t="shared" si="255"/>
        <v>1</v>
      </c>
      <c r="AN906" s="107">
        <f t="shared" si="256"/>
        <v>2</v>
      </c>
      <c r="AO906" s="107">
        <f t="shared" si="257"/>
        <v>4</v>
      </c>
      <c r="AP906" s="107">
        <f t="shared" si="258"/>
        <v>2</v>
      </c>
      <c r="AQ906" s="107">
        <f t="shared" si="259"/>
        <v>0</v>
      </c>
      <c r="AR906" s="107">
        <f t="shared" si="260"/>
        <v>0</v>
      </c>
      <c r="AS906" s="107">
        <f t="shared" si="261"/>
        <v>3</v>
      </c>
      <c r="AT906" s="107">
        <f t="shared" si="262"/>
        <v>2</v>
      </c>
      <c r="AU906" s="105">
        <f t="shared" si="263"/>
        <v>28</v>
      </c>
      <c r="AV906" s="86">
        <v>850.74000000000012</v>
      </c>
      <c r="AW906" s="87">
        <f t="shared" si="264"/>
        <v>1813.35</v>
      </c>
      <c r="AX906" s="87">
        <f t="shared" si="265"/>
        <v>962.60999999999979</v>
      </c>
    </row>
    <row r="907" spans="1:50" ht="15.75" thickBot="1" x14ac:dyDescent="0.3">
      <c r="A907" s="179" t="s">
        <v>123</v>
      </c>
      <c r="B907" s="180" t="s">
        <v>411</v>
      </c>
      <c r="C907" s="181" t="s">
        <v>379</v>
      </c>
      <c r="D907" s="176" t="str">
        <f t="shared" si="249"/>
        <v>1588672448-Superior-STAR Kids-MRSA West</v>
      </c>
      <c r="E907" s="169" t="s">
        <v>480</v>
      </c>
      <c r="F907" s="169" t="s">
        <v>236</v>
      </c>
      <c r="G907" s="169" t="s">
        <v>202</v>
      </c>
      <c r="H907" s="85" t="s">
        <v>469</v>
      </c>
      <c r="I907" s="95" t="s">
        <v>510</v>
      </c>
      <c r="J907" s="116" t="s">
        <v>195</v>
      </c>
      <c r="K907" s="117" t="s">
        <v>195</v>
      </c>
      <c r="L907" s="117" t="s">
        <v>195</v>
      </c>
      <c r="M907" s="117" t="s">
        <v>195</v>
      </c>
      <c r="N907" s="117" t="s">
        <v>195</v>
      </c>
      <c r="O907" s="117" t="s">
        <v>195</v>
      </c>
      <c r="P907" s="117" t="s">
        <v>195</v>
      </c>
      <c r="Q907" s="117" t="s">
        <v>195</v>
      </c>
      <c r="R907" s="117" t="s">
        <v>195</v>
      </c>
      <c r="S907" s="117" t="s">
        <v>195</v>
      </c>
      <c r="T907" s="117" t="s">
        <v>195</v>
      </c>
      <c r="U907" s="118" t="s">
        <v>195</v>
      </c>
      <c r="V907" s="106">
        <v>1</v>
      </c>
      <c r="W907" s="106">
        <v>0</v>
      </c>
      <c r="X907" s="106">
        <v>2</v>
      </c>
      <c r="Y907" s="106">
        <v>1</v>
      </c>
      <c r="Z907" s="106">
        <v>2</v>
      </c>
      <c r="AA907" s="106">
        <v>0</v>
      </c>
      <c r="AB907" s="106">
        <v>2</v>
      </c>
      <c r="AC907" s="106">
        <v>0</v>
      </c>
      <c r="AD907" s="106">
        <v>0</v>
      </c>
      <c r="AE907" s="106">
        <v>0</v>
      </c>
      <c r="AF907" s="106">
        <v>1</v>
      </c>
      <c r="AG907" s="182">
        <v>2</v>
      </c>
      <c r="AH907" s="119">
        <f t="shared" si="250"/>
        <v>11</v>
      </c>
      <c r="AI907" s="106">
        <f t="shared" si="251"/>
        <v>1</v>
      </c>
      <c r="AJ907" s="107">
        <f t="shared" si="252"/>
        <v>0</v>
      </c>
      <c r="AK907" s="107">
        <f t="shared" si="253"/>
        <v>2</v>
      </c>
      <c r="AL907" s="107">
        <f t="shared" si="254"/>
        <v>1</v>
      </c>
      <c r="AM907" s="107">
        <f t="shared" si="255"/>
        <v>2</v>
      </c>
      <c r="AN907" s="107">
        <f t="shared" si="256"/>
        <v>0</v>
      </c>
      <c r="AO907" s="107">
        <f t="shared" si="257"/>
        <v>2</v>
      </c>
      <c r="AP907" s="107">
        <f t="shared" si="258"/>
        <v>0</v>
      </c>
      <c r="AQ907" s="107">
        <f t="shared" si="259"/>
        <v>0</v>
      </c>
      <c r="AR907" s="107">
        <f t="shared" si="260"/>
        <v>0</v>
      </c>
      <c r="AS907" s="107">
        <f t="shared" si="261"/>
        <v>1</v>
      </c>
      <c r="AT907" s="107">
        <f t="shared" si="262"/>
        <v>2</v>
      </c>
      <c r="AU907" s="105">
        <f t="shared" si="263"/>
        <v>11</v>
      </c>
      <c r="AV907" s="86">
        <v>3177.3799999999992</v>
      </c>
      <c r="AW907" s="87">
        <f t="shared" si="264"/>
        <v>712.39</v>
      </c>
      <c r="AX907" s="87">
        <f t="shared" si="265"/>
        <v>-2464.9899999999993</v>
      </c>
    </row>
    <row r="908" spans="1:50" ht="15.75" thickBot="1" x14ac:dyDescent="0.3">
      <c r="A908" s="179" t="s">
        <v>124</v>
      </c>
      <c r="B908" s="180" t="s">
        <v>258</v>
      </c>
      <c r="C908" s="181" t="s">
        <v>379</v>
      </c>
      <c r="D908" s="176" t="str">
        <f t="shared" si="249"/>
        <v>1619233368-Superior-STAR Kids-MRSA West</v>
      </c>
      <c r="E908" s="169" t="s">
        <v>480</v>
      </c>
      <c r="F908" s="169" t="s">
        <v>236</v>
      </c>
      <c r="G908" s="169" t="s">
        <v>202</v>
      </c>
      <c r="H908" s="85" t="s">
        <v>469</v>
      </c>
      <c r="I908" s="95" t="s">
        <v>510</v>
      </c>
      <c r="J908" s="116" t="s">
        <v>195</v>
      </c>
      <c r="K908" s="117" t="s">
        <v>195</v>
      </c>
      <c r="L908" s="117" t="s">
        <v>195</v>
      </c>
      <c r="M908" s="117" t="s">
        <v>195</v>
      </c>
      <c r="N908" s="117" t="s">
        <v>195</v>
      </c>
      <c r="O908" s="117" t="s">
        <v>195</v>
      </c>
      <c r="P908" s="117" t="s">
        <v>195</v>
      </c>
      <c r="Q908" s="117" t="s">
        <v>195</v>
      </c>
      <c r="R908" s="117" t="s">
        <v>195</v>
      </c>
      <c r="S908" s="117" t="s">
        <v>195</v>
      </c>
      <c r="T908" s="117" t="s">
        <v>195</v>
      </c>
      <c r="U908" s="118" t="s">
        <v>195</v>
      </c>
      <c r="V908" s="106">
        <v>0</v>
      </c>
      <c r="W908" s="106">
        <v>2</v>
      </c>
      <c r="X908" s="106">
        <v>0</v>
      </c>
      <c r="Y908" s="106">
        <v>0</v>
      </c>
      <c r="Z908" s="106">
        <v>0</v>
      </c>
      <c r="AA908" s="106">
        <v>0</v>
      </c>
      <c r="AB908" s="106">
        <v>0</v>
      </c>
      <c r="AC908" s="106">
        <v>0</v>
      </c>
      <c r="AD908" s="106">
        <v>0</v>
      </c>
      <c r="AE908" s="106">
        <v>0</v>
      </c>
      <c r="AF908" s="106">
        <v>0</v>
      </c>
      <c r="AG908" s="182">
        <v>0</v>
      </c>
      <c r="AH908" s="119">
        <f t="shared" si="250"/>
        <v>2</v>
      </c>
      <c r="AI908" s="106">
        <f t="shared" si="251"/>
        <v>0</v>
      </c>
      <c r="AJ908" s="107">
        <f t="shared" si="252"/>
        <v>2</v>
      </c>
      <c r="AK908" s="107">
        <f t="shared" si="253"/>
        <v>0</v>
      </c>
      <c r="AL908" s="107">
        <f t="shared" si="254"/>
        <v>0</v>
      </c>
      <c r="AM908" s="107">
        <f t="shared" si="255"/>
        <v>0</v>
      </c>
      <c r="AN908" s="107">
        <f t="shared" si="256"/>
        <v>0</v>
      </c>
      <c r="AO908" s="107">
        <f t="shared" si="257"/>
        <v>0</v>
      </c>
      <c r="AP908" s="107">
        <f t="shared" si="258"/>
        <v>0</v>
      </c>
      <c r="AQ908" s="107">
        <f t="shared" si="259"/>
        <v>0</v>
      </c>
      <c r="AR908" s="107">
        <f t="shared" si="260"/>
        <v>0</v>
      </c>
      <c r="AS908" s="107">
        <f t="shared" si="261"/>
        <v>0</v>
      </c>
      <c r="AT908" s="107">
        <f t="shared" si="262"/>
        <v>0</v>
      </c>
      <c r="AU908" s="105">
        <f t="shared" si="263"/>
        <v>2</v>
      </c>
      <c r="AV908" s="86">
        <v>146.76000000000002</v>
      </c>
      <c r="AW908" s="87">
        <f t="shared" si="264"/>
        <v>129.53</v>
      </c>
      <c r="AX908" s="87">
        <f t="shared" si="265"/>
        <v>-17.230000000000018</v>
      </c>
    </row>
    <row r="909" spans="1:50" ht="15.75" thickBot="1" x14ac:dyDescent="0.3">
      <c r="A909" s="179" t="s">
        <v>125</v>
      </c>
      <c r="B909" s="180" t="s">
        <v>328</v>
      </c>
      <c r="C909" s="181" t="s">
        <v>379</v>
      </c>
      <c r="D909" s="176" t="str">
        <f t="shared" si="249"/>
        <v>1619968054-Superior-STAR Kids-MRSA West</v>
      </c>
      <c r="E909" s="169" t="s">
        <v>480</v>
      </c>
      <c r="F909" s="169" t="s">
        <v>236</v>
      </c>
      <c r="G909" s="169" t="s">
        <v>202</v>
      </c>
      <c r="H909" s="85" t="s">
        <v>469</v>
      </c>
      <c r="I909" s="95" t="s">
        <v>510</v>
      </c>
      <c r="J909" s="116" t="s">
        <v>195</v>
      </c>
      <c r="K909" s="117" t="s">
        <v>195</v>
      </c>
      <c r="L909" s="117" t="s">
        <v>195</v>
      </c>
      <c r="M909" s="117" t="s">
        <v>195</v>
      </c>
      <c r="N909" s="117" t="s">
        <v>195</v>
      </c>
      <c r="O909" s="117" t="s">
        <v>195</v>
      </c>
      <c r="P909" s="117" t="s">
        <v>195</v>
      </c>
      <c r="Q909" s="117" t="s">
        <v>195</v>
      </c>
      <c r="R909" s="117" t="s">
        <v>195</v>
      </c>
      <c r="S909" s="117" t="s">
        <v>195</v>
      </c>
      <c r="T909" s="117" t="s">
        <v>195</v>
      </c>
      <c r="U909" s="118" t="s">
        <v>195</v>
      </c>
      <c r="V909" s="106">
        <v>0</v>
      </c>
      <c r="W909" s="106">
        <v>1</v>
      </c>
      <c r="X909" s="106">
        <v>0</v>
      </c>
      <c r="Y909" s="106">
        <v>1</v>
      </c>
      <c r="Z909" s="106">
        <v>0</v>
      </c>
      <c r="AA909" s="106">
        <v>2</v>
      </c>
      <c r="AB909" s="106">
        <v>0</v>
      </c>
      <c r="AC909" s="106">
        <v>0</v>
      </c>
      <c r="AD909" s="106">
        <v>0</v>
      </c>
      <c r="AE909" s="106">
        <v>2</v>
      </c>
      <c r="AF909" s="106">
        <v>0</v>
      </c>
      <c r="AG909" s="182">
        <v>2</v>
      </c>
      <c r="AH909" s="119">
        <f t="shared" si="250"/>
        <v>8</v>
      </c>
      <c r="AI909" s="106">
        <f t="shared" si="251"/>
        <v>0</v>
      </c>
      <c r="AJ909" s="107">
        <f t="shared" si="252"/>
        <v>1</v>
      </c>
      <c r="AK909" s="107">
        <f t="shared" si="253"/>
        <v>0</v>
      </c>
      <c r="AL909" s="107">
        <f t="shared" si="254"/>
        <v>1</v>
      </c>
      <c r="AM909" s="107">
        <f t="shared" si="255"/>
        <v>0</v>
      </c>
      <c r="AN909" s="107">
        <f t="shared" si="256"/>
        <v>2</v>
      </c>
      <c r="AO909" s="107">
        <f t="shared" si="257"/>
        <v>0</v>
      </c>
      <c r="AP909" s="107">
        <f t="shared" si="258"/>
        <v>0</v>
      </c>
      <c r="AQ909" s="107">
        <f t="shared" si="259"/>
        <v>0</v>
      </c>
      <c r="AR909" s="107">
        <f t="shared" si="260"/>
        <v>2</v>
      </c>
      <c r="AS909" s="107">
        <f t="shared" si="261"/>
        <v>0</v>
      </c>
      <c r="AT909" s="107">
        <f t="shared" si="262"/>
        <v>2</v>
      </c>
      <c r="AU909" s="105">
        <f t="shared" si="263"/>
        <v>8</v>
      </c>
      <c r="AV909" s="86">
        <v>547.43000000000006</v>
      </c>
      <c r="AW909" s="87">
        <f t="shared" si="264"/>
        <v>518.1</v>
      </c>
      <c r="AX909" s="87">
        <f t="shared" si="265"/>
        <v>-29.330000000000041</v>
      </c>
    </row>
    <row r="910" spans="1:50" ht="15.75" thickBot="1" x14ac:dyDescent="0.3">
      <c r="A910" s="179" t="s">
        <v>151</v>
      </c>
      <c r="B910" s="180" t="s">
        <v>330</v>
      </c>
      <c r="C910" s="181" t="s">
        <v>377</v>
      </c>
      <c r="D910" s="176" t="str">
        <f t="shared" si="249"/>
        <v>1730635202-Parkland-STAR-Dallas</v>
      </c>
      <c r="E910" s="169" t="s">
        <v>478</v>
      </c>
      <c r="F910" s="169" t="s">
        <v>201</v>
      </c>
      <c r="G910" s="169" t="s">
        <v>255</v>
      </c>
      <c r="H910" s="85" t="s">
        <v>469</v>
      </c>
      <c r="I910" s="95" t="s">
        <v>510</v>
      </c>
      <c r="J910" s="116" t="s">
        <v>38</v>
      </c>
      <c r="K910" s="117" t="s">
        <v>38</v>
      </c>
      <c r="L910" s="117" t="s">
        <v>38</v>
      </c>
      <c r="M910" s="117" t="s">
        <v>38</v>
      </c>
      <c r="N910" s="117" t="s">
        <v>38</v>
      </c>
      <c r="O910" s="117" t="s">
        <v>38</v>
      </c>
      <c r="P910" s="117" t="s">
        <v>38</v>
      </c>
      <c r="Q910" s="117" t="s">
        <v>38</v>
      </c>
      <c r="R910" s="117" t="s">
        <v>38</v>
      </c>
      <c r="S910" s="117" t="s">
        <v>38</v>
      </c>
      <c r="T910" s="117" t="s">
        <v>38</v>
      </c>
      <c r="U910" s="118" t="s">
        <v>38</v>
      </c>
      <c r="V910" s="106">
        <v>0</v>
      </c>
      <c r="W910" s="106">
        <v>0</v>
      </c>
      <c r="X910" s="106">
        <v>0</v>
      </c>
      <c r="Y910" s="106">
        <v>0</v>
      </c>
      <c r="Z910" s="106">
        <v>0</v>
      </c>
      <c r="AA910" s="106">
        <v>0</v>
      </c>
      <c r="AB910" s="106">
        <v>0</v>
      </c>
      <c r="AC910" s="106">
        <v>2</v>
      </c>
      <c r="AD910" s="106">
        <v>1</v>
      </c>
      <c r="AE910" s="106">
        <v>0</v>
      </c>
      <c r="AF910" s="106">
        <v>0</v>
      </c>
      <c r="AG910" s="182">
        <v>0</v>
      </c>
      <c r="AH910" s="119">
        <f t="shared" si="250"/>
        <v>3</v>
      </c>
      <c r="AI910" s="106">
        <f t="shared" si="251"/>
        <v>0</v>
      </c>
      <c r="AJ910" s="107">
        <f t="shared" si="252"/>
        <v>0</v>
      </c>
      <c r="AK910" s="107">
        <f t="shared" si="253"/>
        <v>0</v>
      </c>
      <c r="AL910" s="107">
        <f t="shared" si="254"/>
        <v>0</v>
      </c>
      <c r="AM910" s="107">
        <f t="shared" si="255"/>
        <v>0</v>
      </c>
      <c r="AN910" s="107">
        <f t="shared" si="256"/>
        <v>0</v>
      </c>
      <c r="AO910" s="107">
        <f t="shared" si="257"/>
        <v>0</v>
      </c>
      <c r="AP910" s="107">
        <f t="shared" si="258"/>
        <v>0</v>
      </c>
      <c r="AQ910" s="107">
        <f t="shared" si="259"/>
        <v>0</v>
      </c>
      <c r="AR910" s="107">
        <f t="shared" si="260"/>
        <v>0</v>
      </c>
      <c r="AS910" s="107">
        <f t="shared" si="261"/>
        <v>0</v>
      </c>
      <c r="AT910" s="107">
        <f t="shared" si="262"/>
        <v>0</v>
      </c>
      <c r="AU910" s="105">
        <f t="shared" si="263"/>
        <v>0</v>
      </c>
      <c r="AV910" s="86">
        <v>0</v>
      </c>
      <c r="AW910" s="87">
        <f t="shared" si="264"/>
        <v>0</v>
      </c>
      <c r="AX910" s="87">
        <f t="shared" si="265"/>
        <v>0</v>
      </c>
    </row>
    <row r="911" spans="1:50" ht="15.75" thickBot="1" x14ac:dyDescent="0.3">
      <c r="A911" s="179" t="s">
        <v>47</v>
      </c>
      <c r="B911" s="180" t="s">
        <v>268</v>
      </c>
      <c r="C911" s="181" t="s">
        <v>377</v>
      </c>
      <c r="D911" s="176" t="str">
        <f t="shared" si="249"/>
        <v>1063630937-Parkland-STAR-Dallas</v>
      </c>
      <c r="E911" s="169" t="s">
        <v>478</v>
      </c>
      <c r="F911" s="169" t="s">
        <v>201</v>
      </c>
      <c r="G911" s="169" t="s">
        <v>255</v>
      </c>
      <c r="H911" s="85" t="s">
        <v>468</v>
      </c>
      <c r="I911" s="95" t="s">
        <v>510</v>
      </c>
      <c r="J911" s="116" t="s">
        <v>195</v>
      </c>
      <c r="K911" s="117" t="s">
        <v>195</v>
      </c>
      <c r="L911" s="117" t="s">
        <v>195</v>
      </c>
      <c r="M911" s="117" t="s">
        <v>195</v>
      </c>
      <c r="N911" s="117" t="s">
        <v>195</v>
      </c>
      <c r="O911" s="117" t="s">
        <v>195</v>
      </c>
      <c r="P911" s="117" t="s">
        <v>195</v>
      </c>
      <c r="Q911" s="117" t="s">
        <v>195</v>
      </c>
      <c r="R911" s="117" t="s">
        <v>195</v>
      </c>
      <c r="S911" s="117" t="s">
        <v>195</v>
      </c>
      <c r="T911" s="117" t="s">
        <v>195</v>
      </c>
      <c r="U911" s="118" t="s">
        <v>195</v>
      </c>
      <c r="V911" s="106">
        <v>47</v>
      </c>
      <c r="W911" s="106">
        <v>36</v>
      </c>
      <c r="X911" s="106">
        <v>39</v>
      </c>
      <c r="Y911" s="106">
        <v>42</v>
      </c>
      <c r="Z911" s="106">
        <v>27</v>
      </c>
      <c r="AA911" s="106">
        <v>23</v>
      </c>
      <c r="AB911" s="106">
        <v>34</v>
      </c>
      <c r="AC911" s="106">
        <v>17</v>
      </c>
      <c r="AD911" s="106">
        <v>23</v>
      </c>
      <c r="AE911" s="106">
        <v>18</v>
      </c>
      <c r="AF911" s="106">
        <v>13</v>
      </c>
      <c r="AG911" s="182">
        <v>32</v>
      </c>
      <c r="AH911" s="119">
        <f t="shared" si="250"/>
        <v>351</v>
      </c>
      <c r="AI911" s="106">
        <f t="shared" si="251"/>
        <v>47</v>
      </c>
      <c r="AJ911" s="107">
        <f t="shared" si="252"/>
        <v>36</v>
      </c>
      <c r="AK911" s="107">
        <f t="shared" si="253"/>
        <v>39</v>
      </c>
      <c r="AL911" s="107">
        <f t="shared" si="254"/>
        <v>42</v>
      </c>
      <c r="AM911" s="107">
        <f t="shared" si="255"/>
        <v>27</v>
      </c>
      <c r="AN911" s="107">
        <f t="shared" si="256"/>
        <v>23</v>
      </c>
      <c r="AO911" s="107">
        <f t="shared" si="257"/>
        <v>34</v>
      </c>
      <c r="AP911" s="107">
        <f t="shared" si="258"/>
        <v>17</v>
      </c>
      <c r="AQ911" s="107">
        <f t="shared" si="259"/>
        <v>23</v>
      </c>
      <c r="AR911" s="107">
        <f t="shared" si="260"/>
        <v>18</v>
      </c>
      <c r="AS911" s="107">
        <f t="shared" si="261"/>
        <v>13</v>
      </c>
      <c r="AT911" s="107">
        <f t="shared" si="262"/>
        <v>32</v>
      </c>
      <c r="AU911" s="105">
        <f t="shared" si="263"/>
        <v>351</v>
      </c>
      <c r="AV911" s="86">
        <v>37029.540000000008</v>
      </c>
      <c r="AW911" s="87">
        <f t="shared" si="264"/>
        <v>38200.28</v>
      </c>
      <c r="AX911" s="87">
        <f t="shared" si="265"/>
        <v>1170.7399999999907</v>
      </c>
    </row>
    <row r="912" spans="1:50" ht="15.75" thickBot="1" x14ac:dyDescent="0.3">
      <c r="A912" s="179" t="s">
        <v>75</v>
      </c>
      <c r="B912" s="180" t="s">
        <v>351</v>
      </c>
      <c r="C912" s="181" t="s">
        <v>360</v>
      </c>
      <c r="D912" s="176" t="str">
        <f t="shared" si="249"/>
        <v>1306345764-Superior-STAR-MRSA Northeast</v>
      </c>
      <c r="E912" s="169" t="s">
        <v>480</v>
      </c>
      <c r="F912" s="169" t="s">
        <v>201</v>
      </c>
      <c r="G912" s="169" t="s">
        <v>262</v>
      </c>
      <c r="H912" s="85" t="s">
        <v>469</v>
      </c>
      <c r="I912" s="95" t="s">
        <v>510</v>
      </c>
      <c r="J912" s="116" t="s">
        <v>195</v>
      </c>
      <c r="K912" s="117" t="s">
        <v>195</v>
      </c>
      <c r="L912" s="117" t="s">
        <v>195</v>
      </c>
      <c r="M912" s="117" t="s">
        <v>195</v>
      </c>
      <c r="N912" s="117" t="s">
        <v>195</v>
      </c>
      <c r="O912" s="117" t="s">
        <v>195</v>
      </c>
      <c r="P912" s="117" t="s">
        <v>195</v>
      </c>
      <c r="Q912" s="117" t="s">
        <v>195</v>
      </c>
      <c r="R912" s="117" t="s">
        <v>195</v>
      </c>
      <c r="S912" s="117" t="s">
        <v>195</v>
      </c>
      <c r="T912" s="117" t="s">
        <v>195</v>
      </c>
      <c r="U912" s="118" t="s">
        <v>195</v>
      </c>
      <c r="V912" s="106">
        <v>31</v>
      </c>
      <c r="W912" s="106">
        <v>35</v>
      </c>
      <c r="X912" s="106">
        <v>40</v>
      </c>
      <c r="Y912" s="106">
        <v>34</v>
      </c>
      <c r="Z912" s="106">
        <v>60</v>
      </c>
      <c r="AA912" s="106">
        <v>48</v>
      </c>
      <c r="AB912" s="106">
        <v>56</v>
      </c>
      <c r="AC912" s="106">
        <v>49</v>
      </c>
      <c r="AD912" s="106">
        <v>54</v>
      </c>
      <c r="AE912" s="106">
        <v>42</v>
      </c>
      <c r="AF912" s="106">
        <v>39</v>
      </c>
      <c r="AG912" s="182">
        <v>46</v>
      </c>
      <c r="AH912" s="119">
        <f t="shared" si="250"/>
        <v>534</v>
      </c>
      <c r="AI912" s="106">
        <f t="shared" si="251"/>
        <v>31</v>
      </c>
      <c r="AJ912" s="107">
        <f t="shared" si="252"/>
        <v>35</v>
      </c>
      <c r="AK912" s="107">
        <f t="shared" si="253"/>
        <v>40</v>
      </c>
      <c r="AL912" s="107">
        <f t="shared" si="254"/>
        <v>34</v>
      </c>
      <c r="AM912" s="107">
        <f t="shared" si="255"/>
        <v>60</v>
      </c>
      <c r="AN912" s="107">
        <f t="shared" si="256"/>
        <v>48</v>
      </c>
      <c r="AO912" s="107">
        <f t="shared" si="257"/>
        <v>56</v>
      </c>
      <c r="AP912" s="107">
        <f t="shared" si="258"/>
        <v>49</v>
      </c>
      <c r="AQ912" s="107">
        <f t="shared" si="259"/>
        <v>54</v>
      </c>
      <c r="AR912" s="107">
        <f t="shared" si="260"/>
        <v>42</v>
      </c>
      <c r="AS912" s="107">
        <f t="shared" si="261"/>
        <v>39</v>
      </c>
      <c r="AT912" s="107">
        <f t="shared" si="262"/>
        <v>46</v>
      </c>
      <c r="AU912" s="105">
        <f t="shared" si="263"/>
        <v>534</v>
      </c>
      <c r="AV912" s="86">
        <v>65961.350000000006</v>
      </c>
      <c r="AW912" s="87">
        <f t="shared" si="264"/>
        <v>34583.18</v>
      </c>
      <c r="AX912" s="87">
        <f t="shared" si="265"/>
        <v>-31378.170000000006</v>
      </c>
    </row>
    <row r="913" spans="1:50" ht="15.75" thickBot="1" x14ac:dyDescent="0.3">
      <c r="A913" s="179" t="s">
        <v>76</v>
      </c>
      <c r="B913" s="180" t="s">
        <v>327</v>
      </c>
      <c r="C913" s="181" t="s">
        <v>209</v>
      </c>
      <c r="D913" s="176" t="str">
        <f t="shared" si="249"/>
        <v>1306849633-Superior-STAR-MRSA West</v>
      </c>
      <c r="E913" s="169" t="s">
        <v>480</v>
      </c>
      <c r="F913" s="169" t="s">
        <v>201</v>
      </c>
      <c r="G913" s="169" t="s">
        <v>202</v>
      </c>
      <c r="H913" s="85" t="s">
        <v>469</v>
      </c>
      <c r="I913" s="95" t="s">
        <v>510</v>
      </c>
      <c r="J913" s="116" t="s">
        <v>195</v>
      </c>
      <c r="K913" s="117" t="s">
        <v>195</v>
      </c>
      <c r="L913" s="117" t="s">
        <v>195</v>
      </c>
      <c r="M913" s="117" t="s">
        <v>195</v>
      </c>
      <c r="N913" s="117" t="s">
        <v>195</v>
      </c>
      <c r="O913" s="117" t="s">
        <v>195</v>
      </c>
      <c r="P913" s="117" t="s">
        <v>195</v>
      </c>
      <c r="Q913" s="117" t="s">
        <v>195</v>
      </c>
      <c r="R913" s="117" t="s">
        <v>195</v>
      </c>
      <c r="S913" s="117" t="s">
        <v>195</v>
      </c>
      <c r="T913" s="117" t="s">
        <v>195</v>
      </c>
      <c r="U913" s="118" t="s">
        <v>195</v>
      </c>
      <c r="V913" s="106">
        <v>171</v>
      </c>
      <c r="W913" s="106">
        <v>170</v>
      </c>
      <c r="X913" s="106">
        <v>217</v>
      </c>
      <c r="Y913" s="106">
        <v>196</v>
      </c>
      <c r="Z913" s="106">
        <v>165</v>
      </c>
      <c r="AA913" s="106">
        <v>191</v>
      </c>
      <c r="AB913" s="106">
        <v>181</v>
      </c>
      <c r="AC913" s="106">
        <v>155</v>
      </c>
      <c r="AD913" s="106">
        <v>179</v>
      </c>
      <c r="AE913" s="106">
        <v>127</v>
      </c>
      <c r="AF913" s="106">
        <v>106</v>
      </c>
      <c r="AG913" s="182">
        <v>215</v>
      </c>
      <c r="AH913" s="119">
        <f t="shared" si="250"/>
        <v>2073</v>
      </c>
      <c r="AI913" s="106">
        <f t="shared" si="251"/>
        <v>171</v>
      </c>
      <c r="AJ913" s="107">
        <f t="shared" si="252"/>
        <v>170</v>
      </c>
      <c r="AK913" s="107">
        <f t="shared" si="253"/>
        <v>217</v>
      </c>
      <c r="AL913" s="107">
        <f t="shared" si="254"/>
        <v>196</v>
      </c>
      <c r="AM913" s="107">
        <f t="shared" si="255"/>
        <v>165</v>
      </c>
      <c r="AN913" s="107">
        <f t="shared" si="256"/>
        <v>191</v>
      </c>
      <c r="AO913" s="107">
        <f t="shared" si="257"/>
        <v>181</v>
      </c>
      <c r="AP913" s="107">
        <f t="shared" si="258"/>
        <v>155</v>
      </c>
      <c r="AQ913" s="107">
        <f t="shared" si="259"/>
        <v>179</v>
      </c>
      <c r="AR913" s="107">
        <f t="shared" si="260"/>
        <v>127</v>
      </c>
      <c r="AS913" s="107">
        <f t="shared" si="261"/>
        <v>106</v>
      </c>
      <c r="AT913" s="107">
        <f t="shared" si="262"/>
        <v>215</v>
      </c>
      <c r="AU913" s="105">
        <f t="shared" si="263"/>
        <v>2073</v>
      </c>
      <c r="AV913" s="86">
        <v>156885.95000000001</v>
      </c>
      <c r="AW913" s="87">
        <f t="shared" si="264"/>
        <v>134252.69</v>
      </c>
      <c r="AX913" s="87">
        <f t="shared" si="265"/>
        <v>-22633.260000000009</v>
      </c>
    </row>
    <row r="914" spans="1:50" ht="15.75" thickBot="1" x14ac:dyDescent="0.3">
      <c r="A914" s="179" t="s">
        <v>77</v>
      </c>
      <c r="B914" s="180" t="s">
        <v>389</v>
      </c>
      <c r="C914" s="181" t="s">
        <v>391</v>
      </c>
      <c r="D914" s="176" t="str">
        <f t="shared" si="249"/>
        <v>1306970439-Superior-STAR-Lubbock</v>
      </c>
      <c r="E914" s="169" t="s">
        <v>480</v>
      </c>
      <c r="F914" s="169" t="s">
        <v>201</v>
      </c>
      <c r="G914" s="169" t="s">
        <v>279</v>
      </c>
      <c r="H914" s="85" t="s">
        <v>469</v>
      </c>
      <c r="I914" s="95" t="s">
        <v>510</v>
      </c>
      <c r="J914" s="116" t="s">
        <v>195</v>
      </c>
      <c r="K914" s="117" t="s">
        <v>195</v>
      </c>
      <c r="L914" s="117" t="s">
        <v>195</v>
      </c>
      <c r="M914" s="117" t="s">
        <v>195</v>
      </c>
      <c r="N914" s="117" t="s">
        <v>195</v>
      </c>
      <c r="O914" s="117" t="s">
        <v>195</v>
      </c>
      <c r="P914" s="117" t="s">
        <v>195</v>
      </c>
      <c r="Q914" s="117" t="s">
        <v>195</v>
      </c>
      <c r="R914" s="117" t="s">
        <v>195</v>
      </c>
      <c r="S914" s="117" t="s">
        <v>195</v>
      </c>
      <c r="T914" s="117" t="s">
        <v>195</v>
      </c>
      <c r="U914" s="118" t="s">
        <v>195</v>
      </c>
      <c r="V914" s="106">
        <v>21</v>
      </c>
      <c r="W914" s="106">
        <v>29</v>
      </c>
      <c r="X914" s="106">
        <v>28</v>
      </c>
      <c r="Y914" s="106">
        <v>23</v>
      </c>
      <c r="Z914" s="106">
        <v>19</v>
      </c>
      <c r="AA914" s="106">
        <v>18</v>
      </c>
      <c r="AB914" s="106">
        <v>27</v>
      </c>
      <c r="AC914" s="106">
        <v>27</v>
      </c>
      <c r="AD914" s="106">
        <v>8</v>
      </c>
      <c r="AE914" s="106">
        <v>15</v>
      </c>
      <c r="AF914" s="106">
        <v>11</v>
      </c>
      <c r="AG914" s="182">
        <v>18</v>
      </c>
      <c r="AH914" s="119">
        <f t="shared" si="250"/>
        <v>244</v>
      </c>
      <c r="AI914" s="106">
        <f t="shared" si="251"/>
        <v>21</v>
      </c>
      <c r="AJ914" s="107">
        <f t="shared" si="252"/>
        <v>29</v>
      </c>
      <c r="AK914" s="107">
        <f t="shared" si="253"/>
        <v>28</v>
      </c>
      <c r="AL914" s="107">
        <f t="shared" si="254"/>
        <v>23</v>
      </c>
      <c r="AM914" s="107">
        <f t="shared" si="255"/>
        <v>19</v>
      </c>
      <c r="AN914" s="107">
        <f t="shared" si="256"/>
        <v>18</v>
      </c>
      <c r="AO914" s="107">
        <f t="shared" si="257"/>
        <v>27</v>
      </c>
      <c r="AP914" s="107">
        <f t="shared" si="258"/>
        <v>27</v>
      </c>
      <c r="AQ914" s="107">
        <f t="shared" si="259"/>
        <v>8</v>
      </c>
      <c r="AR914" s="107">
        <f t="shared" si="260"/>
        <v>15</v>
      </c>
      <c r="AS914" s="107">
        <f t="shared" si="261"/>
        <v>11</v>
      </c>
      <c r="AT914" s="107">
        <f t="shared" si="262"/>
        <v>18</v>
      </c>
      <c r="AU914" s="105">
        <f t="shared" si="263"/>
        <v>244</v>
      </c>
      <c r="AV914" s="86">
        <v>20183.64</v>
      </c>
      <c r="AW914" s="87">
        <f t="shared" si="264"/>
        <v>15802.05</v>
      </c>
      <c r="AX914" s="87">
        <f t="shared" si="265"/>
        <v>-4381.59</v>
      </c>
    </row>
    <row r="915" spans="1:50" ht="15.75" thickBot="1" x14ac:dyDescent="0.3">
      <c r="A915" s="179" t="s">
        <v>78</v>
      </c>
      <c r="B915" s="180" t="s">
        <v>338</v>
      </c>
      <c r="C915" s="181" t="s">
        <v>209</v>
      </c>
      <c r="D915" s="176" t="str">
        <f t="shared" si="249"/>
        <v>1316962103-Superior-STAR-MRSA West</v>
      </c>
      <c r="E915" s="169" t="s">
        <v>480</v>
      </c>
      <c r="F915" s="169" t="s">
        <v>201</v>
      </c>
      <c r="G915" s="169" t="s">
        <v>202</v>
      </c>
      <c r="H915" s="85" t="s">
        <v>469</v>
      </c>
      <c r="I915" s="95" t="s">
        <v>510</v>
      </c>
      <c r="J915" s="116" t="s">
        <v>195</v>
      </c>
      <c r="K915" s="117" t="s">
        <v>195</v>
      </c>
      <c r="L915" s="117" t="s">
        <v>195</v>
      </c>
      <c r="M915" s="117" t="s">
        <v>195</v>
      </c>
      <c r="N915" s="117" t="s">
        <v>195</v>
      </c>
      <c r="O915" s="117" t="s">
        <v>195</v>
      </c>
      <c r="P915" s="117" t="s">
        <v>195</v>
      </c>
      <c r="Q915" s="117" t="s">
        <v>195</v>
      </c>
      <c r="R915" s="117" t="s">
        <v>195</v>
      </c>
      <c r="S915" s="117" t="s">
        <v>195</v>
      </c>
      <c r="T915" s="117" t="s">
        <v>195</v>
      </c>
      <c r="U915" s="118" t="s">
        <v>195</v>
      </c>
      <c r="V915" s="106">
        <v>233</v>
      </c>
      <c r="W915" s="106">
        <v>264</v>
      </c>
      <c r="X915" s="106">
        <v>288</v>
      </c>
      <c r="Y915" s="106">
        <v>200</v>
      </c>
      <c r="Z915" s="106">
        <v>240</v>
      </c>
      <c r="AA915" s="106">
        <v>226</v>
      </c>
      <c r="AB915" s="106">
        <v>249</v>
      </c>
      <c r="AC915" s="106">
        <v>253</v>
      </c>
      <c r="AD915" s="106">
        <v>238</v>
      </c>
      <c r="AE915" s="106">
        <v>132</v>
      </c>
      <c r="AF915" s="106">
        <v>118</v>
      </c>
      <c r="AG915" s="182">
        <v>259</v>
      </c>
      <c r="AH915" s="119">
        <f t="shared" si="250"/>
        <v>2700</v>
      </c>
      <c r="AI915" s="106">
        <f t="shared" si="251"/>
        <v>233</v>
      </c>
      <c r="AJ915" s="107">
        <f t="shared" si="252"/>
        <v>264</v>
      </c>
      <c r="AK915" s="107">
        <f t="shared" si="253"/>
        <v>288</v>
      </c>
      <c r="AL915" s="107">
        <f t="shared" si="254"/>
        <v>200</v>
      </c>
      <c r="AM915" s="107">
        <f t="shared" si="255"/>
        <v>240</v>
      </c>
      <c r="AN915" s="107">
        <f t="shared" si="256"/>
        <v>226</v>
      </c>
      <c r="AO915" s="107">
        <f t="shared" si="257"/>
        <v>249</v>
      </c>
      <c r="AP915" s="107">
        <f t="shared" si="258"/>
        <v>253</v>
      </c>
      <c r="AQ915" s="107">
        <f t="shared" si="259"/>
        <v>238</v>
      </c>
      <c r="AR915" s="107">
        <f t="shared" si="260"/>
        <v>132</v>
      </c>
      <c r="AS915" s="107">
        <f t="shared" si="261"/>
        <v>118</v>
      </c>
      <c r="AT915" s="107">
        <f t="shared" si="262"/>
        <v>259</v>
      </c>
      <c r="AU915" s="105">
        <f t="shared" si="263"/>
        <v>2700</v>
      </c>
      <c r="AV915" s="86">
        <v>222994.51000000007</v>
      </c>
      <c r="AW915" s="87">
        <f t="shared" si="264"/>
        <v>174858.79</v>
      </c>
      <c r="AX915" s="87">
        <f t="shared" si="265"/>
        <v>-48135.720000000059</v>
      </c>
    </row>
    <row r="916" spans="1:50" ht="15.75" thickBot="1" x14ac:dyDescent="0.3">
      <c r="A916" s="179" t="s">
        <v>79</v>
      </c>
      <c r="B916" s="180" t="s">
        <v>206</v>
      </c>
      <c r="C916" s="181" t="s">
        <v>209</v>
      </c>
      <c r="D916" s="176" t="str">
        <f t="shared" si="249"/>
        <v>1336537661-Superior-STAR-MRSA West</v>
      </c>
      <c r="E916" s="169" t="s">
        <v>480</v>
      </c>
      <c r="F916" s="169" t="s">
        <v>201</v>
      </c>
      <c r="G916" s="169" t="s">
        <v>202</v>
      </c>
      <c r="H916" s="85" t="s">
        <v>469</v>
      </c>
      <c r="I916" s="95" t="s">
        <v>510</v>
      </c>
      <c r="J916" s="116" t="s">
        <v>195</v>
      </c>
      <c r="K916" s="117" t="s">
        <v>195</v>
      </c>
      <c r="L916" s="117" t="s">
        <v>195</v>
      </c>
      <c r="M916" s="117" t="s">
        <v>195</v>
      </c>
      <c r="N916" s="117" t="s">
        <v>195</v>
      </c>
      <c r="O916" s="117" t="s">
        <v>195</v>
      </c>
      <c r="P916" s="117" t="s">
        <v>195</v>
      </c>
      <c r="Q916" s="117" t="s">
        <v>195</v>
      </c>
      <c r="R916" s="117" t="s">
        <v>195</v>
      </c>
      <c r="S916" s="117" t="s">
        <v>195</v>
      </c>
      <c r="T916" s="117" t="s">
        <v>195</v>
      </c>
      <c r="U916" s="118" t="s">
        <v>195</v>
      </c>
      <c r="V916" s="106">
        <v>367</v>
      </c>
      <c r="W916" s="106">
        <v>385</v>
      </c>
      <c r="X916" s="106">
        <v>441</v>
      </c>
      <c r="Y916" s="106">
        <v>409</v>
      </c>
      <c r="Z916" s="106">
        <v>348</v>
      </c>
      <c r="AA916" s="106">
        <v>347</v>
      </c>
      <c r="AB916" s="106">
        <v>398</v>
      </c>
      <c r="AC916" s="106">
        <v>292</v>
      </c>
      <c r="AD916" s="106">
        <v>287</v>
      </c>
      <c r="AE916" s="106">
        <v>185</v>
      </c>
      <c r="AF916" s="106">
        <v>187</v>
      </c>
      <c r="AG916" s="182">
        <v>302</v>
      </c>
      <c r="AH916" s="119">
        <f t="shared" si="250"/>
        <v>3948</v>
      </c>
      <c r="AI916" s="106">
        <f t="shared" si="251"/>
        <v>367</v>
      </c>
      <c r="AJ916" s="107">
        <f t="shared" si="252"/>
        <v>385</v>
      </c>
      <c r="AK916" s="107">
        <f t="shared" si="253"/>
        <v>441</v>
      </c>
      <c r="AL916" s="107">
        <f t="shared" si="254"/>
        <v>409</v>
      </c>
      <c r="AM916" s="107">
        <f t="shared" si="255"/>
        <v>348</v>
      </c>
      <c r="AN916" s="107">
        <f t="shared" si="256"/>
        <v>347</v>
      </c>
      <c r="AO916" s="107">
        <f t="shared" si="257"/>
        <v>398</v>
      </c>
      <c r="AP916" s="107">
        <f t="shared" si="258"/>
        <v>292</v>
      </c>
      <c r="AQ916" s="107">
        <f t="shared" si="259"/>
        <v>287</v>
      </c>
      <c r="AR916" s="107">
        <f t="shared" si="260"/>
        <v>185</v>
      </c>
      <c r="AS916" s="107">
        <f t="shared" si="261"/>
        <v>187</v>
      </c>
      <c r="AT916" s="107">
        <f t="shared" si="262"/>
        <v>302</v>
      </c>
      <c r="AU916" s="105">
        <f t="shared" si="263"/>
        <v>3948</v>
      </c>
      <c r="AV916" s="86">
        <v>168824.74000000002</v>
      </c>
      <c r="AW916" s="87">
        <f t="shared" si="264"/>
        <v>255682.4</v>
      </c>
      <c r="AX916" s="87">
        <f t="shared" si="265"/>
        <v>86857.659999999974</v>
      </c>
    </row>
    <row r="917" spans="1:50" ht="15.75" thickBot="1" x14ac:dyDescent="0.3">
      <c r="A917" s="179" t="s">
        <v>80</v>
      </c>
      <c r="B917" s="180" t="s">
        <v>231</v>
      </c>
      <c r="C917" s="181" t="s">
        <v>209</v>
      </c>
      <c r="D917" s="176" t="str">
        <f t="shared" si="249"/>
        <v>1336547587-Superior-STAR-MRSA West</v>
      </c>
      <c r="E917" s="169" t="s">
        <v>480</v>
      </c>
      <c r="F917" s="169" t="s">
        <v>201</v>
      </c>
      <c r="G917" s="169" t="s">
        <v>202</v>
      </c>
      <c r="H917" s="85" t="s">
        <v>469</v>
      </c>
      <c r="I917" s="95" t="s">
        <v>510</v>
      </c>
      <c r="J917" s="116" t="s">
        <v>195</v>
      </c>
      <c r="K917" s="117" t="s">
        <v>195</v>
      </c>
      <c r="L917" s="117" t="s">
        <v>195</v>
      </c>
      <c r="M917" s="117" t="s">
        <v>195</v>
      </c>
      <c r="N917" s="117" t="s">
        <v>195</v>
      </c>
      <c r="O917" s="117" t="s">
        <v>195</v>
      </c>
      <c r="P917" s="117" t="s">
        <v>195</v>
      </c>
      <c r="Q917" s="117" t="s">
        <v>195</v>
      </c>
      <c r="R917" s="117" t="s">
        <v>195</v>
      </c>
      <c r="S917" s="117" t="s">
        <v>195</v>
      </c>
      <c r="T917" s="117" t="s">
        <v>195</v>
      </c>
      <c r="U917" s="118" t="s">
        <v>195</v>
      </c>
      <c r="V917" s="106">
        <v>24</v>
      </c>
      <c r="W917" s="106">
        <v>8</v>
      </c>
      <c r="X917" s="106">
        <v>23</v>
      </c>
      <c r="Y917" s="106">
        <v>13</v>
      </c>
      <c r="Z917" s="106">
        <v>8</v>
      </c>
      <c r="AA917" s="106">
        <v>11</v>
      </c>
      <c r="AB917" s="106">
        <v>6</v>
      </c>
      <c r="AC917" s="106">
        <v>15</v>
      </c>
      <c r="AD917" s="106">
        <v>14</v>
      </c>
      <c r="AE917" s="106">
        <v>12</v>
      </c>
      <c r="AF917" s="106">
        <v>4</v>
      </c>
      <c r="AG917" s="182">
        <v>12</v>
      </c>
      <c r="AH917" s="119">
        <f t="shared" si="250"/>
        <v>150</v>
      </c>
      <c r="AI917" s="106">
        <f t="shared" si="251"/>
        <v>24</v>
      </c>
      <c r="AJ917" s="107">
        <f t="shared" si="252"/>
        <v>8</v>
      </c>
      <c r="AK917" s="107">
        <f t="shared" si="253"/>
        <v>23</v>
      </c>
      <c r="AL917" s="107">
        <f t="shared" si="254"/>
        <v>13</v>
      </c>
      <c r="AM917" s="107">
        <f t="shared" si="255"/>
        <v>8</v>
      </c>
      <c r="AN917" s="107">
        <f t="shared" si="256"/>
        <v>11</v>
      </c>
      <c r="AO917" s="107">
        <f t="shared" si="257"/>
        <v>6</v>
      </c>
      <c r="AP917" s="107">
        <f t="shared" si="258"/>
        <v>15</v>
      </c>
      <c r="AQ917" s="107">
        <f t="shared" si="259"/>
        <v>14</v>
      </c>
      <c r="AR917" s="107">
        <f t="shared" si="260"/>
        <v>12</v>
      </c>
      <c r="AS917" s="107">
        <f t="shared" si="261"/>
        <v>4</v>
      </c>
      <c r="AT917" s="107">
        <f t="shared" si="262"/>
        <v>12</v>
      </c>
      <c r="AU917" s="105">
        <f t="shared" si="263"/>
        <v>150</v>
      </c>
      <c r="AV917" s="86">
        <v>13944.35</v>
      </c>
      <c r="AW917" s="87">
        <f t="shared" si="264"/>
        <v>9714.3799999999992</v>
      </c>
      <c r="AX917" s="87">
        <f t="shared" si="265"/>
        <v>-4229.9700000000012</v>
      </c>
    </row>
    <row r="918" spans="1:50" ht="15.75" thickBot="1" x14ac:dyDescent="0.3">
      <c r="A918" s="179" t="s">
        <v>81</v>
      </c>
      <c r="B918" s="180" t="s">
        <v>245</v>
      </c>
      <c r="C918" s="181" t="s">
        <v>209</v>
      </c>
      <c r="D918" s="176" t="str">
        <f t="shared" si="249"/>
        <v>1336560382-Superior-STAR-MRSA West</v>
      </c>
      <c r="E918" s="169" t="s">
        <v>480</v>
      </c>
      <c r="F918" s="169" t="s">
        <v>201</v>
      </c>
      <c r="G918" s="169" t="s">
        <v>202</v>
      </c>
      <c r="H918" s="85" t="s">
        <v>469</v>
      </c>
      <c r="I918" s="95" t="s">
        <v>510</v>
      </c>
      <c r="J918" s="116" t="s">
        <v>195</v>
      </c>
      <c r="K918" s="117" t="s">
        <v>195</v>
      </c>
      <c r="L918" s="117" t="s">
        <v>195</v>
      </c>
      <c r="M918" s="117" t="s">
        <v>195</v>
      </c>
      <c r="N918" s="117" t="s">
        <v>195</v>
      </c>
      <c r="O918" s="117" t="s">
        <v>195</v>
      </c>
      <c r="P918" s="117" t="s">
        <v>195</v>
      </c>
      <c r="Q918" s="117" t="s">
        <v>195</v>
      </c>
      <c r="R918" s="117" t="s">
        <v>195</v>
      </c>
      <c r="S918" s="117" t="s">
        <v>195</v>
      </c>
      <c r="T918" s="117" t="s">
        <v>195</v>
      </c>
      <c r="U918" s="118" t="s">
        <v>195</v>
      </c>
      <c r="V918" s="106">
        <v>47</v>
      </c>
      <c r="W918" s="106">
        <v>44</v>
      </c>
      <c r="X918" s="106">
        <v>48</v>
      </c>
      <c r="Y918" s="106">
        <v>79</v>
      </c>
      <c r="Z918" s="106">
        <v>41</v>
      </c>
      <c r="AA918" s="106">
        <v>59</v>
      </c>
      <c r="AB918" s="106">
        <v>44</v>
      </c>
      <c r="AC918" s="106">
        <v>42</v>
      </c>
      <c r="AD918" s="106">
        <v>46</v>
      </c>
      <c r="AE918" s="106">
        <v>57</v>
      </c>
      <c r="AF918" s="106">
        <v>39</v>
      </c>
      <c r="AG918" s="182">
        <v>68</v>
      </c>
      <c r="AH918" s="119">
        <f t="shared" si="250"/>
        <v>614</v>
      </c>
      <c r="AI918" s="106">
        <f t="shared" si="251"/>
        <v>47</v>
      </c>
      <c r="AJ918" s="107">
        <f t="shared" si="252"/>
        <v>44</v>
      </c>
      <c r="AK918" s="107">
        <f t="shared" si="253"/>
        <v>48</v>
      </c>
      <c r="AL918" s="107">
        <f t="shared" si="254"/>
        <v>79</v>
      </c>
      <c r="AM918" s="107">
        <f t="shared" si="255"/>
        <v>41</v>
      </c>
      <c r="AN918" s="107">
        <f t="shared" si="256"/>
        <v>59</v>
      </c>
      <c r="AO918" s="107">
        <f t="shared" si="257"/>
        <v>44</v>
      </c>
      <c r="AP918" s="107">
        <f t="shared" si="258"/>
        <v>42</v>
      </c>
      <c r="AQ918" s="107">
        <f t="shared" si="259"/>
        <v>46</v>
      </c>
      <c r="AR918" s="107">
        <f t="shared" si="260"/>
        <v>57</v>
      </c>
      <c r="AS918" s="107">
        <f t="shared" si="261"/>
        <v>39</v>
      </c>
      <c r="AT918" s="107">
        <f t="shared" si="262"/>
        <v>68</v>
      </c>
      <c r="AU918" s="105">
        <f t="shared" si="263"/>
        <v>614</v>
      </c>
      <c r="AV918" s="86">
        <v>33598.120000000017</v>
      </c>
      <c r="AW918" s="87">
        <f t="shared" si="264"/>
        <v>39764.18</v>
      </c>
      <c r="AX918" s="87">
        <f t="shared" si="265"/>
        <v>6166.0599999999831</v>
      </c>
    </row>
    <row r="919" spans="1:50" ht="15.75" thickBot="1" x14ac:dyDescent="0.3">
      <c r="A919" s="179" t="s">
        <v>82</v>
      </c>
      <c r="B919" s="180" t="s">
        <v>316</v>
      </c>
      <c r="C919" s="181" t="s">
        <v>211</v>
      </c>
      <c r="D919" s="176" t="str">
        <f t="shared" si="249"/>
        <v>1336590462-Superior-STAR-MRSA Central</v>
      </c>
      <c r="E919" s="169" t="s">
        <v>480</v>
      </c>
      <c r="F919" s="169" t="s">
        <v>201</v>
      </c>
      <c r="G919" s="169" t="s">
        <v>212</v>
      </c>
      <c r="H919" s="85" t="s">
        <v>468</v>
      </c>
      <c r="I919" s="95" t="s">
        <v>510</v>
      </c>
      <c r="J919" s="116" t="s">
        <v>195</v>
      </c>
      <c r="K919" s="117" t="s">
        <v>195</v>
      </c>
      <c r="L919" s="117" t="s">
        <v>195</v>
      </c>
      <c r="M919" s="117" t="s">
        <v>195</v>
      </c>
      <c r="N919" s="117" t="s">
        <v>195</v>
      </c>
      <c r="O919" s="117" t="s">
        <v>195</v>
      </c>
      <c r="P919" s="117" t="s">
        <v>195</v>
      </c>
      <c r="Q919" s="117" t="s">
        <v>195</v>
      </c>
      <c r="R919" s="117" t="s">
        <v>195</v>
      </c>
      <c r="S919" s="117" t="s">
        <v>195</v>
      </c>
      <c r="T919" s="117" t="s">
        <v>195</v>
      </c>
      <c r="U919" s="118" t="s">
        <v>195</v>
      </c>
      <c r="V919" s="106">
        <v>394</v>
      </c>
      <c r="W919" s="106">
        <v>382</v>
      </c>
      <c r="X919" s="106">
        <v>394</v>
      </c>
      <c r="Y919" s="106">
        <v>358</v>
      </c>
      <c r="Z919" s="106">
        <v>349</v>
      </c>
      <c r="AA919" s="106">
        <v>284</v>
      </c>
      <c r="AB919" s="106">
        <v>367</v>
      </c>
      <c r="AC919" s="106">
        <v>309</v>
      </c>
      <c r="AD919" s="106">
        <v>350</v>
      </c>
      <c r="AE919" s="106">
        <v>259</v>
      </c>
      <c r="AF919" s="106">
        <v>224</v>
      </c>
      <c r="AG919" s="182">
        <v>316</v>
      </c>
      <c r="AH919" s="119">
        <f t="shared" si="250"/>
        <v>3986</v>
      </c>
      <c r="AI919" s="106">
        <f t="shared" si="251"/>
        <v>394</v>
      </c>
      <c r="AJ919" s="107">
        <f t="shared" si="252"/>
        <v>382</v>
      </c>
      <c r="AK919" s="107">
        <f t="shared" si="253"/>
        <v>394</v>
      </c>
      <c r="AL919" s="107">
        <f t="shared" si="254"/>
        <v>358</v>
      </c>
      <c r="AM919" s="107">
        <f t="shared" si="255"/>
        <v>349</v>
      </c>
      <c r="AN919" s="107">
        <f t="shared" si="256"/>
        <v>284</v>
      </c>
      <c r="AO919" s="107">
        <f t="shared" si="257"/>
        <v>367</v>
      </c>
      <c r="AP919" s="107">
        <f t="shared" si="258"/>
        <v>309</v>
      </c>
      <c r="AQ919" s="107">
        <f t="shared" si="259"/>
        <v>350</v>
      </c>
      <c r="AR919" s="107">
        <f t="shared" si="260"/>
        <v>259</v>
      </c>
      <c r="AS919" s="107">
        <f t="shared" si="261"/>
        <v>224</v>
      </c>
      <c r="AT919" s="107">
        <f t="shared" si="262"/>
        <v>316</v>
      </c>
      <c r="AU919" s="105">
        <f t="shared" si="263"/>
        <v>3986</v>
      </c>
      <c r="AV919" s="86">
        <v>644229.99999999953</v>
      </c>
      <c r="AW919" s="87">
        <f t="shared" si="264"/>
        <v>433807.2</v>
      </c>
      <c r="AX919" s="87">
        <f t="shared" si="265"/>
        <v>-210422.79999999952</v>
      </c>
    </row>
    <row r="920" spans="1:50" ht="15.75" thickBot="1" x14ac:dyDescent="0.3">
      <c r="A920" s="179" t="s">
        <v>83</v>
      </c>
      <c r="B920" s="180" t="s">
        <v>294</v>
      </c>
      <c r="C920" s="181" t="s">
        <v>391</v>
      </c>
      <c r="D920" s="176" t="str">
        <f t="shared" si="249"/>
        <v>1356308423-Superior-STAR-Lubbock</v>
      </c>
      <c r="E920" s="169" t="s">
        <v>480</v>
      </c>
      <c r="F920" s="169" t="s">
        <v>201</v>
      </c>
      <c r="G920" s="169" t="s">
        <v>279</v>
      </c>
      <c r="H920" s="85" t="s">
        <v>469</v>
      </c>
      <c r="I920" s="95" t="s">
        <v>510</v>
      </c>
      <c r="J920" s="116" t="s">
        <v>195</v>
      </c>
      <c r="K920" s="117" t="s">
        <v>195</v>
      </c>
      <c r="L920" s="117" t="s">
        <v>195</v>
      </c>
      <c r="M920" s="117" t="s">
        <v>195</v>
      </c>
      <c r="N920" s="117" t="s">
        <v>195</v>
      </c>
      <c r="O920" s="117" t="s">
        <v>195</v>
      </c>
      <c r="P920" s="117" t="s">
        <v>195</v>
      </c>
      <c r="Q920" s="117" t="s">
        <v>195</v>
      </c>
      <c r="R920" s="117" t="s">
        <v>195</v>
      </c>
      <c r="S920" s="117" t="s">
        <v>195</v>
      </c>
      <c r="T920" s="117" t="s">
        <v>195</v>
      </c>
      <c r="U920" s="118" t="s">
        <v>195</v>
      </c>
      <c r="V920" s="106">
        <v>157</v>
      </c>
      <c r="W920" s="106">
        <v>135</v>
      </c>
      <c r="X920" s="106">
        <v>159</v>
      </c>
      <c r="Y920" s="106">
        <v>173</v>
      </c>
      <c r="Z920" s="106">
        <v>164</v>
      </c>
      <c r="AA920" s="106">
        <v>226</v>
      </c>
      <c r="AB920" s="106">
        <v>160</v>
      </c>
      <c r="AC920" s="106">
        <v>209</v>
      </c>
      <c r="AD920" s="106">
        <v>159</v>
      </c>
      <c r="AE920" s="106">
        <v>94</v>
      </c>
      <c r="AF920" s="106">
        <v>114</v>
      </c>
      <c r="AG920" s="182">
        <v>199</v>
      </c>
      <c r="AH920" s="119">
        <f t="shared" si="250"/>
        <v>1949</v>
      </c>
      <c r="AI920" s="106">
        <f t="shared" si="251"/>
        <v>157</v>
      </c>
      <c r="AJ920" s="107">
        <f t="shared" si="252"/>
        <v>135</v>
      </c>
      <c r="AK920" s="107">
        <f t="shared" si="253"/>
        <v>159</v>
      </c>
      <c r="AL920" s="107">
        <f t="shared" si="254"/>
        <v>173</v>
      </c>
      <c r="AM920" s="107">
        <f t="shared" si="255"/>
        <v>164</v>
      </c>
      <c r="AN920" s="107">
        <f t="shared" si="256"/>
        <v>226</v>
      </c>
      <c r="AO920" s="107">
        <f t="shared" si="257"/>
        <v>160</v>
      </c>
      <c r="AP920" s="107">
        <f t="shared" si="258"/>
        <v>209</v>
      </c>
      <c r="AQ920" s="107">
        <f t="shared" si="259"/>
        <v>159</v>
      </c>
      <c r="AR920" s="107">
        <f t="shared" si="260"/>
        <v>94</v>
      </c>
      <c r="AS920" s="107">
        <f t="shared" si="261"/>
        <v>114</v>
      </c>
      <c r="AT920" s="107">
        <f t="shared" si="262"/>
        <v>199</v>
      </c>
      <c r="AU920" s="105">
        <f t="shared" si="263"/>
        <v>1949</v>
      </c>
      <c r="AV920" s="86">
        <v>144607.20000000007</v>
      </c>
      <c r="AW920" s="87">
        <f t="shared" si="264"/>
        <v>126222.14</v>
      </c>
      <c r="AX920" s="87">
        <f t="shared" si="265"/>
        <v>-18385.06000000007</v>
      </c>
    </row>
    <row r="921" spans="1:50" ht="15.75" thickBot="1" x14ac:dyDescent="0.3">
      <c r="A921" s="179" t="s">
        <v>84</v>
      </c>
      <c r="B921" s="180" t="s">
        <v>221</v>
      </c>
      <c r="C921" s="181" t="s">
        <v>209</v>
      </c>
      <c r="D921" s="176" t="str">
        <f t="shared" si="249"/>
        <v>1356607824-Superior-STAR-MRSA West</v>
      </c>
      <c r="E921" s="169" t="s">
        <v>480</v>
      </c>
      <c r="F921" s="169" t="s">
        <v>201</v>
      </c>
      <c r="G921" s="169" t="s">
        <v>202</v>
      </c>
      <c r="H921" s="85" t="s">
        <v>469</v>
      </c>
      <c r="I921" s="95" t="s">
        <v>510</v>
      </c>
      <c r="J921" s="116" t="s">
        <v>195</v>
      </c>
      <c r="K921" s="117" t="s">
        <v>195</v>
      </c>
      <c r="L921" s="117" t="s">
        <v>195</v>
      </c>
      <c r="M921" s="117" t="s">
        <v>195</v>
      </c>
      <c r="N921" s="117" t="s">
        <v>195</v>
      </c>
      <c r="O921" s="117" t="s">
        <v>195</v>
      </c>
      <c r="P921" s="117" t="s">
        <v>195</v>
      </c>
      <c r="Q921" s="117" t="s">
        <v>195</v>
      </c>
      <c r="R921" s="117" t="s">
        <v>195</v>
      </c>
      <c r="S921" s="117" t="s">
        <v>195</v>
      </c>
      <c r="T921" s="117" t="s">
        <v>195</v>
      </c>
      <c r="U921" s="118" t="s">
        <v>195</v>
      </c>
      <c r="V921" s="106">
        <v>96</v>
      </c>
      <c r="W921" s="106">
        <v>99</v>
      </c>
      <c r="X921" s="106">
        <v>107</v>
      </c>
      <c r="Y921" s="106">
        <v>90</v>
      </c>
      <c r="Z921" s="106">
        <v>91</v>
      </c>
      <c r="AA921" s="106">
        <v>90</v>
      </c>
      <c r="AB921" s="106">
        <v>74</v>
      </c>
      <c r="AC921" s="106">
        <v>103</v>
      </c>
      <c r="AD921" s="106">
        <v>73</v>
      </c>
      <c r="AE921" s="106">
        <v>56</v>
      </c>
      <c r="AF921" s="106">
        <v>47</v>
      </c>
      <c r="AG921" s="182">
        <v>106</v>
      </c>
      <c r="AH921" s="119">
        <f t="shared" si="250"/>
        <v>1032</v>
      </c>
      <c r="AI921" s="106">
        <f t="shared" si="251"/>
        <v>96</v>
      </c>
      <c r="AJ921" s="107">
        <f t="shared" si="252"/>
        <v>99</v>
      </c>
      <c r="AK921" s="107">
        <f t="shared" si="253"/>
        <v>107</v>
      </c>
      <c r="AL921" s="107">
        <f t="shared" si="254"/>
        <v>90</v>
      </c>
      <c r="AM921" s="107">
        <f t="shared" si="255"/>
        <v>91</v>
      </c>
      <c r="AN921" s="107">
        <f t="shared" si="256"/>
        <v>90</v>
      </c>
      <c r="AO921" s="107">
        <f t="shared" si="257"/>
        <v>74</v>
      </c>
      <c r="AP921" s="107">
        <f t="shared" si="258"/>
        <v>103</v>
      </c>
      <c r="AQ921" s="107">
        <f t="shared" si="259"/>
        <v>73</v>
      </c>
      <c r="AR921" s="107">
        <f t="shared" si="260"/>
        <v>56</v>
      </c>
      <c r="AS921" s="107">
        <f t="shared" si="261"/>
        <v>47</v>
      </c>
      <c r="AT921" s="107">
        <f t="shared" si="262"/>
        <v>106</v>
      </c>
      <c r="AU921" s="105">
        <f t="shared" si="263"/>
        <v>1032</v>
      </c>
      <c r="AV921" s="86">
        <v>93525.719999999972</v>
      </c>
      <c r="AW921" s="87">
        <f t="shared" si="264"/>
        <v>66834.91</v>
      </c>
      <c r="AX921" s="87">
        <f t="shared" si="265"/>
        <v>-26690.809999999969</v>
      </c>
    </row>
    <row r="922" spans="1:50" ht="15.75" thickBot="1" x14ac:dyDescent="0.3">
      <c r="A922" s="179" t="s">
        <v>161</v>
      </c>
      <c r="B922" s="180" t="s">
        <v>354</v>
      </c>
      <c r="C922" s="181" t="s">
        <v>209</v>
      </c>
      <c r="D922" s="176" t="str">
        <f t="shared" si="249"/>
        <v>1821484320-Superior-STAR-MRSA West</v>
      </c>
      <c r="E922" s="169" t="s">
        <v>480</v>
      </c>
      <c r="F922" s="169" t="s">
        <v>201</v>
      </c>
      <c r="G922" s="169" t="s">
        <v>202</v>
      </c>
      <c r="H922" s="85" t="s">
        <v>469</v>
      </c>
      <c r="I922" s="95" t="s">
        <v>510</v>
      </c>
      <c r="J922" s="116" t="s">
        <v>195</v>
      </c>
      <c r="K922" s="117" t="s">
        <v>195</v>
      </c>
      <c r="L922" s="117" t="s">
        <v>195</v>
      </c>
      <c r="M922" s="117" t="s">
        <v>195</v>
      </c>
      <c r="N922" s="117" t="s">
        <v>195</v>
      </c>
      <c r="O922" s="117" t="s">
        <v>195</v>
      </c>
      <c r="P922" s="117" t="s">
        <v>195</v>
      </c>
      <c r="Q922" s="117" t="s">
        <v>195</v>
      </c>
      <c r="R922" s="117" t="s">
        <v>195</v>
      </c>
      <c r="S922" s="117" t="s">
        <v>195</v>
      </c>
      <c r="T922" s="117" t="s">
        <v>195</v>
      </c>
      <c r="U922" s="118" t="s">
        <v>195</v>
      </c>
      <c r="V922" s="106">
        <v>120</v>
      </c>
      <c r="W922" s="106">
        <v>73</v>
      </c>
      <c r="X922" s="106">
        <v>103</v>
      </c>
      <c r="Y922" s="106">
        <v>112</v>
      </c>
      <c r="Z922" s="106">
        <v>92</v>
      </c>
      <c r="AA922" s="106">
        <v>111</v>
      </c>
      <c r="AB922" s="106">
        <v>85</v>
      </c>
      <c r="AC922" s="106">
        <v>82</v>
      </c>
      <c r="AD922" s="106">
        <v>53</v>
      </c>
      <c r="AE922" s="106">
        <v>45</v>
      </c>
      <c r="AF922" s="106">
        <v>28</v>
      </c>
      <c r="AG922" s="182">
        <v>69</v>
      </c>
      <c r="AH922" s="119">
        <f t="shared" si="250"/>
        <v>973</v>
      </c>
      <c r="AI922" s="106">
        <f t="shared" si="251"/>
        <v>120</v>
      </c>
      <c r="AJ922" s="107">
        <f t="shared" si="252"/>
        <v>73</v>
      </c>
      <c r="AK922" s="107">
        <f t="shared" si="253"/>
        <v>103</v>
      </c>
      <c r="AL922" s="107">
        <f t="shared" si="254"/>
        <v>112</v>
      </c>
      <c r="AM922" s="107">
        <f t="shared" si="255"/>
        <v>92</v>
      </c>
      <c r="AN922" s="107">
        <f t="shared" si="256"/>
        <v>111</v>
      </c>
      <c r="AO922" s="107">
        <f t="shared" si="257"/>
        <v>85</v>
      </c>
      <c r="AP922" s="107">
        <f t="shared" si="258"/>
        <v>82</v>
      </c>
      <c r="AQ922" s="107">
        <f t="shared" si="259"/>
        <v>53</v>
      </c>
      <c r="AR922" s="107">
        <f t="shared" si="260"/>
        <v>45</v>
      </c>
      <c r="AS922" s="107">
        <f t="shared" si="261"/>
        <v>28</v>
      </c>
      <c r="AT922" s="107">
        <f t="shared" si="262"/>
        <v>69</v>
      </c>
      <c r="AU922" s="105">
        <f t="shared" si="263"/>
        <v>973</v>
      </c>
      <c r="AV922" s="86">
        <v>23705.399999999998</v>
      </c>
      <c r="AW922" s="87">
        <f t="shared" si="264"/>
        <v>63013.93</v>
      </c>
      <c r="AX922" s="87">
        <f t="shared" si="265"/>
        <v>39308.53</v>
      </c>
    </row>
    <row r="923" spans="1:50" ht="15.75" thickBot="1" x14ac:dyDescent="0.3">
      <c r="A923" s="179" t="s">
        <v>162</v>
      </c>
      <c r="B923" s="180" t="s">
        <v>397</v>
      </c>
      <c r="C923" s="181" t="s">
        <v>430</v>
      </c>
      <c r="D923" s="176" t="str">
        <f t="shared" si="249"/>
        <v>1831567122-Superior-STAR-Nueces</v>
      </c>
      <c r="E923" s="169" t="s">
        <v>480</v>
      </c>
      <c r="F923" s="169" t="s">
        <v>201</v>
      </c>
      <c r="G923" s="169" t="s">
        <v>370</v>
      </c>
      <c r="H923" s="85" t="s">
        <v>469</v>
      </c>
      <c r="I923" s="95" t="s">
        <v>510</v>
      </c>
      <c r="J923" s="116" t="s">
        <v>195</v>
      </c>
      <c r="K923" s="117" t="s">
        <v>195</v>
      </c>
      <c r="L923" s="117" t="s">
        <v>195</v>
      </c>
      <c r="M923" s="117" t="s">
        <v>195</v>
      </c>
      <c r="N923" s="117" t="s">
        <v>195</v>
      </c>
      <c r="O923" s="117" t="s">
        <v>195</v>
      </c>
      <c r="P923" s="117" t="s">
        <v>195</v>
      </c>
      <c r="Q923" s="117" t="s">
        <v>195</v>
      </c>
      <c r="R923" s="117" t="s">
        <v>195</v>
      </c>
      <c r="S923" s="117" t="s">
        <v>195</v>
      </c>
      <c r="T923" s="117" t="s">
        <v>195</v>
      </c>
      <c r="U923" s="118" t="s">
        <v>195</v>
      </c>
      <c r="V923" s="106">
        <v>9</v>
      </c>
      <c r="W923" s="106">
        <v>8</v>
      </c>
      <c r="X923" s="106">
        <v>2</v>
      </c>
      <c r="Y923" s="106">
        <v>7</v>
      </c>
      <c r="Z923" s="106">
        <v>2</v>
      </c>
      <c r="AA923" s="106">
        <v>5</v>
      </c>
      <c r="AB923" s="106">
        <v>10</v>
      </c>
      <c r="AC923" s="106">
        <v>15</v>
      </c>
      <c r="AD923" s="106">
        <v>5</v>
      </c>
      <c r="AE923" s="106">
        <v>8</v>
      </c>
      <c r="AF923" s="106">
        <v>8</v>
      </c>
      <c r="AG923" s="182">
        <v>6</v>
      </c>
      <c r="AH923" s="119">
        <f t="shared" si="250"/>
        <v>85</v>
      </c>
      <c r="AI923" s="106">
        <f t="shared" si="251"/>
        <v>9</v>
      </c>
      <c r="AJ923" s="107">
        <f t="shared" si="252"/>
        <v>8</v>
      </c>
      <c r="AK923" s="107">
        <f t="shared" si="253"/>
        <v>2</v>
      </c>
      <c r="AL923" s="107">
        <f t="shared" si="254"/>
        <v>7</v>
      </c>
      <c r="AM923" s="107">
        <f t="shared" si="255"/>
        <v>2</v>
      </c>
      <c r="AN923" s="107">
        <f t="shared" si="256"/>
        <v>5</v>
      </c>
      <c r="AO923" s="107">
        <f t="shared" si="257"/>
        <v>10</v>
      </c>
      <c r="AP923" s="107">
        <f t="shared" si="258"/>
        <v>15</v>
      </c>
      <c r="AQ923" s="107">
        <f t="shared" si="259"/>
        <v>5</v>
      </c>
      <c r="AR923" s="107">
        <f t="shared" si="260"/>
        <v>8</v>
      </c>
      <c r="AS923" s="107">
        <f t="shared" si="261"/>
        <v>8</v>
      </c>
      <c r="AT923" s="107">
        <f t="shared" si="262"/>
        <v>6</v>
      </c>
      <c r="AU923" s="105">
        <f t="shared" si="263"/>
        <v>85</v>
      </c>
      <c r="AV923" s="86">
        <v>11218.04</v>
      </c>
      <c r="AW923" s="87">
        <f t="shared" si="264"/>
        <v>5504.81</v>
      </c>
      <c r="AX923" s="87">
        <f t="shared" si="265"/>
        <v>-5713.2300000000005</v>
      </c>
    </row>
    <row r="924" spans="1:50" ht="15.75" thickBot="1" x14ac:dyDescent="0.3">
      <c r="A924" s="179" t="s">
        <v>197</v>
      </c>
      <c r="B924" s="180" t="s">
        <v>281</v>
      </c>
      <c r="C924" s="181" t="s">
        <v>391</v>
      </c>
      <c r="D924" s="176" t="str">
        <f t="shared" si="249"/>
        <v>1841497153-Superior-STAR-Lubbock</v>
      </c>
      <c r="E924" s="169" t="s">
        <v>480</v>
      </c>
      <c r="F924" s="169" t="s">
        <v>201</v>
      </c>
      <c r="G924" s="169" t="s">
        <v>279</v>
      </c>
      <c r="H924" s="85" t="s">
        <v>469</v>
      </c>
      <c r="I924" s="95" t="s">
        <v>510</v>
      </c>
      <c r="J924" s="116" t="s">
        <v>195</v>
      </c>
      <c r="K924" s="117" t="s">
        <v>195</v>
      </c>
      <c r="L924" s="117" t="s">
        <v>195</v>
      </c>
      <c r="M924" s="117" t="s">
        <v>195</v>
      </c>
      <c r="N924" s="117" t="s">
        <v>195</v>
      </c>
      <c r="O924" s="117" t="s">
        <v>195</v>
      </c>
      <c r="P924" s="117" t="s">
        <v>195</v>
      </c>
      <c r="Q924" s="117" t="s">
        <v>195</v>
      </c>
      <c r="R924" s="117" t="s">
        <v>195</v>
      </c>
      <c r="S924" s="117" t="s">
        <v>195</v>
      </c>
      <c r="T924" s="117" t="s">
        <v>195</v>
      </c>
      <c r="U924" s="118" t="s">
        <v>195</v>
      </c>
      <c r="V924" s="106">
        <v>0</v>
      </c>
      <c r="W924" s="106">
        <v>0</v>
      </c>
      <c r="X924" s="106">
        <v>0</v>
      </c>
      <c r="Y924" s="106">
        <v>0</v>
      </c>
      <c r="Z924" s="106">
        <v>0</v>
      </c>
      <c r="AA924" s="106">
        <v>0</v>
      </c>
      <c r="AB924" s="106">
        <v>0</v>
      </c>
      <c r="AC924" s="106">
        <v>0</v>
      </c>
      <c r="AD924" s="106">
        <v>0</v>
      </c>
      <c r="AE924" s="106">
        <v>0</v>
      </c>
      <c r="AF924" s="106">
        <v>0</v>
      </c>
      <c r="AG924" s="182">
        <v>0</v>
      </c>
      <c r="AH924" s="119">
        <f t="shared" si="250"/>
        <v>0</v>
      </c>
      <c r="AI924" s="106">
        <f t="shared" si="251"/>
        <v>0</v>
      </c>
      <c r="AJ924" s="107">
        <f t="shared" si="252"/>
        <v>0</v>
      </c>
      <c r="AK924" s="107">
        <f t="shared" si="253"/>
        <v>0</v>
      </c>
      <c r="AL924" s="107">
        <f t="shared" si="254"/>
        <v>0</v>
      </c>
      <c r="AM924" s="107">
        <f t="shared" si="255"/>
        <v>0</v>
      </c>
      <c r="AN924" s="107">
        <f t="shared" si="256"/>
        <v>0</v>
      </c>
      <c r="AO924" s="107">
        <f t="shared" si="257"/>
        <v>0</v>
      </c>
      <c r="AP924" s="107">
        <f t="shared" si="258"/>
        <v>0</v>
      </c>
      <c r="AQ924" s="107">
        <f t="shared" si="259"/>
        <v>0</v>
      </c>
      <c r="AR924" s="107">
        <f t="shared" si="260"/>
        <v>0</v>
      </c>
      <c r="AS924" s="107">
        <f t="shared" si="261"/>
        <v>0</v>
      </c>
      <c r="AT924" s="107">
        <f t="shared" si="262"/>
        <v>0</v>
      </c>
      <c r="AU924" s="105">
        <f t="shared" si="263"/>
        <v>0</v>
      </c>
      <c r="AV924" s="86">
        <v>85994.620000000024</v>
      </c>
      <c r="AW924" s="87">
        <f t="shared" si="264"/>
        <v>0</v>
      </c>
      <c r="AX924" s="87">
        <f t="shared" si="265"/>
        <v>-85994.620000000024</v>
      </c>
    </row>
    <row r="925" spans="1:50" ht="15.75" thickBot="1" x14ac:dyDescent="0.3">
      <c r="A925" s="179" t="s">
        <v>164</v>
      </c>
      <c r="B925" s="180" t="s">
        <v>295</v>
      </c>
      <c r="C925" s="181" t="s">
        <v>211</v>
      </c>
      <c r="D925" s="176" t="str">
        <f t="shared" si="249"/>
        <v>1841752375-Superior-STAR-MRSA Central</v>
      </c>
      <c r="E925" s="169" t="s">
        <v>480</v>
      </c>
      <c r="F925" s="169" t="s">
        <v>201</v>
      </c>
      <c r="G925" s="169" t="s">
        <v>212</v>
      </c>
      <c r="H925" s="85" t="s">
        <v>469</v>
      </c>
      <c r="I925" s="95" t="s">
        <v>510</v>
      </c>
      <c r="J925" s="116" t="s">
        <v>195</v>
      </c>
      <c r="K925" s="117" t="s">
        <v>195</v>
      </c>
      <c r="L925" s="117" t="s">
        <v>195</v>
      </c>
      <c r="M925" s="117" t="s">
        <v>195</v>
      </c>
      <c r="N925" s="117" t="s">
        <v>195</v>
      </c>
      <c r="O925" s="117" t="s">
        <v>195</v>
      </c>
      <c r="P925" s="117" t="s">
        <v>195</v>
      </c>
      <c r="Q925" s="117" t="s">
        <v>195</v>
      </c>
      <c r="R925" s="117" t="s">
        <v>195</v>
      </c>
      <c r="S925" s="117" t="s">
        <v>195</v>
      </c>
      <c r="T925" s="117" t="s">
        <v>195</v>
      </c>
      <c r="U925" s="118" t="s">
        <v>195</v>
      </c>
      <c r="V925" s="106">
        <v>202</v>
      </c>
      <c r="W925" s="106">
        <v>209</v>
      </c>
      <c r="X925" s="106">
        <v>215</v>
      </c>
      <c r="Y925" s="106">
        <v>208</v>
      </c>
      <c r="Z925" s="106">
        <v>172</v>
      </c>
      <c r="AA925" s="106">
        <v>178</v>
      </c>
      <c r="AB925" s="106">
        <v>185</v>
      </c>
      <c r="AC925" s="106">
        <v>157</v>
      </c>
      <c r="AD925" s="106">
        <v>155</v>
      </c>
      <c r="AE925" s="106">
        <v>166</v>
      </c>
      <c r="AF925" s="106">
        <v>140</v>
      </c>
      <c r="AG925" s="182">
        <v>174</v>
      </c>
      <c r="AH925" s="119">
        <f t="shared" si="250"/>
        <v>2161</v>
      </c>
      <c r="AI925" s="106">
        <f t="shared" si="251"/>
        <v>202</v>
      </c>
      <c r="AJ925" s="107">
        <f t="shared" si="252"/>
        <v>209</v>
      </c>
      <c r="AK925" s="107">
        <f t="shared" si="253"/>
        <v>215</v>
      </c>
      <c r="AL925" s="107">
        <f t="shared" si="254"/>
        <v>208</v>
      </c>
      <c r="AM925" s="107">
        <f t="shared" si="255"/>
        <v>172</v>
      </c>
      <c r="AN925" s="107">
        <f t="shared" si="256"/>
        <v>178</v>
      </c>
      <c r="AO925" s="107">
        <f t="shared" si="257"/>
        <v>185</v>
      </c>
      <c r="AP925" s="107">
        <f t="shared" si="258"/>
        <v>157</v>
      </c>
      <c r="AQ925" s="107">
        <f t="shared" si="259"/>
        <v>155</v>
      </c>
      <c r="AR925" s="107">
        <f t="shared" si="260"/>
        <v>166</v>
      </c>
      <c r="AS925" s="107">
        <f t="shared" si="261"/>
        <v>140</v>
      </c>
      <c r="AT925" s="107">
        <f t="shared" si="262"/>
        <v>174</v>
      </c>
      <c r="AU925" s="105">
        <f t="shared" si="263"/>
        <v>2161</v>
      </c>
      <c r="AV925" s="86">
        <v>66160.270000000019</v>
      </c>
      <c r="AW925" s="87">
        <f t="shared" si="264"/>
        <v>139951.79</v>
      </c>
      <c r="AX925" s="87">
        <f t="shared" si="265"/>
        <v>73791.51999999999</v>
      </c>
    </row>
    <row r="926" spans="1:50" ht="15.75" thickBot="1" x14ac:dyDescent="0.3">
      <c r="A926" s="179" t="s">
        <v>165</v>
      </c>
      <c r="B926" s="180" t="s">
        <v>431</v>
      </c>
      <c r="C926" s="181" t="s">
        <v>209</v>
      </c>
      <c r="D926" s="176" t="str">
        <f t="shared" si="249"/>
        <v>1851695316-Superior-STAR-MRSA West</v>
      </c>
      <c r="E926" s="169" t="s">
        <v>480</v>
      </c>
      <c r="F926" s="169" t="s">
        <v>201</v>
      </c>
      <c r="G926" s="169" t="s">
        <v>202</v>
      </c>
      <c r="H926" s="85" t="s">
        <v>469</v>
      </c>
      <c r="I926" s="95" t="s">
        <v>510</v>
      </c>
      <c r="J926" s="116" t="s">
        <v>195</v>
      </c>
      <c r="K926" s="117" t="s">
        <v>195</v>
      </c>
      <c r="L926" s="117" t="s">
        <v>195</v>
      </c>
      <c r="M926" s="117" t="s">
        <v>195</v>
      </c>
      <c r="N926" s="117" t="s">
        <v>195</v>
      </c>
      <c r="O926" s="117" t="s">
        <v>195</v>
      </c>
      <c r="P926" s="117" t="s">
        <v>195</v>
      </c>
      <c r="Q926" s="117" t="s">
        <v>195</v>
      </c>
      <c r="R926" s="117" t="s">
        <v>195</v>
      </c>
      <c r="S926" s="117" t="s">
        <v>195</v>
      </c>
      <c r="T926" s="117" t="s">
        <v>195</v>
      </c>
      <c r="U926" s="118" t="s">
        <v>195</v>
      </c>
      <c r="V926" s="106">
        <v>205</v>
      </c>
      <c r="W926" s="106">
        <v>163</v>
      </c>
      <c r="X926" s="106">
        <v>234</v>
      </c>
      <c r="Y926" s="106">
        <v>269</v>
      </c>
      <c r="Z926" s="106">
        <v>224</v>
      </c>
      <c r="AA926" s="106">
        <v>174</v>
      </c>
      <c r="AB926" s="106">
        <v>204</v>
      </c>
      <c r="AC926" s="106">
        <v>194</v>
      </c>
      <c r="AD926" s="106">
        <v>170</v>
      </c>
      <c r="AE926" s="106">
        <v>139</v>
      </c>
      <c r="AF926" s="106">
        <v>77</v>
      </c>
      <c r="AG926" s="182">
        <v>202</v>
      </c>
      <c r="AH926" s="119">
        <f t="shared" si="250"/>
        <v>2255</v>
      </c>
      <c r="AI926" s="106">
        <f t="shared" si="251"/>
        <v>205</v>
      </c>
      <c r="AJ926" s="107">
        <f t="shared" si="252"/>
        <v>163</v>
      </c>
      <c r="AK926" s="107">
        <f t="shared" si="253"/>
        <v>234</v>
      </c>
      <c r="AL926" s="107">
        <f t="shared" si="254"/>
        <v>269</v>
      </c>
      <c r="AM926" s="107">
        <f t="shared" si="255"/>
        <v>224</v>
      </c>
      <c r="AN926" s="107">
        <f t="shared" si="256"/>
        <v>174</v>
      </c>
      <c r="AO926" s="107">
        <f t="shared" si="257"/>
        <v>204</v>
      </c>
      <c r="AP926" s="107">
        <f t="shared" si="258"/>
        <v>194</v>
      </c>
      <c r="AQ926" s="107">
        <f t="shared" si="259"/>
        <v>170</v>
      </c>
      <c r="AR926" s="107">
        <f t="shared" si="260"/>
        <v>139</v>
      </c>
      <c r="AS926" s="107">
        <f t="shared" si="261"/>
        <v>77</v>
      </c>
      <c r="AT926" s="107">
        <f t="shared" si="262"/>
        <v>202</v>
      </c>
      <c r="AU926" s="105">
        <f t="shared" si="263"/>
        <v>2255</v>
      </c>
      <c r="AV926" s="86">
        <v>63892.78</v>
      </c>
      <c r="AW926" s="87">
        <f t="shared" si="264"/>
        <v>146039.47</v>
      </c>
      <c r="AX926" s="87">
        <f t="shared" si="265"/>
        <v>82146.69</v>
      </c>
    </row>
    <row r="927" spans="1:50" ht="15.75" thickBot="1" x14ac:dyDescent="0.3">
      <c r="A927" s="179" t="s">
        <v>166</v>
      </c>
      <c r="B927" s="180" t="s">
        <v>260</v>
      </c>
      <c r="C927" s="181" t="s">
        <v>360</v>
      </c>
      <c r="D927" s="176" t="str">
        <f t="shared" si="249"/>
        <v>1861991226-Superior-STAR-MRSA Northeast</v>
      </c>
      <c r="E927" s="169" t="s">
        <v>480</v>
      </c>
      <c r="F927" s="169" t="s">
        <v>201</v>
      </c>
      <c r="G927" s="169" t="s">
        <v>262</v>
      </c>
      <c r="H927" s="85" t="s">
        <v>469</v>
      </c>
      <c r="I927" s="95" t="s">
        <v>510</v>
      </c>
      <c r="J927" s="116" t="s">
        <v>195</v>
      </c>
      <c r="K927" s="117" t="s">
        <v>195</v>
      </c>
      <c r="L927" s="117" t="s">
        <v>195</v>
      </c>
      <c r="M927" s="117" t="s">
        <v>195</v>
      </c>
      <c r="N927" s="117" t="s">
        <v>195</v>
      </c>
      <c r="O927" s="117" t="s">
        <v>195</v>
      </c>
      <c r="P927" s="117" t="s">
        <v>195</v>
      </c>
      <c r="Q927" s="117" t="s">
        <v>195</v>
      </c>
      <c r="R927" s="117" t="s">
        <v>195</v>
      </c>
      <c r="S927" s="117" t="s">
        <v>195</v>
      </c>
      <c r="T927" s="117" t="s">
        <v>195</v>
      </c>
      <c r="U927" s="118" t="s">
        <v>195</v>
      </c>
      <c r="V927" s="106">
        <v>727</v>
      </c>
      <c r="W927" s="106">
        <v>779</v>
      </c>
      <c r="X927" s="106">
        <v>868</v>
      </c>
      <c r="Y927" s="106">
        <v>773</v>
      </c>
      <c r="Z927" s="106">
        <v>915</v>
      </c>
      <c r="AA927" s="106">
        <v>845</v>
      </c>
      <c r="AB927" s="106">
        <v>947</v>
      </c>
      <c r="AC927" s="106">
        <v>819</v>
      </c>
      <c r="AD927" s="106">
        <v>792</v>
      </c>
      <c r="AE927" s="106">
        <v>661</v>
      </c>
      <c r="AF927" s="106">
        <v>684</v>
      </c>
      <c r="AG927" s="182">
        <v>741</v>
      </c>
      <c r="AH927" s="119">
        <f t="shared" si="250"/>
        <v>9551</v>
      </c>
      <c r="AI927" s="106">
        <f t="shared" si="251"/>
        <v>727</v>
      </c>
      <c r="AJ927" s="107">
        <f t="shared" si="252"/>
        <v>779</v>
      </c>
      <c r="AK927" s="107">
        <f t="shared" si="253"/>
        <v>868</v>
      </c>
      <c r="AL927" s="107">
        <f t="shared" si="254"/>
        <v>773</v>
      </c>
      <c r="AM927" s="107">
        <f t="shared" si="255"/>
        <v>915</v>
      </c>
      <c r="AN927" s="107">
        <f t="shared" si="256"/>
        <v>845</v>
      </c>
      <c r="AO927" s="107">
        <f t="shared" si="257"/>
        <v>947</v>
      </c>
      <c r="AP927" s="107">
        <f t="shared" si="258"/>
        <v>819</v>
      </c>
      <c r="AQ927" s="107">
        <f t="shared" si="259"/>
        <v>792</v>
      </c>
      <c r="AR927" s="107">
        <f t="shared" si="260"/>
        <v>661</v>
      </c>
      <c r="AS927" s="107">
        <f t="shared" si="261"/>
        <v>684</v>
      </c>
      <c r="AT927" s="107">
        <f t="shared" si="262"/>
        <v>741</v>
      </c>
      <c r="AU927" s="105">
        <f t="shared" si="263"/>
        <v>9551</v>
      </c>
      <c r="AV927" s="86">
        <v>689510.47000000032</v>
      </c>
      <c r="AW927" s="87">
        <f t="shared" si="264"/>
        <v>618546.77</v>
      </c>
      <c r="AX927" s="87">
        <f t="shared" si="265"/>
        <v>-70963.700000000303</v>
      </c>
    </row>
    <row r="928" spans="1:50" ht="15.75" thickBot="1" x14ac:dyDescent="0.3">
      <c r="A928" s="179" t="s">
        <v>167</v>
      </c>
      <c r="B928" s="180" t="s">
        <v>367</v>
      </c>
      <c r="C928" s="181" t="s">
        <v>224</v>
      </c>
      <c r="D928" s="176" t="str">
        <f t="shared" si="249"/>
        <v>1871512228-Superior-STAR-Travis</v>
      </c>
      <c r="E928" s="169" t="s">
        <v>480</v>
      </c>
      <c r="F928" s="169" t="s">
        <v>201</v>
      </c>
      <c r="G928" s="169" t="s">
        <v>225</v>
      </c>
      <c r="H928" s="85" t="s">
        <v>469</v>
      </c>
      <c r="I928" s="95" t="s">
        <v>510</v>
      </c>
      <c r="J928" s="116" t="s">
        <v>195</v>
      </c>
      <c r="K928" s="117" t="s">
        <v>195</v>
      </c>
      <c r="L928" s="117" t="s">
        <v>195</v>
      </c>
      <c r="M928" s="117" t="s">
        <v>195</v>
      </c>
      <c r="N928" s="117" t="s">
        <v>195</v>
      </c>
      <c r="O928" s="117" t="s">
        <v>195</v>
      </c>
      <c r="P928" s="117" t="s">
        <v>195</v>
      </c>
      <c r="Q928" s="117" t="s">
        <v>195</v>
      </c>
      <c r="R928" s="117" t="s">
        <v>195</v>
      </c>
      <c r="S928" s="117" t="s">
        <v>195</v>
      </c>
      <c r="T928" s="117" t="s">
        <v>195</v>
      </c>
      <c r="U928" s="118" t="s">
        <v>195</v>
      </c>
      <c r="V928" s="106">
        <v>3</v>
      </c>
      <c r="W928" s="106">
        <v>9</v>
      </c>
      <c r="X928" s="106">
        <v>6</v>
      </c>
      <c r="Y928" s="106">
        <v>7</v>
      </c>
      <c r="Z928" s="106">
        <v>7</v>
      </c>
      <c r="AA928" s="106">
        <v>4</v>
      </c>
      <c r="AB928" s="106">
        <v>10</v>
      </c>
      <c r="AC928" s="106">
        <v>8</v>
      </c>
      <c r="AD928" s="106">
        <v>5</v>
      </c>
      <c r="AE928" s="106">
        <v>10</v>
      </c>
      <c r="AF928" s="106">
        <v>5</v>
      </c>
      <c r="AG928" s="182">
        <v>12</v>
      </c>
      <c r="AH928" s="119">
        <f t="shared" si="250"/>
        <v>86</v>
      </c>
      <c r="AI928" s="106">
        <f t="shared" si="251"/>
        <v>3</v>
      </c>
      <c r="AJ928" s="107">
        <f t="shared" si="252"/>
        <v>9</v>
      </c>
      <c r="AK928" s="107">
        <f t="shared" si="253"/>
        <v>6</v>
      </c>
      <c r="AL928" s="107">
        <f t="shared" si="254"/>
        <v>7</v>
      </c>
      <c r="AM928" s="107">
        <f t="shared" si="255"/>
        <v>7</v>
      </c>
      <c r="AN928" s="107">
        <f t="shared" si="256"/>
        <v>4</v>
      </c>
      <c r="AO928" s="107">
        <f t="shared" si="257"/>
        <v>10</v>
      </c>
      <c r="AP928" s="107">
        <f t="shared" si="258"/>
        <v>8</v>
      </c>
      <c r="AQ928" s="107">
        <f t="shared" si="259"/>
        <v>5</v>
      </c>
      <c r="AR928" s="107">
        <f t="shared" si="260"/>
        <v>10</v>
      </c>
      <c r="AS928" s="107">
        <f t="shared" si="261"/>
        <v>5</v>
      </c>
      <c r="AT928" s="107">
        <f t="shared" si="262"/>
        <v>12</v>
      </c>
      <c r="AU928" s="105">
        <f t="shared" si="263"/>
        <v>86</v>
      </c>
      <c r="AV928" s="86">
        <v>11047.159999999996</v>
      </c>
      <c r="AW928" s="87">
        <f t="shared" si="264"/>
        <v>5569.58</v>
      </c>
      <c r="AX928" s="87">
        <f t="shared" si="265"/>
        <v>-5477.5799999999963</v>
      </c>
    </row>
    <row r="929" spans="1:50" ht="15.75" thickBot="1" x14ac:dyDescent="0.3">
      <c r="A929" s="179" t="s">
        <v>168</v>
      </c>
      <c r="B929" s="180" t="s">
        <v>242</v>
      </c>
      <c r="C929" s="181" t="s">
        <v>209</v>
      </c>
      <c r="D929" s="176" t="str">
        <f t="shared" si="249"/>
        <v>1871590653-Superior-STAR-MRSA West</v>
      </c>
      <c r="E929" s="169" t="s">
        <v>480</v>
      </c>
      <c r="F929" s="169" t="s">
        <v>201</v>
      </c>
      <c r="G929" s="169" t="s">
        <v>202</v>
      </c>
      <c r="H929" s="85" t="s">
        <v>469</v>
      </c>
      <c r="I929" s="95" t="s">
        <v>510</v>
      </c>
      <c r="J929" s="116" t="s">
        <v>195</v>
      </c>
      <c r="K929" s="117" t="s">
        <v>195</v>
      </c>
      <c r="L929" s="117" t="s">
        <v>195</v>
      </c>
      <c r="M929" s="117" t="s">
        <v>195</v>
      </c>
      <c r="N929" s="117" t="s">
        <v>195</v>
      </c>
      <c r="O929" s="117" t="s">
        <v>195</v>
      </c>
      <c r="P929" s="117" t="s">
        <v>195</v>
      </c>
      <c r="Q929" s="117" t="s">
        <v>195</v>
      </c>
      <c r="R929" s="117" t="s">
        <v>195</v>
      </c>
      <c r="S929" s="117" t="s">
        <v>195</v>
      </c>
      <c r="T929" s="117" t="s">
        <v>195</v>
      </c>
      <c r="U929" s="118" t="s">
        <v>195</v>
      </c>
      <c r="V929" s="106">
        <v>139</v>
      </c>
      <c r="W929" s="106">
        <v>159</v>
      </c>
      <c r="X929" s="106">
        <v>165</v>
      </c>
      <c r="Y929" s="106">
        <v>193</v>
      </c>
      <c r="Z929" s="106">
        <v>130</v>
      </c>
      <c r="AA929" s="106">
        <v>133</v>
      </c>
      <c r="AB929" s="106">
        <v>147</v>
      </c>
      <c r="AC929" s="106">
        <v>151</v>
      </c>
      <c r="AD929" s="106">
        <v>126</v>
      </c>
      <c r="AE929" s="106">
        <v>90</v>
      </c>
      <c r="AF929" s="106">
        <v>97</v>
      </c>
      <c r="AG929" s="182">
        <v>144</v>
      </c>
      <c r="AH929" s="119">
        <f t="shared" si="250"/>
        <v>1674</v>
      </c>
      <c r="AI929" s="106">
        <f t="shared" si="251"/>
        <v>139</v>
      </c>
      <c r="AJ929" s="107">
        <f t="shared" si="252"/>
        <v>159</v>
      </c>
      <c r="AK929" s="107">
        <f t="shared" si="253"/>
        <v>165</v>
      </c>
      <c r="AL929" s="107">
        <f t="shared" si="254"/>
        <v>193</v>
      </c>
      <c r="AM929" s="107">
        <f t="shared" si="255"/>
        <v>130</v>
      </c>
      <c r="AN929" s="107">
        <f t="shared" si="256"/>
        <v>133</v>
      </c>
      <c r="AO929" s="107">
        <f t="shared" si="257"/>
        <v>147</v>
      </c>
      <c r="AP929" s="107">
        <f t="shared" si="258"/>
        <v>151</v>
      </c>
      <c r="AQ929" s="107">
        <f t="shared" si="259"/>
        <v>126</v>
      </c>
      <c r="AR929" s="107">
        <f t="shared" si="260"/>
        <v>90</v>
      </c>
      <c r="AS929" s="107">
        <f t="shared" si="261"/>
        <v>97</v>
      </c>
      <c r="AT929" s="107">
        <f t="shared" si="262"/>
        <v>144</v>
      </c>
      <c r="AU929" s="105">
        <f t="shared" si="263"/>
        <v>1674</v>
      </c>
      <c r="AV929" s="86">
        <v>76105.490000000034</v>
      </c>
      <c r="AW929" s="87">
        <f t="shared" si="264"/>
        <v>108412.45</v>
      </c>
      <c r="AX929" s="87">
        <f t="shared" si="265"/>
        <v>32306.959999999963</v>
      </c>
    </row>
    <row r="930" spans="1:50" ht="15.75" thickBot="1" x14ac:dyDescent="0.3">
      <c r="A930" s="179" t="s">
        <v>169</v>
      </c>
      <c r="B930" s="180" t="s">
        <v>266</v>
      </c>
      <c r="C930" s="181" t="s">
        <v>209</v>
      </c>
      <c r="D930" s="176" t="str">
        <f t="shared" si="249"/>
        <v>1881911030-Superior-STAR-MRSA West</v>
      </c>
      <c r="E930" s="169" t="s">
        <v>480</v>
      </c>
      <c r="F930" s="169" t="s">
        <v>201</v>
      </c>
      <c r="G930" s="169" t="s">
        <v>202</v>
      </c>
      <c r="H930" s="85" t="s">
        <v>468</v>
      </c>
      <c r="I930" s="95" t="s">
        <v>510</v>
      </c>
      <c r="J930" s="116" t="s">
        <v>195</v>
      </c>
      <c r="K930" s="117" t="s">
        <v>195</v>
      </c>
      <c r="L930" s="117" t="s">
        <v>195</v>
      </c>
      <c r="M930" s="117" t="s">
        <v>195</v>
      </c>
      <c r="N930" s="117" t="s">
        <v>195</v>
      </c>
      <c r="O930" s="117" t="s">
        <v>195</v>
      </c>
      <c r="P930" s="117" t="s">
        <v>195</v>
      </c>
      <c r="Q930" s="117" t="s">
        <v>195</v>
      </c>
      <c r="R930" s="117" t="s">
        <v>195</v>
      </c>
      <c r="S930" s="117" t="s">
        <v>195</v>
      </c>
      <c r="T930" s="117" t="s">
        <v>195</v>
      </c>
      <c r="U930" s="118" t="s">
        <v>195</v>
      </c>
      <c r="V930" s="106">
        <v>94</v>
      </c>
      <c r="W930" s="106">
        <v>100</v>
      </c>
      <c r="X930" s="106">
        <v>73</v>
      </c>
      <c r="Y930" s="106">
        <v>116</v>
      </c>
      <c r="Z930" s="106">
        <v>75</v>
      </c>
      <c r="AA930" s="106">
        <v>73</v>
      </c>
      <c r="AB930" s="106">
        <v>53</v>
      </c>
      <c r="AC930" s="106">
        <v>83</v>
      </c>
      <c r="AD930" s="106">
        <v>107</v>
      </c>
      <c r="AE930" s="106">
        <v>44</v>
      </c>
      <c r="AF930" s="106">
        <v>47</v>
      </c>
      <c r="AG930" s="182">
        <v>95</v>
      </c>
      <c r="AH930" s="119">
        <f t="shared" si="250"/>
        <v>960</v>
      </c>
      <c r="AI930" s="106">
        <f t="shared" si="251"/>
        <v>94</v>
      </c>
      <c r="AJ930" s="107">
        <f t="shared" si="252"/>
        <v>100</v>
      </c>
      <c r="AK930" s="107">
        <f t="shared" si="253"/>
        <v>73</v>
      </c>
      <c r="AL930" s="107">
        <f t="shared" si="254"/>
        <v>116</v>
      </c>
      <c r="AM930" s="107">
        <f t="shared" si="255"/>
        <v>75</v>
      </c>
      <c r="AN930" s="107">
        <f t="shared" si="256"/>
        <v>73</v>
      </c>
      <c r="AO930" s="107">
        <f t="shared" si="257"/>
        <v>53</v>
      </c>
      <c r="AP930" s="107">
        <f t="shared" si="258"/>
        <v>83</v>
      </c>
      <c r="AQ930" s="107">
        <f t="shared" si="259"/>
        <v>107</v>
      </c>
      <c r="AR930" s="107">
        <f t="shared" si="260"/>
        <v>44</v>
      </c>
      <c r="AS930" s="107">
        <f t="shared" si="261"/>
        <v>47</v>
      </c>
      <c r="AT930" s="107">
        <f t="shared" si="262"/>
        <v>95</v>
      </c>
      <c r="AU930" s="105">
        <f t="shared" si="263"/>
        <v>960</v>
      </c>
      <c r="AV930" s="86">
        <v>129666.72000000006</v>
      </c>
      <c r="AW930" s="87">
        <f t="shared" si="264"/>
        <v>104479.41</v>
      </c>
      <c r="AX930" s="87">
        <f t="shared" si="265"/>
        <v>-25187.310000000056</v>
      </c>
    </row>
    <row r="931" spans="1:50" ht="15.75" thickBot="1" x14ac:dyDescent="0.3">
      <c r="A931" s="179" t="s">
        <v>194</v>
      </c>
      <c r="B931" s="180" t="s">
        <v>251</v>
      </c>
      <c r="C931" s="181" t="s">
        <v>340</v>
      </c>
      <c r="D931" s="176" t="str">
        <f t="shared" si="249"/>
        <v>1306484050-United-STAR-Jefferson</v>
      </c>
      <c r="E931" s="169" t="s">
        <v>482</v>
      </c>
      <c r="F931" s="169" t="s">
        <v>201</v>
      </c>
      <c r="G931" s="169" t="s">
        <v>249</v>
      </c>
      <c r="H931" s="85" t="s">
        <v>469</v>
      </c>
      <c r="I931" s="95" t="s">
        <v>510</v>
      </c>
      <c r="J931" s="116" t="s">
        <v>195</v>
      </c>
      <c r="K931" s="117" t="s">
        <v>195</v>
      </c>
      <c r="L931" s="117" t="s">
        <v>195</v>
      </c>
      <c r="M931" s="117" t="s">
        <v>195</v>
      </c>
      <c r="N931" s="117" t="s">
        <v>195</v>
      </c>
      <c r="O931" s="117" t="s">
        <v>195</v>
      </c>
      <c r="P931" s="117" t="s">
        <v>195</v>
      </c>
      <c r="Q931" s="117" t="s">
        <v>195</v>
      </c>
      <c r="R931" s="117" t="s">
        <v>195</v>
      </c>
      <c r="S931" s="117" t="s">
        <v>195</v>
      </c>
      <c r="T931" s="117" t="s">
        <v>195</v>
      </c>
      <c r="U931" s="118" t="s">
        <v>195</v>
      </c>
      <c r="V931" s="106">
        <v>59</v>
      </c>
      <c r="W931" s="106">
        <v>74</v>
      </c>
      <c r="X931" s="106">
        <v>70</v>
      </c>
      <c r="Y931" s="106">
        <v>79</v>
      </c>
      <c r="Z931" s="106">
        <v>100</v>
      </c>
      <c r="AA931" s="106">
        <v>101</v>
      </c>
      <c r="AB931" s="106">
        <v>100</v>
      </c>
      <c r="AC931" s="106">
        <v>96</v>
      </c>
      <c r="AD931" s="106">
        <v>90</v>
      </c>
      <c r="AE931" s="106">
        <v>96</v>
      </c>
      <c r="AF931" s="106">
        <v>77</v>
      </c>
      <c r="AG931" s="182">
        <v>74</v>
      </c>
      <c r="AH931" s="119">
        <f t="shared" si="250"/>
        <v>1016</v>
      </c>
      <c r="AI931" s="106">
        <f t="shared" si="251"/>
        <v>59</v>
      </c>
      <c r="AJ931" s="107">
        <f t="shared" si="252"/>
        <v>74</v>
      </c>
      <c r="AK931" s="107">
        <f t="shared" si="253"/>
        <v>70</v>
      </c>
      <c r="AL931" s="107">
        <f t="shared" si="254"/>
        <v>79</v>
      </c>
      <c r="AM931" s="107">
        <f t="shared" si="255"/>
        <v>100</v>
      </c>
      <c r="AN931" s="107">
        <f t="shared" si="256"/>
        <v>101</v>
      </c>
      <c r="AO931" s="107">
        <f t="shared" si="257"/>
        <v>100</v>
      </c>
      <c r="AP931" s="107">
        <f t="shared" si="258"/>
        <v>96</v>
      </c>
      <c r="AQ931" s="107">
        <f t="shared" si="259"/>
        <v>90</v>
      </c>
      <c r="AR931" s="107">
        <f t="shared" si="260"/>
        <v>96</v>
      </c>
      <c r="AS931" s="107">
        <f t="shared" si="261"/>
        <v>77</v>
      </c>
      <c r="AT931" s="107">
        <f t="shared" si="262"/>
        <v>74</v>
      </c>
      <c r="AU931" s="105">
        <f t="shared" si="263"/>
        <v>1016</v>
      </c>
      <c r="AV931" s="86">
        <v>22804.349999999995</v>
      </c>
      <c r="AW931" s="87">
        <f t="shared" si="264"/>
        <v>65798.710000000006</v>
      </c>
      <c r="AX931" s="87">
        <f t="shared" si="265"/>
        <v>42994.360000000015</v>
      </c>
    </row>
    <row r="932" spans="1:50" ht="15.75" thickBot="1" x14ac:dyDescent="0.3">
      <c r="A932" s="179" t="s">
        <v>394</v>
      </c>
      <c r="B932" s="180" t="s">
        <v>395</v>
      </c>
      <c r="C932" s="181" t="s">
        <v>396</v>
      </c>
      <c r="D932" s="176" t="str">
        <f t="shared" si="249"/>
        <v>1144262957-United-STAR-Nueces</v>
      </c>
      <c r="E932" s="169" t="s">
        <v>482</v>
      </c>
      <c r="F932" s="169" t="s">
        <v>201</v>
      </c>
      <c r="G932" s="169" t="s">
        <v>370</v>
      </c>
      <c r="H932" s="85" t="s">
        <v>468</v>
      </c>
      <c r="I932" s="95" t="s">
        <v>510</v>
      </c>
      <c r="J932" s="116" t="s">
        <v>38</v>
      </c>
      <c r="K932" s="117" t="s">
        <v>38</v>
      </c>
      <c r="L932" s="117" t="s">
        <v>38</v>
      </c>
      <c r="M932" s="117" t="s">
        <v>38</v>
      </c>
      <c r="N932" s="117" t="s">
        <v>38</v>
      </c>
      <c r="O932" s="117" t="s">
        <v>38</v>
      </c>
      <c r="P932" s="117" t="s">
        <v>38</v>
      </c>
      <c r="Q932" s="117" t="s">
        <v>38</v>
      </c>
      <c r="R932" s="117" t="s">
        <v>38</v>
      </c>
      <c r="S932" s="117" t="s">
        <v>38</v>
      </c>
      <c r="T932" s="117" t="s">
        <v>38</v>
      </c>
      <c r="U932" s="118" t="s">
        <v>38</v>
      </c>
      <c r="V932" s="106">
        <v>0</v>
      </c>
      <c r="W932" s="106">
        <v>0</v>
      </c>
      <c r="X932" s="106">
        <v>0</v>
      </c>
      <c r="Y932" s="106">
        <v>0</v>
      </c>
      <c r="Z932" s="106">
        <v>0</v>
      </c>
      <c r="AA932" s="106">
        <v>0</v>
      </c>
      <c r="AB932" s="106">
        <v>0</v>
      </c>
      <c r="AC932" s="106">
        <v>0</v>
      </c>
      <c r="AD932" s="106">
        <v>0</v>
      </c>
      <c r="AE932" s="106">
        <v>0</v>
      </c>
      <c r="AF932" s="106">
        <v>0</v>
      </c>
      <c r="AG932" s="182">
        <v>0</v>
      </c>
      <c r="AH932" s="119">
        <f t="shared" si="250"/>
        <v>0</v>
      </c>
      <c r="AI932" s="106">
        <f t="shared" si="251"/>
        <v>0</v>
      </c>
      <c r="AJ932" s="107">
        <f t="shared" si="252"/>
        <v>0</v>
      </c>
      <c r="AK932" s="107">
        <f t="shared" si="253"/>
        <v>0</v>
      </c>
      <c r="AL932" s="107">
        <f t="shared" si="254"/>
        <v>0</v>
      </c>
      <c r="AM932" s="107">
        <f t="shared" si="255"/>
        <v>0</v>
      </c>
      <c r="AN932" s="107">
        <f t="shared" si="256"/>
        <v>0</v>
      </c>
      <c r="AO932" s="107">
        <f t="shared" si="257"/>
        <v>0</v>
      </c>
      <c r="AP932" s="107">
        <f t="shared" si="258"/>
        <v>0</v>
      </c>
      <c r="AQ932" s="107">
        <f t="shared" si="259"/>
        <v>0</v>
      </c>
      <c r="AR932" s="107">
        <f t="shared" si="260"/>
        <v>0</v>
      </c>
      <c r="AS932" s="107">
        <f t="shared" si="261"/>
        <v>0</v>
      </c>
      <c r="AT932" s="107">
        <f t="shared" si="262"/>
        <v>0</v>
      </c>
      <c r="AU932" s="105">
        <f t="shared" si="263"/>
        <v>0</v>
      </c>
      <c r="AV932" s="86">
        <v>0</v>
      </c>
      <c r="AW932" s="87">
        <f t="shared" si="264"/>
        <v>0</v>
      </c>
      <c r="AX932" s="87">
        <f t="shared" si="265"/>
        <v>0</v>
      </c>
    </row>
    <row r="933" spans="1:50" ht="15.75" thickBot="1" x14ac:dyDescent="0.3">
      <c r="A933" s="179" t="s">
        <v>104</v>
      </c>
      <c r="B933" s="180" t="s">
        <v>368</v>
      </c>
      <c r="C933" s="181" t="s">
        <v>396</v>
      </c>
      <c r="D933" s="176" t="str">
        <f t="shared" si="249"/>
        <v>1497153589-United-STAR-Nueces</v>
      </c>
      <c r="E933" s="169" t="s">
        <v>482</v>
      </c>
      <c r="F933" s="169" t="s">
        <v>201</v>
      </c>
      <c r="G933" s="169" t="s">
        <v>370</v>
      </c>
      <c r="H933" s="85" t="s">
        <v>469</v>
      </c>
      <c r="I933" s="95" t="s">
        <v>510</v>
      </c>
      <c r="J933" s="116" t="s">
        <v>195</v>
      </c>
      <c r="K933" s="117" t="s">
        <v>195</v>
      </c>
      <c r="L933" s="117" t="s">
        <v>195</v>
      </c>
      <c r="M933" s="117" t="s">
        <v>195</v>
      </c>
      <c r="N933" s="117" t="s">
        <v>195</v>
      </c>
      <c r="O933" s="117" t="s">
        <v>195</v>
      </c>
      <c r="P933" s="117" t="s">
        <v>195</v>
      </c>
      <c r="Q933" s="117" t="s">
        <v>195</v>
      </c>
      <c r="R933" s="117" t="s">
        <v>195</v>
      </c>
      <c r="S933" s="117" t="s">
        <v>195</v>
      </c>
      <c r="T933" s="117" t="s">
        <v>195</v>
      </c>
      <c r="U933" s="118" t="s">
        <v>195</v>
      </c>
      <c r="V933" s="106">
        <v>18</v>
      </c>
      <c r="W933" s="106">
        <v>18</v>
      </c>
      <c r="X933" s="106">
        <v>9</v>
      </c>
      <c r="Y933" s="106">
        <v>8</v>
      </c>
      <c r="Z933" s="106">
        <v>17</v>
      </c>
      <c r="AA933" s="106">
        <v>21</v>
      </c>
      <c r="AB933" s="106">
        <v>17</v>
      </c>
      <c r="AC933" s="106">
        <v>30</v>
      </c>
      <c r="AD933" s="106">
        <v>14</v>
      </c>
      <c r="AE933" s="106">
        <v>20</v>
      </c>
      <c r="AF933" s="106">
        <v>18</v>
      </c>
      <c r="AG933" s="182">
        <v>11</v>
      </c>
      <c r="AH933" s="119">
        <f t="shared" si="250"/>
        <v>201</v>
      </c>
      <c r="AI933" s="106">
        <f t="shared" si="251"/>
        <v>18</v>
      </c>
      <c r="AJ933" s="107">
        <f t="shared" si="252"/>
        <v>18</v>
      </c>
      <c r="AK933" s="107">
        <f t="shared" si="253"/>
        <v>9</v>
      </c>
      <c r="AL933" s="107">
        <f t="shared" si="254"/>
        <v>8</v>
      </c>
      <c r="AM933" s="107">
        <f t="shared" si="255"/>
        <v>17</v>
      </c>
      <c r="AN933" s="107">
        <f t="shared" si="256"/>
        <v>21</v>
      </c>
      <c r="AO933" s="107">
        <f t="shared" si="257"/>
        <v>17</v>
      </c>
      <c r="AP933" s="107">
        <f t="shared" si="258"/>
        <v>30</v>
      </c>
      <c r="AQ933" s="107">
        <f t="shared" si="259"/>
        <v>14</v>
      </c>
      <c r="AR933" s="107">
        <f t="shared" si="260"/>
        <v>20</v>
      </c>
      <c r="AS933" s="107">
        <f t="shared" si="261"/>
        <v>18</v>
      </c>
      <c r="AT933" s="107">
        <f t="shared" si="262"/>
        <v>11</v>
      </c>
      <c r="AU933" s="105">
        <f t="shared" si="263"/>
        <v>201</v>
      </c>
      <c r="AV933" s="86">
        <v>8272.11</v>
      </c>
      <c r="AW933" s="87">
        <f t="shared" si="264"/>
        <v>13017.27</v>
      </c>
      <c r="AX933" s="87">
        <f t="shared" si="265"/>
        <v>4745.16</v>
      </c>
    </row>
    <row r="934" spans="1:50" ht="15.75" thickBot="1" x14ac:dyDescent="0.3">
      <c r="A934" s="179" t="s">
        <v>162</v>
      </c>
      <c r="B934" s="180" t="s">
        <v>397</v>
      </c>
      <c r="C934" s="181" t="s">
        <v>396</v>
      </c>
      <c r="D934" s="176" t="str">
        <f t="shared" si="249"/>
        <v>1831567122-United-STAR-Nueces</v>
      </c>
      <c r="E934" s="169" t="s">
        <v>482</v>
      </c>
      <c r="F934" s="169" t="s">
        <v>201</v>
      </c>
      <c r="G934" s="169" t="s">
        <v>370</v>
      </c>
      <c r="H934" s="85" t="s">
        <v>469</v>
      </c>
      <c r="I934" s="95" t="s">
        <v>510</v>
      </c>
      <c r="J934" s="116" t="s">
        <v>195</v>
      </c>
      <c r="K934" s="117" t="s">
        <v>195</v>
      </c>
      <c r="L934" s="117" t="s">
        <v>195</v>
      </c>
      <c r="M934" s="117" t="s">
        <v>195</v>
      </c>
      <c r="N934" s="117" t="s">
        <v>195</v>
      </c>
      <c r="O934" s="117" t="s">
        <v>195</v>
      </c>
      <c r="P934" s="117" t="s">
        <v>195</v>
      </c>
      <c r="Q934" s="117" t="s">
        <v>195</v>
      </c>
      <c r="R934" s="117" t="s">
        <v>195</v>
      </c>
      <c r="S934" s="117" t="s">
        <v>195</v>
      </c>
      <c r="T934" s="117" t="s">
        <v>195</v>
      </c>
      <c r="U934" s="118" t="s">
        <v>195</v>
      </c>
      <c r="V934" s="106">
        <v>0</v>
      </c>
      <c r="W934" s="106">
        <v>0</v>
      </c>
      <c r="X934" s="106">
        <v>0</v>
      </c>
      <c r="Y934" s="106">
        <v>0</v>
      </c>
      <c r="Z934" s="106">
        <v>1</v>
      </c>
      <c r="AA934" s="106">
        <v>0</v>
      </c>
      <c r="AB934" s="106">
        <v>1</v>
      </c>
      <c r="AC934" s="106">
        <v>2</v>
      </c>
      <c r="AD934" s="106">
        <v>0</v>
      </c>
      <c r="AE934" s="106">
        <v>0</v>
      </c>
      <c r="AF934" s="106">
        <v>1</v>
      </c>
      <c r="AG934" s="182">
        <v>0</v>
      </c>
      <c r="AH934" s="119">
        <f t="shared" si="250"/>
        <v>5</v>
      </c>
      <c r="AI934" s="106">
        <f t="shared" si="251"/>
        <v>0</v>
      </c>
      <c r="AJ934" s="107">
        <f t="shared" si="252"/>
        <v>0</v>
      </c>
      <c r="AK934" s="107">
        <f t="shared" si="253"/>
        <v>0</v>
      </c>
      <c r="AL934" s="107">
        <f t="shared" si="254"/>
        <v>0</v>
      </c>
      <c r="AM934" s="107">
        <f t="shared" si="255"/>
        <v>1</v>
      </c>
      <c r="AN934" s="107">
        <f t="shared" si="256"/>
        <v>0</v>
      </c>
      <c r="AO934" s="107">
        <f t="shared" si="257"/>
        <v>1</v>
      </c>
      <c r="AP934" s="107">
        <f t="shared" si="258"/>
        <v>2</v>
      </c>
      <c r="AQ934" s="107">
        <f t="shared" si="259"/>
        <v>0</v>
      </c>
      <c r="AR934" s="107">
        <f t="shared" si="260"/>
        <v>0</v>
      </c>
      <c r="AS934" s="107">
        <f t="shared" si="261"/>
        <v>1</v>
      </c>
      <c r="AT934" s="107">
        <f t="shared" si="262"/>
        <v>0</v>
      </c>
      <c r="AU934" s="105">
        <f t="shared" si="263"/>
        <v>5</v>
      </c>
      <c r="AV934" s="86">
        <v>1605.4599999999994</v>
      </c>
      <c r="AW934" s="87">
        <f t="shared" si="264"/>
        <v>323.81</v>
      </c>
      <c r="AX934" s="87">
        <f t="shared" si="265"/>
        <v>-1281.6499999999994</v>
      </c>
    </row>
    <row r="935" spans="1:50" ht="15.75" thickBot="1" x14ac:dyDescent="0.3">
      <c r="A935" s="179" t="s">
        <v>103</v>
      </c>
      <c r="B935" s="180" t="s">
        <v>374</v>
      </c>
      <c r="C935" s="181" t="s">
        <v>396</v>
      </c>
      <c r="D935" s="176" t="str">
        <f t="shared" si="249"/>
        <v>1487088118-United-STAR-Nueces</v>
      </c>
      <c r="E935" s="169" t="s">
        <v>482</v>
      </c>
      <c r="F935" s="169" t="s">
        <v>201</v>
      </c>
      <c r="G935" s="169" t="s">
        <v>370</v>
      </c>
      <c r="H935" s="85" t="s">
        <v>469</v>
      </c>
      <c r="I935" s="95" t="s">
        <v>510</v>
      </c>
      <c r="J935" s="116" t="s">
        <v>195</v>
      </c>
      <c r="K935" s="117" t="s">
        <v>195</v>
      </c>
      <c r="L935" s="117" t="s">
        <v>195</v>
      </c>
      <c r="M935" s="117" t="s">
        <v>195</v>
      </c>
      <c r="N935" s="117" t="s">
        <v>195</v>
      </c>
      <c r="O935" s="117" t="s">
        <v>195</v>
      </c>
      <c r="P935" s="117" t="s">
        <v>195</v>
      </c>
      <c r="Q935" s="117" t="s">
        <v>195</v>
      </c>
      <c r="R935" s="117" t="s">
        <v>195</v>
      </c>
      <c r="S935" s="117" t="s">
        <v>195</v>
      </c>
      <c r="T935" s="117" t="s">
        <v>195</v>
      </c>
      <c r="U935" s="118" t="s">
        <v>195</v>
      </c>
      <c r="V935" s="106">
        <v>3</v>
      </c>
      <c r="W935" s="106">
        <v>6</v>
      </c>
      <c r="X935" s="106">
        <v>6</v>
      </c>
      <c r="Y935" s="106">
        <v>3</v>
      </c>
      <c r="Z935" s="106">
        <v>5</v>
      </c>
      <c r="AA935" s="106">
        <v>21</v>
      </c>
      <c r="AB935" s="106">
        <v>12</v>
      </c>
      <c r="AC935" s="106">
        <v>7</v>
      </c>
      <c r="AD935" s="106">
        <v>12</v>
      </c>
      <c r="AE935" s="106">
        <v>9</v>
      </c>
      <c r="AF935" s="106">
        <v>5</v>
      </c>
      <c r="AG935" s="182">
        <v>3</v>
      </c>
      <c r="AH935" s="119">
        <f t="shared" si="250"/>
        <v>92</v>
      </c>
      <c r="AI935" s="106">
        <f t="shared" si="251"/>
        <v>3</v>
      </c>
      <c r="AJ935" s="107">
        <f t="shared" si="252"/>
        <v>6</v>
      </c>
      <c r="AK935" s="107">
        <f t="shared" si="253"/>
        <v>6</v>
      </c>
      <c r="AL935" s="107">
        <f t="shared" si="254"/>
        <v>3</v>
      </c>
      <c r="AM935" s="107">
        <f t="shared" si="255"/>
        <v>5</v>
      </c>
      <c r="AN935" s="107">
        <f t="shared" si="256"/>
        <v>21</v>
      </c>
      <c r="AO935" s="107">
        <f t="shared" si="257"/>
        <v>12</v>
      </c>
      <c r="AP935" s="107">
        <f t="shared" si="258"/>
        <v>7</v>
      </c>
      <c r="AQ935" s="107">
        <f t="shared" si="259"/>
        <v>12</v>
      </c>
      <c r="AR935" s="107">
        <f t="shared" si="260"/>
        <v>9</v>
      </c>
      <c r="AS935" s="107">
        <f t="shared" si="261"/>
        <v>5</v>
      </c>
      <c r="AT935" s="107">
        <f t="shared" si="262"/>
        <v>3</v>
      </c>
      <c r="AU935" s="105">
        <f t="shared" si="263"/>
        <v>92</v>
      </c>
      <c r="AV935" s="86">
        <v>3330.5600000000004</v>
      </c>
      <c r="AW935" s="87">
        <f t="shared" si="264"/>
        <v>5958.15</v>
      </c>
      <c r="AX935" s="87">
        <f t="shared" si="265"/>
        <v>2627.5899999999992</v>
      </c>
    </row>
    <row r="936" spans="1:50" ht="15.75" thickBot="1" x14ac:dyDescent="0.3">
      <c r="A936" s="179" t="s">
        <v>71</v>
      </c>
      <c r="B936" s="180" t="s">
        <v>398</v>
      </c>
      <c r="C936" s="181" t="s">
        <v>396</v>
      </c>
      <c r="D936" s="176" t="str">
        <f t="shared" si="249"/>
        <v>1215983598-United-STAR-Nueces</v>
      </c>
      <c r="E936" s="169" t="s">
        <v>482</v>
      </c>
      <c r="F936" s="169" t="s">
        <v>201</v>
      </c>
      <c r="G936" s="169" t="s">
        <v>370</v>
      </c>
      <c r="H936" s="85" t="s">
        <v>469</v>
      </c>
      <c r="I936" s="95" t="s">
        <v>510</v>
      </c>
      <c r="J936" s="116" t="s">
        <v>195</v>
      </c>
      <c r="K936" s="117" t="s">
        <v>195</v>
      </c>
      <c r="L936" s="117" t="s">
        <v>195</v>
      </c>
      <c r="M936" s="117" t="s">
        <v>195</v>
      </c>
      <c r="N936" s="117" t="s">
        <v>195</v>
      </c>
      <c r="O936" s="117" t="s">
        <v>195</v>
      </c>
      <c r="P936" s="117" t="s">
        <v>195</v>
      </c>
      <c r="Q936" s="117" t="s">
        <v>195</v>
      </c>
      <c r="R936" s="117" t="s">
        <v>195</v>
      </c>
      <c r="S936" s="117" t="s">
        <v>195</v>
      </c>
      <c r="T936" s="117" t="s">
        <v>195</v>
      </c>
      <c r="U936" s="118" t="s">
        <v>195</v>
      </c>
      <c r="V936" s="106">
        <v>2</v>
      </c>
      <c r="W936" s="106">
        <v>1</v>
      </c>
      <c r="X936" s="106">
        <v>1</v>
      </c>
      <c r="Y936" s="106">
        <v>1</v>
      </c>
      <c r="Z936" s="106">
        <v>3</v>
      </c>
      <c r="AA936" s="106">
        <v>4</v>
      </c>
      <c r="AB936" s="106">
        <v>0</v>
      </c>
      <c r="AC936" s="106">
        <v>3</v>
      </c>
      <c r="AD936" s="106">
        <v>0</v>
      </c>
      <c r="AE936" s="106">
        <v>0</v>
      </c>
      <c r="AF936" s="106">
        <v>2</v>
      </c>
      <c r="AG936" s="182">
        <v>0</v>
      </c>
      <c r="AH936" s="119">
        <f t="shared" si="250"/>
        <v>17</v>
      </c>
      <c r="AI936" s="106">
        <f t="shared" si="251"/>
        <v>2</v>
      </c>
      <c r="AJ936" s="107">
        <f t="shared" si="252"/>
        <v>1</v>
      </c>
      <c r="AK936" s="107">
        <f t="shared" si="253"/>
        <v>1</v>
      </c>
      <c r="AL936" s="107">
        <f t="shared" si="254"/>
        <v>1</v>
      </c>
      <c r="AM936" s="107">
        <f t="shared" si="255"/>
        <v>3</v>
      </c>
      <c r="AN936" s="107">
        <f t="shared" si="256"/>
        <v>4</v>
      </c>
      <c r="AO936" s="107">
        <f t="shared" si="257"/>
        <v>0</v>
      </c>
      <c r="AP936" s="107">
        <f t="shared" si="258"/>
        <v>3</v>
      </c>
      <c r="AQ936" s="107">
        <f t="shared" si="259"/>
        <v>0</v>
      </c>
      <c r="AR936" s="107">
        <f t="shared" si="260"/>
        <v>0</v>
      </c>
      <c r="AS936" s="107">
        <f t="shared" si="261"/>
        <v>2</v>
      </c>
      <c r="AT936" s="107">
        <f t="shared" si="262"/>
        <v>0</v>
      </c>
      <c r="AU936" s="105">
        <f t="shared" si="263"/>
        <v>17</v>
      </c>
      <c r="AV936" s="86">
        <v>1433.4699999999998</v>
      </c>
      <c r="AW936" s="87">
        <f t="shared" si="264"/>
        <v>1100.96</v>
      </c>
      <c r="AX936" s="87">
        <f t="shared" si="265"/>
        <v>-332.50999999999976</v>
      </c>
    </row>
    <row r="937" spans="1:50" ht="15.75" thickBot="1" x14ac:dyDescent="0.3">
      <c r="A937" s="179" t="s">
        <v>99</v>
      </c>
      <c r="B937" s="180" t="s">
        <v>419</v>
      </c>
      <c r="C937" s="181" t="s">
        <v>396</v>
      </c>
      <c r="D937" s="176" t="str">
        <f t="shared" si="249"/>
        <v>1467495184-United-STAR-Nueces</v>
      </c>
      <c r="E937" s="169" t="s">
        <v>482</v>
      </c>
      <c r="F937" s="169" t="s">
        <v>201</v>
      </c>
      <c r="G937" s="169" t="s">
        <v>370</v>
      </c>
      <c r="H937" s="85" t="s">
        <v>469</v>
      </c>
      <c r="I937" s="95" t="s">
        <v>510</v>
      </c>
      <c r="J937" s="116" t="s">
        <v>195</v>
      </c>
      <c r="K937" s="117" t="s">
        <v>195</v>
      </c>
      <c r="L937" s="117" t="s">
        <v>195</v>
      </c>
      <c r="M937" s="117" t="s">
        <v>195</v>
      </c>
      <c r="N937" s="117" t="s">
        <v>195</v>
      </c>
      <c r="O937" s="117" t="s">
        <v>195</v>
      </c>
      <c r="P937" s="117" t="s">
        <v>195</v>
      </c>
      <c r="Q937" s="117" t="s">
        <v>195</v>
      </c>
      <c r="R937" s="117" t="s">
        <v>195</v>
      </c>
      <c r="S937" s="117" t="s">
        <v>195</v>
      </c>
      <c r="T937" s="117" t="s">
        <v>195</v>
      </c>
      <c r="U937" s="118" t="s">
        <v>195</v>
      </c>
      <c r="V937" s="106">
        <v>1</v>
      </c>
      <c r="W937" s="106">
        <v>1</v>
      </c>
      <c r="X937" s="106">
        <v>4</v>
      </c>
      <c r="Y937" s="106">
        <v>2</v>
      </c>
      <c r="Z937" s="106">
        <v>0</v>
      </c>
      <c r="AA937" s="106">
        <v>0</v>
      </c>
      <c r="AB937" s="106">
        <v>1</v>
      </c>
      <c r="AC937" s="106">
        <v>0</v>
      </c>
      <c r="AD937" s="106">
        <v>1</v>
      </c>
      <c r="AE937" s="106">
        <v>0</v>
      </c>
      <c r="AF937" s="106">
        <v>3</v>
      </c>
      <c r="AG937" s="182">
        <v>1</v>
      </c>
      <c r="AH937" s="119">
        <f t="shared" si="250"/>
        <v>14</v>
      </c>
      <c r="AI937" s="106">
        <f t="shared" si="251"/>
        <v>1</v>
      </c>
      <c r="AJ937" s="107">
        <f t="shared" si="252"/>
        <v>1</v>
      </c>
      <c r="AK937" s="107">
        <f t="shared" si="253"/>
        <v>4</v>
      </c>
      <c r="AL937" s="107">
        <f t="shared" si="254"/>
        <v>2</v>
      </c>
      <c r="AM937" s="107">
        <f t="shared" si="255"/>
        <v>0</v>
      </c>
      <c r="AN937" s="107">
        <f t="shared" si="256"/>
        <v>0</v>
      </c>
      <c r="AO937" s="107">
        <f t="shared" si="257"/>
        <v>1</v>
      </c>
      <c r="AP937" s="107">
        <f t="shared" si="258"/>
        <v>0</v>
      </c>
      <c r="AQ937" s="107">
        <f t="shared" si="259"/>
        <v>1</v>
      </c>
      <c r="AR937" s="107">
        <f t="shared" si="260"/>
        <v>0</v>
      </c>
      <c r="AS937" s="107">
        <f t="shared" si="261"/>
        <v>3</v>
      </c>
      <c r="AT937" s="107">
        <f t="shared" si="262"/>
        <v>1</v>
      </c>
      <c r="AU937" s="105">
        <f t="shared" si="263"/>
        <v>14</v>
      </c>
      <c r="AV937" s="86">
        <v>561.6999999999997</v>
      </c>
      <c r="AW937" s="87">
        <f t="shared" si="264"/>
        <v>906.68</v>
      </c>
      <c r="AX937" s="87">
        <f t="shared" si="265"/>
        <v>344.98000000000025</v>
      </c>
    </row>
    <row r="938" spans="1:50" ht="15.75" thickBot="1" x14ac:dyDescent="0.3">
      <c r="A938" s="179" t="s">
        <v>187</v>
      </c>
      <c r="B938" s="180" t="s">
        <v>289</v>
      </c>
      <c r="C938" s="181" t="s">
        <v>451</v>
      </c>
      <c r="D938" s="176" t="str">
        <f t="shared" si="249"/>
        <v>1972830008-United-STAR+PLUS-Harris</v>
      </c>
      <c r="E938" s="169" t="s">
        <v>482</v>
      </c>
      <c r="F938" s="169" t="s">
        <v>233</v>
      </c>
      <c r="G938" s="169" t="s">
        <v>321</v>
      </c>
      <c r="H938" s="85" t="s">
        <v>469</v>
      </c>
      <c r="I938" s="95" t="s">
        <v>510</v>
      </c>
      <c r="J938" s="116" t="s">
        <v>195</v>
      </c>
      <c r="K938" s="117" t="s">
        <v>195</v>
      </c>
      <c r="L938" s="117" t="s">
        <v>195</v>
      </c>
      <c r="M938" s="117" t="s">
        <v>195</v>
      </c>
      <c r="N938" s="117" t="s">
        <v>195</v>
      </c>
      <c r="O938" s="117" t="s">
        <v>195</v>
      </c>
      <c r="P938" s="117" t="s">
        <v>195</v>
      </c>
      <c r="Q938" s="117" t="s">
        <v>195</v>
      </c>
      <c r="R938" s="117" t="s">
        <v>195</v>
      </c>
      <c r="S938" s="117" t="s">
        <v>195</v>
      </c>
      <c r="T938" s="117" t="s">
        <v>195</v>
      </c>
      <c r="U938" s="118" t="s">
        <v>195</v>
      </c>
      <c r="V938" s="106">
        <v>5</v>
      </c>
      <c r="W938" s="106">
        <v>3</v>
      </c>
      <c r="X938" s="106">
        <v>0</v>
      </c>
      <c r="Y938" s="106">
        <v>5</v>
      </c>
      <c r="Z938" s="106">
        <v>3</v>
      </c>
      <c r="AA938" s="106">
        <v>1</v>
      </c>
      <c r="AB938" s="106">
        <v>4</v>
      </c>
      <c r="AC938" s="106">
        <v>2</v>
      </c>
      <c r="AD938" s="106">
        <v>1</v>
      </c>
      <c r="AE938" s="106">
        <v>4</v>
      </c>
      <c r="AF938" s="106">
        <v>7</v>
      </c>
      <c r="AG938" s="182">
        <v>5</v>
      </c>
      <c r="AH938" s="119">
        <f t="shared" si="250"/>
        <v>40</v>
      </c>
      <c r="AI938" s="106">
        <f t="shared" si="251"/>
        <v>5</v>
      </c>
      <c r="AJ938" s="107">
        <f t="shared" si="252"/>
        <v>3</v>
      </c>
      <c r="AK938" s="107">
        <f t="shared" si="253"/>
        <v>0</v>
      </c>
      <c r="AL938" s="107">
        <f t="shared" si="254"/>
        <v>5</v>
      </c>
      <c r="AM938" s="107">
        <f t="shared" si="255"/>
        <v>3</v>
      </c>
      <c r="AN938" s="107">
        <f t="shared" si="256"/>
        <v>1</v>
      </c>
      <c r="AO938" s="107">
        <f t="shared" si="257"/>
        <v>4</v>
      </c>
      <c r="AP938" s="107">
        <f t="shared" si="258"/>
        <v>2</v>
      </c>
      <c r="AQ938" s="107">
        <f t="shared" si="259"/>
        <v>1</v>
      </c>
      <c r="AR938" s="107">
        <f t="shared" si="260"/>
        <v>4</v>
      </c>
      <c r="AS938" s="107">
        <f t="shared" si="261"/>
        <v>7</v>
      </c>
      <c r="AT938" s="107">
        <f t="shared" si="262"/>
        <v>5</v>
      </c>
      <c r="AU938" s="105">
        <f t="shared" si="263"/>
        <v>40</v>
      </c>
      <c r="AV938" s="86">
        <v>39424.400000000016</v>
      </c>
      <c r="AW938" s="87">
        <f t="shared" si="264"/>
        <v>2590.5</v>
      </c>
      <c r="AX938" s="87">
        <f t="shared" si="265"/>
        <v>-36833.900000000016</v>
      </c>
    </row>
    <row r="939" spans="1:50" ht="15.75" thickBot="1" x14ac:dyDescent="0.3">
      <c r="A939" s="179" t="s">
        <v>46</v>
      </c>
      <c r="B939" s="180" t="s">
        <v>252</v>
      </c>
      <c r="C939" s="181" t="s">
        <v>445</v>
      </c>
      <c r="D939" s="176" t="str">
        <f t="shared" si="249"/>
        <v>1063485548-United-STAR+PLUS-Jefferson</v>
      </c>
      <c r="E939" s="169" t="s">
        <v>482</v>
      </c>
      <c r="F939" s="169" t="s">
        <v>233</v>
      </c>
      <c r="G939" s="169" t="s">
        <v>249</v>
      </c>
      <c r="H939" s="85" t="s">
        <v>469</v>
      </c>
      <c r="I939" s="95" t="s">
        <v>510</v>
      </c>
      <c r="J939" s="116" t="s">
        <v>195</v>
      </c>
      <c r="K939" s="117" t="s">
        <v>195</v>
      </c>
      <c r="L939" s="117" t="s">
        <v>195</v>
      </c>
      <c r="M939" s="117" t="s">
        <v>195</v>
      </c>
      <c r="N939" s="117" t="s">
        <v>195</v>
      </c>
      <c r="O939" s="117" t="s">
        <v>195</v>
      </c>
      <c r="P939" s="117" t="s">
        <v>195</v>
      </c>
      <c r="Q939" s="117" t="s">
        <v>195</v>
      </c>
      <c r="R939" s="117" t="s">
        <v>195</v>
      </c>
      <c r="S939" s="117" t="s">
        <v>195</v>
      </c>
      <c r="T939" s="117" t="s">
        <v>195</v>
      </c>
      <c r="U939" s="118" t="s">
        <v>195</v>
      </c>
      <c r="V939" s="106">
        <v>1</v>
      </c>
      <c r="W939" s="106">
        <v>0</v>
      </c>
      <c r="X939" s="106">
        <v>0</v>
      </c>
      <c r="Y939" s="106">
        <v>0</v>
      </c>
      <c r="Z939" s="106">
        <v>1</v>
      </c>
      <c r="AA939" s="106">
        <v>4</v>
      </c>
      <c r="AB939" s="106">
        <v>1</v>
      </c>
      <c r="AC939" s="106">
        <v>0</v>
      </c>
      <c r="AD939" s="106">
        <v>2</v>
      </c>
      <c r="AE939" s="106">
        <v>1</v>
      </c>
      <c r="AF939" s="106">
        <v>2</v>
      </c>
      <c r="AG939" s="182">
        <v>1</v>
      </c>
      <c r="AH939" s="119">
        <f t="shared" si="250"/>
        <v>13</v>
      </c>
      <c r="AI939" s="106">
        <f t="shared" si="251"/>
        <v>1</v>
      </c>
      <c r="AJ939" s="107">
        <f t="shared" si="252"/>
        <v>0</v>
      </c>
      <c r="AK939" s="107">
        <f t="shared" si="253"/>
        <v>0</v>
      </c>
      <c r="AL939" s="107">
        <f t="shared" si="254"/>
        <v>0</v>
      </c>
      <c r="AM939" s="107">
        <f t="shared" si="255"/>
        <v>1</v>
      </c>
      <c r="AN939" s="107">
        <f t="shared" si="256"/>
        <v>4</v>
      </c>
      <c r="AO939" s="107">
        <f t="shared" si="257"/>
        <v>1</v>
      </c>
      <c r="AP939" s="107">
        <f t="shared" si="258"/>
        <v>0</v>
      </c>
      <c r="AQ939" s="107">
        <f t="shared" si="259"/>
        <v>2</v>
      </c>
      <c r="AR939" s="107">
        <f t="shared" si="260"/>
        <v>1</v>
      </c>
      <c r="AS939" s="107">
        <f t="shared" si="261"/>
        <v>2</v>
      </c>
      <c r="AT939" s="107">
        <f t="shared" si="262"/>
        <v>1</v>
      </c>
      <c r="AU939" s="105">
        <f t="shared" si="263"/>
        <v>13</v>
      </c>
      <c r="AV939" s="86">
        <v>3599.9900000000007</v>
      </c>
      <c r="AW939" s="87">
        <f t="shared" si="264"/>
        <v>841.91</v>
      </c>
      <c r="AX939" s="87">
        <f t="shared" si="265"/>
        <v>-2758.0800000000008</v>
      </c>
    </row>
    <row r="940" spans="1:50" ht="15.75" thickBot="1" x14ac:dyDescent="0.3">
      <c r="A940" s="179" t="s">
        <v>115</v>
      </c>
      <c r="B940" s="180" t="s">
        <v>309</v>
      </c>
      <c r="C940" s="181" t="s">
        <v>445</v>
      </c>
      <c r="D940" s="176" t="str">
        <f t="shared" si="249"/>
        <v>1528030285-United-STAR+PLUS-Jefferson</v>
      </c>
      <c r="E940" s="169" t="s">
        <v>482</v>
      </c>
      <c r="F940" s="169" t="s">
        <v>233</v>
      </c>
      <c r="G940" s="169" t="s">
        <v>249</v>
      </c>
      <c r="H940" s="85" t="s">
        <v>469</v>
      </c>
      <c r="I940" s="95" t="s">
        <v>510</v>
      </c>
      <c r="J940" s="116" t="s">
        <v>195</v>
      </c>
      <c r="K940" s="117" t="s">
        <v>195</v>
      </c>
      <c r="L940" s="117" t="s">
        <v>195</v>
      </c>
      <c r="M940" s="117" t="s">
        <v>195</v>
      </c>
      <c r="N940" s="117" t="s">
        <v>195</v>
      </c>
      <c r="O940" s="117" t="s">
        <v>195</v>
      </c>
      <c r="P940" s="117" t="s">
        <v>195</v>
      </c>
      <c r="Q940" s="117" t="s">
        <v>195</v>
      </c>
      <c r="R940" s="117" t="s">
        <v>195</v>
      </c>
      <c r="S940" s="117" t="s">
        <v>195</v>
      </c>
      <c r="T940" s="117" t="s">
        <v>195</v>
      </c>
      <c r="U940" s="118" t="s">
        <v>195</v>
      </c>
      <c r="V940" s="106">
        <v>3</v>
      </c>
      <c r="W940" s="106">
        <v>5</v>
      </c>
      <c r="X940" s="106">
        <v>3</v>
      </c>
      <c r="Y940" s="106">
        <v>2</v>
      </c>
      <c r="Z940" s="106">
        <v>4</v>
      </c>
      <c r="AA940" s="106">
        <v>3</v>
      </c>
      <c r="AB940" s="106">
        <v>9</v>
      </c>
      <c r="AC940" s="106">
        <v>7</v>
      </c>
      <c r="AD940" s="106">
        <v>6</v>
      </c>
      <c r="AE940" s="106">
        <v>4</v>
      </c>
      <c r="AF940" s="106">
        <v>5</v>
      </c>
      <c r="AG940" s="182">
        <v>8</v>
      </c>
      <c r="AH940" s="119">
        <f t="shared" si="250"/>
        <v>59</v>
      </c>
      <c r="AI940" s="106">
        <f t="shared" si="251"/>
        <v>3</v>
      </c>
      <c r="AJ940" s="107">
        <f t="shared" si="252"/>
        <v>5</v>
      </c>
      <c r="AK940" s="107">
        <f t="shared" si="253"/>
        <v>3</v>
      </c>
      <c r="AL940" s="107">
        <f t="shared" si="254"/>
        <v>2</v>
      </c>
      <c r="AM940" s="107">
        <f t="shared" si="255"/>
        <v>4</v>
      </c>
      <c r="AN940" s="107">
        <f t="shared" si="256"/>
        <v>3</v>
      </c>
      <c r="AO940" s="107">
        <f t="shared" si="257"/>
        <v>9</v>
      </c>
      <c r="AP940" s="107">
        <f t="shared" si="258"/>
        <v>7</v>
      </c>
      <c r="AQ940" s="107">
        <f t="shared" si="259"/>
        <v>6</v>
      </c>
      <c r="AR940" s="107">
        <f t="shared" si="260"/>
        <v>4</v>
      </c>
      <c r="AS940" s="107">
        <f t="shared" si="261"/>
        <v>5</v>
      </c>
      <c r="AT940" s="107">
        <f t="shared" si="262"/>
        <v>8</v>
      </c>
      <c r="AU940" s="105">
        <f t="shared" si="263"/>
        <v>59</v>
      </c>
      <c r="AV940" s="86">
        <v>18018.650000000005</v>
      </c>
      <c r="AW940" s="87">
        <f t="shared" si="264"/>
        <v>3820.99</v>
      </c>
      <c r="AX940" s="87">
        <f t="shared" si="265"/>
        <v>-14197.660000000005</v>
      </c>
    </row>
    <row r="941" spans="1:50" ht="15.75" thickBot="1" x14ac:dyDescent="0.3">
      <c r="A941" s="179" t="s">
        <v>138</v>
      </c>
      <c r="B941" s="180" t="s">
        <v>247</v>
      </c>
      <c r="C941" s="181" t="s">
        <v>445</v>
      </c>
      <c r="D941" s="176" t="str">
        <f t="shared" si="249"/>
        <v>1679926992-United-STAR+PLUS-Jefferson</v>
      </c>
      <c r="E941" s="169" t="s">
        <v>482</v>
      </c>
      <c r="F941" s="169" t="s">
        <v>233</v>
      </c>
      <c r="G941" s="169" t="s">
        <v>249</v>
      </c>
      <c r="H941" s="85" t="s">
        <v>469</v>
      </c>
      <c r="I941" s="95" t="s">
        <v>510</v>
      </c>
      <c r="J941" s="116" t="s">
        <v>195</v>
      </c>
      <c r="K941" s="117" t="s">
        <v>195</v>
      </c>
      <c r="L941" s="117" t="s">
        <v>195</v>
      </c>
      <c r="M941" s="117" t="s">
        <v>195</v>
      </c>
      <c r="N941" s="117" t="s">
        <v>195</v>
      </c>
      <c r="O941" s="117" t="s">
        <v>195</v>
      </c>
      <c r="P941" s="117" t="s">
        <v>195</v>
      </c>
      <c r="Q941" s="117" t="s">
        <v>195</v>
      </c>
      <c r="R941" s="117" t="s">
        <v>195</v>
      </c>
      <c r="S941" s="117" t="s">
        <v>195</v>
      </c>
      <c r="T941" s="117" t="s">
        <v>195</v>
      </c>
      <c r="U941" s="118" t="s">
        <v>195</v>
      </c>
      <c r="V941" s="106">
        <v>38</v>
      </c>
      <c r="W941" s="106">
        <v>38</v>
      </c>
      <c r="X941" s="106">
        <v>33</v>
      </c>
      <c r="Y941" s="106">
        <v>29</v>
      </c>
      <c r="Z941" s="106">
        <v>36</v>
      </c>
      <c r="AA941" s="106">
        <v>27</v>
      </c>
      <c r="AB941" s="106">
        <v>30</v>
      </c>
      <c r="AC941" s="106">
        <v>35</v>
      </c>
      <c r="AD941" s="106">
        <v>30</v>
      </c>
      <c r="AE941" s="106">
        <v>26</v>
      </c>
      <c r="AF941" s="106">
        <v>28</v>
      </c>
      <c r="AG941" s="182">
        <v>30</v>
      </c>
      <c r="AH941" s="119">
        <f t="shared" si="250"/>
        <v>380</v>
      </c>
      <c r="AI941" s="106">
        <f t="shared" si="251"/>
        <v>38</v>
      </c>
      <c r="AJ941" s="107">
        <f t="shared" si="252"/>
        <v>38</v>
      </c>
      <c r="AK941" s="107">
        <f t="shared" si="253"/>
        <v>33</v>
      </c>
      <c r="AL941" s="107">
        <f t="shared" si="254"/>
        <v>29</v>
      </c>
      <c r="AM941" s="107">
        <f t="shared" si="255"/>
        <v>36</v>
      </c>
      <c r="AN941" s="107">
        <f t="shared" si="256"/>
        <v>27</v>
      </c>
      <c r="AO941" s="107">
        <f t="shared" si="257"/>
        <v>30</v>
      </c>
      <c r="AP941" s="107">
        <f t="shared" si="258"/>
        <v>35</v>
      </c>
      <c r="AQ941" s="107">
        <f t="shared" si="259"/>
        <v>30</v>
      </c>
      <c r="AR941" s="107">
        <f t="shared" si="260"/>
        <v>26</v>
      </c>
      <c r="AS941" s="107">
        <f t="shared" si="261"/>
        <v>28</v>
      </c>
      <c r="AT941" s="107">
        <f t="shared" si="262"/>
        <v>30</v>
      </c>
      <c r="AU941" s="105">
        <f t="shared" si="263"/>
        <v>380</v>
      </c>
      <c r="AV941" s="86">
        <v>7061.68</v>
      </c>
      <c r="AW941" s="87">
        <f t="shared" si="264"/>
        <v>24609.759999999998</v>
      </c>
      <c r="AX941" s="87">
        <f t="shared" si="265"/>
        <v>17548.079999999998</v>
      </c>
    </row>
    <row r="942" spans="1:50" ht="15.75" thickBot="1" x14ac:dyDescent="0.3">
      <c r="A942" s="179" t="s">
        <v>52</v>
      </c>
      <c r="B942" s="180" t="s">
        <v>414</v>
      </c>
      <c r="C942" s="181" t="s">
        <v>372</v>
      </c>
      <c r="D942" s="176" t="str">
        <f t="shared" si="249"/>
        <v>1093263501-United-STAR Kids-MRSA Central</v>
      </c>
      <c r="E942" s="169" t="s">
        <v>482</v>
      </c>
      <c r="F942" s="169" t="s">
        <v>236</v>
      </c>
      <c r="G942" s="169" t="s">
        <v>212</v>
      </c>
      <c r="H942" s="85" t="s">
        <v>469</v>
      </c>
      <c r="I942" s="95" t="s">
        <v>510</v>
      </c>
      <c r="J942" s="116" t="s">
        <v>195</v>
      </c>
      <c r="K942" s="117" t="s">
        <v>195</v>
      </c>
      <c r="L942" s="117" t="s">
        <v>195</v>
      </c>
      <c r="M942" s="117" t="s">
        <v>195</v>
      </c>
      <c r="N942" s="117" t="s">
        <v>195</v>
      </c>
      <c r="O942" s="117" t="s">
        <v>195</v>
      </c>
      <c r="P942" s="117" t="s">
        <v>195</v>
      </c>
      <c r="Q942" s="117" t="s">
        <v>195</v>
      </c>
      <c r="R942" s="117" t="s">
        <v>195</v>
      </c>
      <c r="S942" s="117" t="s">
        <v>195</v>
      </c>
      <c r="T942" s="117" t="s">
        <v>195</v>
      </c>
      <c r="U942" s="118" t="s">
        <v>195</v>
      </c>
      <c r="V942" s="106">
        <v>9</v>
      </c>
      <c r="W942" s="106">
        <v>2</v>
      </c>
      <c r="X942" s="106">
        <v>9</v>
      </c>
      <c r="Y942" s="106">
        <v>4</v>
      </c>
      <c r="Z942" s="106">
        <v>2</v>
      </c>
      <c r="AA942" s="106">
        <v>2</v>
      </c>
      <c r="AB942" s="106">
        <v>6</v>
      </c>
      <c r="AC942" s="106">
        <v>3</v>
      </c>
      <c r="AD942" s="106">
        <v>2</v>
      </c>
      <c r="AE942" s="106">
        <v>4</v>
      </c>
      <c r="AF942" s="106">
        <v>2</v>
      </c>
      <c r="AG942" s="182">
        <v>1</v>
      </c>
      <c r="AH942" s="119">
        <f t="shared" si="250"/>
        <v>46</v>
      </c>
      <c r="AI942" s="106">
        <f t="shared" si="251"/>
        <v>9</v>
      </c>
      <c r="AJ942" s="107">
        <f t="shared" si="252"/>
        <v>2</v>
      </c>
      <c r="AK942" s="107">
        <f t="shared" si="253"/>
        <v>9</v>
      </c>
      <c r="AL942" s="107">
        <f t="shared" si="254"/>
        <v>4</v>
      </c>
      <c r="AM942" s="107">
        <f t="shared" si="255"/>
        <v>2</v>
      </c>
      <c r="AN942" s="107">
        <f t="shared" si="256"/>
        <v>2</v>
      </c>
      <c r="AO942" s="107">
        <f t="shared" si="257"/>
        <v>6</v>
      </c>
      <c r="AP942" s="107">
        <f t="shared" si="258"/>
        <v>3</v>
      </c>
      <c r="AQ942" s="107">
        <f t="shared" si="259"/>
        <v>2</v>
      </c>
      <c r="AR942" s="107">
        <f t="shared" si="260"/>
        <v>4</v>
      </c>
      <c r="AS942" s="107">
        <f t="shared" si="261"/>
        <v>2</v>
      </c>
      <c r="AT942" s="107">
        <f t="shared" si="262"/>
        <v>1</v>
      </c>
      <c r="AU942" s="105">
        <f t="shared" si="263"/>
        <v>46</v>
      </c>
      <c r="AV942" s="86">
        <v>2416.9400000000005</v>
      </c>
      <c r="AW942" s="87">
        <f t="shared" si="264"/>
        <v>2979.08</v>
      </c>
      <c r="AX942" s="87">
        <f t="shared" si="265"/>
        <v>562.13999999999942</v>
      </c>
    </row>
    <row r="943" spans="1:50" ht="15.75" thickBot="1" x14ac:dyDescent="0.3">
      <c r="A943" s="179" t="s">
        <v>82</v>
      </c>
      <c r="B943" s="180" t="s">
        <v>316</v>
      </c>
      <c r="C943" s="181" t="s">
        <v>372</v>
      </c>
      <c r="D943" s="176" t="str">
        <f t="shared" si="249"/>
        <v>1336590462-United-STAR Kids-MRSA Central</v>
      </c>
      <c r="E943" s="169" t="s">
        <v>482</v>
      </c>
      <c r="F943" s="169" t="s">
        <v>236</v>
      </c>
      <c r="G943" s="169" t="s">
        <v>212</v>
      </c>
      <c r="H943" s="85" t="s">
        <v>468</v>
      </c>
      <c r="I943" s="95" t="s">
        <v>510</v>
      </c>
      <c r="J943" s="116" t="s">
        <v>195</v>
      </c>
      <c r="K943" s="117" t="s">
        <v>195</v>
      </c>
      <c r="L943" s="117" t="s">
        <v>195</v>
      </c>
      <c r="M943" s="117" t="s">
        <v>195</v>
      </c>
      <c r="N943" s="117" t="s">
        <v>195</v>
      </c>
      <c r="O943" s="117" t="s">
        <v>195</v>
      </c>
      <c r="P943" s="117" t="s">
        <v>195</v>
      </c>
      <c r="Q943" s="117" t="s">
        <v>195</v>
      </c>
      <c r="R943" s="117" t="s">
        <v>195</v>
      </c>
      <c r="S943" s="117" t="s">
        <v>195</v>
      </c>
      <c r="T943" s="117" t="s">
        <v>195</v>
      </c>
      <c r="U943" s="118" t="s">
        <v>195</v>
      </c>
      <c r="V943" s="106">
        <v>9</v>
      </c>
      <c r="W943" s="106">
        <v>18</v>
      </c>
      <c r="X943" s="106">
        <v>12</v>
      </c>
      <c r="Y943" s="106">
        <v>11</v>
      </c>
      <c r="Z943" s="106">
        <v>13</v>
      </c>
      <c r="AA943" s="106">
        <v>8</v>
      </c>
      <c r="AB943" s="106">
        <v>12</v>
      </c>
      <c r="AC943" s="106">
        <v>9</v>
      </c>
      <c r="AD943" s="106">
        <v>8</v>
      </c>
      <c r="AE943" s="106">
        <v>11</v>
      </c>
      <c r="AF943" s="106">
        <v>15</v>
      </c>
      <c r="AG943" s="182">
        <v>15</v>
      </c>
      <c r="AH943" s="119">
        <f t="shared" si="250"/>
        <v>141</v>
      </c>
      <c r="AI943" s="106">
        <f t="shared" si="251"/>
        <v>9</v>
      </c>
      <c r="AJ943" s="107">
        <f t="shared" si="252"/>
        <v>18</v>
      </c>
      <c r="AK943" s="107">
        <f t="shared" si="253"/>
        <v>12</v>
      </c>
      <c r="AL943" s="107">
        <f t="shared" si="254"/>
        <v>11</v>
      </c>
      <c r="AM943" s="107">
        <f t="shared" si="255"/>
        <v>13</v>
      </c>
      <c r="AN943" s="107">
        <f t="shared" si="256"/>
        <v>8</v>
      </c>
      <c r="AO943" s="107">
        <f t="shared" si="257"/>
        <v>12</v>
      </c>
      <c r="AP943" s="107">
        <f t="shared" si="258"/>
        <v>9</v>
      </c>
      <c r="AQ943" s="107">
        <f t="shared" si="259"/>
        <v>8</v>
      </c>
      <c r="AR943" s="107">
        <f t="shared" si="260"/>
        <v>11</v>
      </c>
      <c r="AS943" s="107">
        <f t="shared" si="261"/>
        <v>15</v>
      </c>
      <c r="AT943" s="107">
        <f t="shared" si="262"/>
        <v>15</v>
      </c>
      <c r="AU943" s="105">
        <f t="shared" si="263"/>
        <v>141</v>
      </c>
      <c r="AV943" s="86">
        <v>17894.810000000005</v>
      </c>
      <c r="AW943" s="87">
        <f t="shared" si="264"/>
        <v>15345.41</v>
      </c>
      <c r="AX943" s="87">
        <f t="shared" si="265"/>
        <v>-2549.4000000000051</v>
      </c>
    </row>
    <row r="944" spans="1:50" ht="15.75" thickBot="1" x14ac:dyDescent="0.3">
      <c r="A944" s="179" t="s">
        <v>148</v>
      </c>
      <c r="B944" s="180" t="s">
        <v>407</v>
      </c>
      <c r="C944" s="181" t="s">
        <v>372</v>
      </c>
      <c r="D944" s="176" t="str">
        <f t="shared" si="249"/>
        <v>1720540255-United-STAR Kids-MRSA Central</v>
      </c>
      <c r="E944" s="169" t="s">
        <v>482</v>
      </c>
      <c r="F944" s="169" t="s">
        <v>236</v>
      </c>
      <c r="G944" s="169" t="s">
        <v>212</v>
      </c>
      <c r="H944" s="85" t="s">
        <v>469</v>
      </c>
      <c r="I944" s="95" t="s">
        <v>510</v>
      </c>
      <c r="J944" s="116" t="s">
        <v>195</v>
      </c>
      <c r="K944" s="117" t="s">
        <v>195</v>
      </c>
      <c r="L944" s="117" t="s">
        <v>195</v>
      </c>
      <c r="M944" s="117" t="s">
        <v>195</v>
      </c>
      <c r="N944" s="117" t="s">
        <v>195</v>
      </c>
      <c r="O944" s="117" t="s">
        <v>195</v>
      </c>
      <c r="P944" s="117" t="s">
        <v>195</v>
      </c>
      <c r="Q944" s="117" t="s">
        <v>195</v>
      </c>
      <c r="R944" s="117" t="s">
        <v>195</v>
      </c>
      <c r="S944" s="117" t="s">
        <v>195</v>
      </c>
      <c r="T944" s="117" t="s">
        <v>195</v>
      </c>
      <c r="U944" s="118" t="s">
        <v>195</v>
      </c>
      <c r="V944" s="106">
        <v>0</v>
      </c>
      <c r="W944" s="106">
        <v>0</v>
      </c>
      <c r="X944" s="106">
        <v>0</v>
      </c>
      <c r="Y944" s="106">
        <v>0</v>
      </c>
      <c r="Z944" s="106">
        <v>0</v>
      </c>
      <c r="AA944" s="106">
        <v>0</v>
      </c>
      <c r="AB944" s="106">
        <v>1</v>
      </c>
      <c r="AC944" s="106">
        <v>1</v>
      </c>
      <c r="AD944" s="106">
        <v>0</v>
      </c>
      <c r="AE944" s="106">
        <v>0</v>
      </c>
      <c r="AF944" s="106">
        <v>0</v>
      </c>
      <c r="AG944" s="182">
        <v>1</v>
      </c>
      <c r="AH944" s="119">
        <f t="shared" si="250"/>
        <v>3</v>
      </c>
      <c r="AI944" s="106">
        <f t="shared" si="251"/>
        <v>0</v>
      </c>
      <c r="AJ944" s="107">
        <f t="shared" si="252"/>
        <v>0</v>
      </c>
      <c r="AK944" s="107">
        <f t="shared" si="253"/>
        <v>0</v>
      </c>
      <c r="AL944" s="107">
        <f t="shared" si="254"/>
        <v>0</v>
      </c>
      <c r="AM944" s="107">
        <f t="shared" si="255"/>
        <v>0</v>
      </c>
      <c r="AN944" s="107">
        <f t="shared" si="256"/>
        <v>0</v>
      </c>
      <c r="AO944" s="107">
        <f t="shared" si="257"/>
        <v>1</v>
      </c>
      <c r="AP944" s="107">
        <f t="shared" si="258"/>
        <v>1</v>
      </c>
      <c r="AQ944" s="107">
        <f t="shared" si="259"/>
        <v>0</v>
      </c>
      <c r="AR944" s="107">
        <f t="shared" si="260"/>
        <v>0</v>
      </c>
      <c r="AS944" s="107">
        <f t="shared" si="261"/>
        <v>0</v>
      </c>
      <c r="AT944" s="107">
        <f t="shared" si="262"/>
        <v>1</v>
      </c>
      <c r="AU944" s="105">
        <f t="shared" si="263"/>
        <v>3</v>
      </c>
      <c r="AV944" s="86">
        <v>1450.68</v>
      </c>
      <c r="AW944" s="87">
        <f t="shared" si="264"/>
        <v>194.29</v>
      </c>
      <c r="AX944" s="87">
        <f t="shared" si="265"/>
        <v>-1256.3900000000001</v>
      </c>
    </row>
    <row r="945" spans="1:50" ht="15.75" thickBot="1" x14ac:dyDescent="0.3">
      <c r="A945" s="179" t="s">
        <v>188</v>
      </c>
      <c r="B945" s="180" t="s">
        <v>210</v>
      </c>
      <c r="C945" s="181" t="s">
        <v>372</v>
      </c>
      <c r="D945" s="176" t="str">
        <f t="shared" si="249"/>
        <v>1992748693-United-STAR Kids-MRSA Central</v>
      </c>
      <c r="E945" s="169" t="s">
        <v>482</v>
      </c>
      <c r="F945" s="169" t="s">
        <v>236</v>
      </c>
      <c r="G945" s="169" t="s">
        <v>212</v>
      </c>
      <c r="H945" s="85" t="s">
        <v>469</v>
      </c>
      <c r="I945" s="95" t="s">
        <v>510</v>
      </c>
      <c r="J945" s="116" t="s">
        <v>195</v>
      </c>
      <c r="K945" s="117" t="s">
        <v>195</v>
      </c>
      <c r="L945" s="117" t="s">
        <v>195</v>
      </c>
      <c r="M945" s="117" t="s">
        <v>195</v>
      </c>
      <c r="N945" s="117" t="s">
        <v>195</v>
      </c>
      <c r="O945" s="117" t="s">
        <v>195</v>
      </c>
      <c r="P945" s="117" t="s">
        <v>195</v>
      </c>
      <c r="Q945" s="117" t="s">
        <v>195</v>
      </c>
      <c r="R945" s="117" t="s">
        <v>195</v>
      </c>
      <c r="S945" s="117" t="s">
        <v>195</v>
      </c>
      <c r="T945" s="117" t="s">
        <v>195</v>
      </c>
      <c r="U945" s="118" t="s">
        <v>195</v>
      </c>
      <c r="V945" s="106">
        <v>9</v>
      </c>
      <c r="W945" s="106">
        <v>4</v>
      </c>
      <c r="X945" s="106">
        <v>14</v>
      </c>
      <c r="Y945" s="106">
        <v>13</v>
      </c>
      <c r="Z945" s="106">
        <v>10</v>
      </c>
      <c r="AA945" s="106">
        <v>12</v>
      </c>
      <c r="AB945" s="106">
        <v>7</v>
      </c>
      <c r="AC945" s="106">
        <v>7</v>
      </c>
      <c r="AD945" s="106">
        <v>6</v>
      </c>
      <c r="AE945" s="106">
        <v>7</v>
      </c>
      <c r="AF945" s="106">
        <v>8</v>
      </c>
      <c r="AG945" s="182">
        <v>11</v>
      </c>
      <c r="AH945" s="119">
        <f t="shared" si="250"/>
        <v>108</v>
      </c>
      <c r="AI945" s="106">
        <f t="shared" si="251"/>
        <v>9</v>
      </c>
      <c r="AJ945" s="107">
        <f t="shared" si="252"/>
        <v>4</v>
      </c>
      <c r="AK945" s="107">
        <f t="shared" si="253"/>
        <v>14</v>
      </c>
      <c r="AL945" s="107">
        <f t="shared" si="254"/>
        <v>13</v>
      </c>
      <c r="AM945" s="107">
        <f t="shared" si="255"/>
        <v>10</v>
      </c>
      <c r="AN945" s="107">
        <f t="shared" si="256"/>
        <v>12</v>
      </c>
      <c r="AO945" s="107">
        <f t="shared" si="257"/>
        <v>7</v>
      </c>
      <c r="AP945" s="107">
        <f t="shared" si="258"/>
        <v>7</v>
      </c>
      <c r="AQ945" s="107">
        <f t="shared" si="259"/>
        <v>6</v>
      </c>
      <c r="AR945" s="107">
        <f t="shared" si="260"/>
        <v>7</v>
      </c>
      <c r="AS945" s="107">
        <f t="shared" si="261"/>
        <v>8</v>
      </c>
      <c r="AT945" s="107">
        <f t="shared" si="262"/>
        <v>11</v>
      </c>
      <c r="AU945" s="105">
        <f t="shared" si="263"/>
        <v>108</v>
      </c>
      <c r="AV945" s="86">
        <v>4486.1499999999978</v>
      </c>
      <c r="AW945" s="87">
        <f t="shared" si="264"/>
        <v>6994.35</v>
      </c>
      <c r="AX945" s="87">
        <f t="shared" si="265"/>
        <v>2508.2000000000025</v>
      </c>
    </row>
    <row r="946" spans="1:50" ht="15.75" thickBot="1" x14ac:dyDescent="0.3">
      <c r="A946" s="179" t="s">
        <v>130</v>
      </c>
      <c r="B946" s="180" t="s">
        <v>334</v>
      </c>
      <c r="C946" s="181" t="s">
        <v>372</v>
      </c>
      <c r="D946" s="176" t="str">
        <f t="shared" si="249"/>
        <v>1639735335-United-STAR Kids-MRSA Central</v>
      </c>
      <c r="E946" s="169" t="s">
        <v>482</v>
      </c>
      <c r="F946" s="169" t="s">
        <v>236</v>
      </c>
      <c r="G946" s="169" t="s">
        <v>212</v>
      </c>
      <c r="H946" s="85" t="s">
        <v>468</v>
      </c>
      <c r="I946" s="95" t="s">
        <v>510</v>
      </c>
      <c r="J946" s="116" t="s">
        <v>38</v>
      </c>
      <c r="K946" s="117" t="s">
        <v>38</v>
      </c>
      <c r="L946" s="117" t="s">
        <v>38</v>
      </c>
      <c r="M946" s="117" t="s">
        <v>38</v>
      </c>
      <c r="N946" s="117" t="s">
        <v>38</v>
      </c>
      <c r="O946" s="117" t="s">
        <v>38</v>
      </c>
      <c r="P946" s="117" t="s">
        <v>38</v>
      </c>
      <c r="Q946" s="117" t="s">
        <v>38</v>
      </c>
      <c r="R946" s="117" t="s">
        <v>38</v>
      </c>
      <c r="S946" s="117" t="s">
        <v>38</v>
      </c>
      <c r="T946" s="117" t="s">
        <v>38</v>
      </c>
      <c r="U946" s="118" t="s">
        <v>38</v>
      </c>
      <c r="V946" s="106">
        <v>10</v>
      </c>
      <c r="W946" s="106">
        <v>9</v>
      </c>
      <c r="X946" s="106">
        <v>4</v>
      </c>
      <c r="Y946" s="106">
        <v>5</v>
      </c>
      <c r="Z946" s="106">
        <v>2</v>
      </c>
      <c r="AA946" s="106">
        <v>2</v>
      </c>
      <c r="AB946" s="106">
        <v>0</v>
      </c>
      <c r="AC946" s="106">
        <v>0</v>
      </c>
      <c r="AD946" s="106">
        <v>0</v>
      </c>
      <c r="AE946" s="106">
        <v>0</v>
      </c>
      <c r="AF946" s="106">
        <v>0</v>
      </c>
      <c r="AG946" s="182">
        <v>0</v>
      </c>
      <c r="AH946" s="119">
        <f t="shared" si="250"/>
        <v>32</v>
      </c>
      <c r="AI946" s="106">
        <f t="shared" si="251"/>
        <v>0</v>
      </c>
      <c r="AJ946" s="107">
        <f t="shared" si="252"/>
        <v>0</v>
      </c>
      <c r="AK946" s="107">
        <f t="shared" si="253"/>
        <v>0</v>
      </c>
      <c r="AL946" s="107">
        <f t="shared" si="254"/>
        <v>0</v>
      </c>
      <c r="AM946" s="107">
        <f t="shared" si="255"/>
        <v>0</v>
      </c>
      <c r="AN946" s="107">
        <f t="shared" si="256"/>
        <v>0</v>
      </c>
      <c r="AO946" s="107">
        <f t="shared" si="257"/>
        <v>0</v>
      </c>
      <c r="AP946" s="107">
        <f t="shared" si="258"/>
        <v>0</v>
      </c>
      <c r="AQ946" s="107">
        <f t="shared" si="259"/>
        <v>0</v>
      </c>
      <c r="AR946" s="107">
        <f t="shared" si="260"/>
        <v>0</v>
      </c>
      <c r="AS946" s="107">
        <f t="shared" si="261"/>
        <v>0</v>
      </c>
      <c r="AT946" s="107">
        <f t="shared" si="262"/>
        <v>0</v>
      </c>
      <c r="AU946" s="105">
        <f t="shared" si="263"/>
        <v>0</v>
      </c>
      <c r="AV946" s="86">
        <v>3727.2999999999988</v>
      </c>
      <c r="AW946" s="87">
        <f t="shared" si="264"/>
        <v>0</v>
      </c>
      <c r="AX946" s="87">
        <f t="shared" si="265"/>
        <v>-3727.2999999999988</v>
      </c>
    </row>
    <row r="947" spans="1:50" ht="15.75" thickBot="1" x14ac:dyDescent="0.3">
      <c r="A947" s="179" t="s">
        <v>143</v>
      </c>
      <c r="B947" s="180" t="s">
        <v>406</v>
      </c>
      <c r="C947" s="181" t="s">
        <v>372</v>
      </c>
      <c r="D947" s="176" t="str">
        <f t="shared" si="249"/>
        <v>1699947408-United-STAR Kids-MRSA Central</v>
      </c>
      <c r="E947" s="169" t="s">
        <v>482</v>
      </c>
      <c r="F947" s="169" t="s">
        <v>236</v>
      </c>
      <c r="G947" s="169" t="s">
        <v>212</v>
      </c>
      <c r="H947" s="85" t="s">
        <v>469</v>
      </c>
      <c r="I947" s="95" t="s">
        <v>510</v>
      </c>
      <c r="J947" s="116" t="s">
        <v>195</v>
      </c>
      <c r="K947" s="117" t="s">
        <v>195</v>
      </c>
      <c r="L947" s="117" t="s">
        <v>195</v>
      </c>
      <c r="M947" s="117" t="s">
        <v>195</v>
      </c>
      <c r="N947" s="117" t="s">
        <v>195</v>
      </c>
      <c r="O947" s="117" t="s">
        <v>195</v>
      </c>
      <c r="P947" s="117" t="s">
        <v>195</v>
      </c>
      <c r="Q947" s="117" t="s">
        <v>195</v>
      </c>
      <c r="R947" s="117" t="s">
        <v>195</v>
      </c>
      <c r="S947" s="117" t="s">
        <v>195</v>
      </c>
      <c r="T947" s="117" t="s">
        <v>195</v>
      </c>
      <c r="U947" s="118" t="s">
        <v>195</v>
      </c>
      <c r="V947" s="106">
        <v>0</v>
      </c>
      <c r="W947" s="106">
        <v>0</v>
      </c>
      <c r="X947" s="106">
        <v>0</v>
      </c>
      <c r="Y947" s="106">
        <v>0</v>
      </c>
      <c r="Z947" s="106">
        <v>0</v>
      </c>
      <c r="AA947" s="106">
        <v>0</v>
      </c>
      <c r="AB947" s="106">
        <v>0</v>
      </c>
      <c r="AC947" s="106">
        <v>1</v>
      </c>
      <c r="AD947" s="106">
        <v>0</v>
      </c>
      <c r="AE947" s="106">
        <v>1</v>
      </c>
      <c r="AF947" s="106">
        <v>0</v>
      </c>
      <c r="AG947" s="182">
        <v>0</v>
      </c>
      <c r="AH947" s="119">
        <f t="shared" si="250"/>
        <v>2</v>
      </c>
      <c r="AI947" s="106">
        <f t="shared" si="251"/>
        <v>0</v>
      </c>
      <c r="AJ947" s="107">
        <f t="shared" si="252"/>
        <v>0</v>
      </c>
      <c r="AK947" s="107">
        <f t="shared" si="253"/>
        <v>0</v>
      </c>
      <c r="AL947" s="107">
        <f t="shared" si="254"/>
        <v>0</v>
      </c>
      <c r="AM947" s="107">
        <f t="shared" si="255"/>
        <v>0</v>
      </c>
      <c r="AN947" s="107">
        <f t="shared" si="256"/>
        <v>0</v>
      </c>
      <c r="AO947" s="107">
        <f t="shared" si="257"/>
        <v>0</v>
      </c>
      <c r="AP947" s="107">
        <f t="shared" si="258"/>
        <v>1</v>
      </c>
      <c r="AQ947" s="107">
        <f t="shared" si="259"/>
        <v>0</v>
      </c>
      <c r="AR947" s="107">
        <f t="shared" si="260"/>
        <v>1</v>
      </c>
      <c r="AS947" s="107">
        <f t="shared" si="261"/>
        <v>0</v>
      </c>
      <c r="AT947" s="107">
        <f t="shared" si="262"/>
        <v>0</v>
      </c>
      <c r="AU947" s="105">
        <f t="shared" si="263"/>
        <v>2</v>
      </c>
      <c r="AV947" s="86">
        <v>51.839999999999975</v>
      </c>
      <c r="AW947" s="87">
        <f t="shared" si="264"/>
        <v>129.53</v>
      </c>
      <c r="AX947" s="87">
        <f t="shared" si="265"/>
        <v>77.690000000000026</v>
      </c>
    </row>
    <row r="948" spans="1:50" ht="15.75" thickBot="1" x14ac:dyDescent="0.3">
      <c r="A948" s="179" t="s">
        <v>135</v>
      </c>
      <c r="B948" s="180" t="s">
        <v>313</v>
      </c>
      <c r="C948" s="181" t="s">
        <v>372</v>
      </c>
      <c r="D948" s="176" t="str">
        <f t="shared" si="249"/>
        <v>1669468617-United-STAR Kids-MRSA Central</v>
      </c>
      <c r="E948" s="169" t="s">
        <v>482</v>
      </c>
      <c r="F948" s="169" t="s">
        <v>236</v>
      </c>
      <c r="G948" s="169" t="s">
        <v>212</v>
      </c>
      <c r="H948" s="85" t="s">
        <v>469</v>
      </c>
      <c r="I948" s="95" t="s">
        <v>510</v>
      </c>
      <c r="J948" s="116" t="s">
        <v>195</v>
      </c>
      <c r="K948" s="117" t="s">
        <v>195</v>
      </c>
      <c r="L948" s="117" t="s">
        <v>195</v>
      </c>
      <c r="M948" s="117" t="s">
        <v>195</v>
      </c>
      <c r="N948" s="117" t="s">
        <v>195</v>
      </c>
      <c r="O948" s="117" t="s">
        <v>195</v>
      </c>
      <c r="P948" s="117" t="s">
        <v>195</v>
      </c>
      <c r="Q948" s="117" t="s">
        <v>195</v>
      </c>
      <c r="R948" s="117" t="s">
        <v>195</v>
      </c>
      <c r="S948" s="117" t="s">
        <v>195</v>
      </c>
      <c r="T948" s="117" t="s">
        <v>195</v>
      </c>
      <c r="U948" s="118" t="s">
        <v>195</v>
      </c>
      <c r="V948" s="106">
        <v>8</v>
      </c>
      <c r="W948" s="106">
        <v>4</v>
      </c>
      <c r="X948" s="106">
        <v>2</v>
      </c>
      <c r="Y948" s="106">
        <v>5</v>
      </c>
      <c r="Z948" s="106">
        <v>5</v>
      </c>
      <c r="AA948" s="106">
        <v>7</v>
      </c>
      <c r="AB948" s="106">
        <v>7</v>
      </c>
      <c r="AC948" s="106">
        <v>7</v>
      </c>
      <c r="AD948" s="106">
        <v>6</v>
      </c>
      <c r="AE948" s="106">
        <v>1</v>
      </c>
      <c r="AF948" s="106">
        <v>4</v>
      </c>
      <c r="AG948" s="182">
        <v>8</v>
      </c>
      <c r="AH948" s="119">
        <f t="shared" si="250"/>
        <v>64</v>
      </c>
      <c r="AI948" s="106">
        <f t="shared" si="251"/>
        <v>8</v>
      </c>
      <c r="AJ948" s="107">
        <f t="shared" si="252"/>
        <v>4</v>
      </c>
      <c r="AK948" s="107">
        <f t="shared" si="253"/>
        <v>2</v>
      </c>
      <c r="AL948" s="107">
        <f t="shared" si="254"/>
        <v>5</v>
      </c>
      <c r="AM948" s="107">
        <f t="shared" si="255"/>
        <v>5</v>
      </c>
      <c r="AN948" s="107">
        <f t="shared" si="256"/>
        <v>7</v>
      </c>
      <c r="AO948" s="107">
        <f t="shared" si="257"/>
        <v>7</v>
      </c>
      <c r="AP948" s="107">
        <f t="shared" si="258"/>
        <v>7</v>
      </c>
      <c r="AQ948" s="107">
        <f t="shared" si="259"/>
        <v>6</v>
      </c>
      <c r="AR948" s="107">
        <f t="shared" si="260"/>
        <v>1</v>
      </c>
      <c r="AS948" s="107">
        <f t="shared" si="261"/>
        <v>4</v>
      </c>
      <c r="AT948" s="107">
        <f t="shared" si="262"/>
        <v>8</v>
      </c>
      <c r="AU948" s="105">
        <f t="shared" si="263"/>
        <v>64</v>
      </c>
      <c r="AV948" s="86">
        <v>2568.360000000001</v>
      </c>
      <c r="AW948" s="87">
        <f t="shared" si="264"/>
        <v>4144.8</v>
      </c>
      <c r="AX948" s="87">
        <f t="shared" si="265"/>
        <v>1576.4399999999991</v>
      </c>
    </row>
    <row r="949" spans="1:50" ht="15.75" thickBot="1" x14ac:dyDescent="0.3">
      <c r="A949" s="179" t="s">
        <v>69</v>
      </c>
      <c r="B949" s="180" t="s">
        <v>418</v>
      </c>
      <c r="C949" s="181" t="s">
        <v>372</v>
      </c>
      <c r="D949" s="176" t="str">
        <f t="shared" si="249"/>
        <v>1205263134-United-STAR Kids-MRSA Central</v>
      </c>
      <c r="E949" s="169" t="s">
        <v>482</v>
      </c>
      <c r="F949" s="169" t="s">
        <v>236</v>
      </c>
      <c r="G949" s="169" t="s">
        <v>212</v>
      </c>
      <c r="H949" s="85" t="s">
        <v>469</v>
      </c>
      <c r="I949" s="95" t="s">
        <v>510</v>
      </c>
      <c r="J949" s="116" t="s">
        <v>195</v>
      </c>
      <c r="K949" s="117" t="s">
        <v>195</v>
      </c>
      <c r="L949" s="117" t="s">
        <v>195</v>
      </c>
      <c r="M949" s="117" t="s">
        <v>195</v>
      </c>
      <c r="N949" s="117" t="s">
        <v>195</v>
      </c>
      <c r="O949" s="117" t="s">
        <v>195</v>
      </c>
      <c r="P949" s="117" t="s">
        <v>195</v>
      </c>
      <c r="Q949" s="117" t="s">
        <v>195</v>
      </c>
      <c r="R949" s="117" t="s">
        <v>195</v>
      </c>
      <c r="S949" s="117" t="s">
        <v>195</v>
      </c>
      <c r="T949" s="117" t="s">
        <v>195</v>
      </c>
      <c r="U949" s="118" t="s">
        <v>195</v>
      </c>
      <c r="V949" s="106">
        <v>0</v>
      </c>
      <c r="W949" s="106">
        <v>0</v>
      </c>
      <c r="X949" s="106">
        <v>0</v>
      </c>
      <c r="Y949" s="106">
        <v>0</v>
      </c>
      <c r="Z949" s="106">
        <v>0</v>
      </c>
      <c r="AA949" s="106">
        <v>0</v>
      </c>
      <c r="AB949" s="106">
        <v>0</v>
      </c>
      <c r="AC949" s="106">
        <v>0</v>
      </c>
      <c r="AD949" s="106">
        <v>0</v>
      </c>
      <c r="AE949" s="106">
        <v>0</v>
      </c>
      <c r="AF949" s="106">
        <v>0</v>
      </c>
      <c r="AG949" s="182">
        <v>0</v>
      </c>
      <c r="AH949" s="119">
        <f t="shared" si="250"/>
        <v>0</v>
      </c>
      <c r="AI949" s="106">
        <f t="shared" si="251"/>
        <v>0</v>
      </c>
      <c r="AJ949" s="107">
        <f t="shared" si="252"/>
        <v>0</v>
      </c>
      <c r="AK949" s="107">
        <f t="shared" si="253"/>
        <v>0</v>
      </c>
      <c r="AL949" s="107">
        <f t="shared" si="254"/>
        <v>0</v>
      </c>
      <c r="AM949" s="107">
        <f t="shared" si="255"/>
        <v>0</v>
      </c>
      <c r="AN949" s="107">
        <f t="shared" si="256"/>
        <v>0</v>
      </c>
      <c r="AO949" s="107">
        <f t="shared" si="257"/>
        <v>0</v>
      </c>
      <c r="AP949" s="107">
        <f t="shared" si="258"/>
        <v>0</v>
      </c>
      <c r="AQ949" s="107">
        <f t="shared" si="259"/>
        <v>0</v>
      </c>
      <c r="AR949" s="107">
        <f t="shared" si="260"/>
        <v>0</v>
      </c>
      <c r="AS949" s="107">
        <f t="shared" si="261"/>
        <v>0</v>
      </c>
      <c r="AT949" s="107">
        <f t="shared" si="262"/>
        <v>0</v>
      </c>
      <c r="AU949" s="105">
        <f t="shared" si="263"/>
        <v>0</v>
      </c>
      <c r="AV949" s="86">
        <v>51.839999999999975</v>
      </c>
      <c r="AW949" s="87">
        <f t="shared" si="264"/>
        <v>0</v>
      </c>
      <c r="AX949" s="87">
        <f t="shared" si="265"/>
        <v>-51.839999999999975</v>
      </c>
    </row>
    <row r="950" spans="1:50" ht="15.75" thickBot="1" x14ac:dyDescent="0.3">
      <c r="A950" s="179" t="s">
        <v>142</v>
      </c>
      <c r="B950" s="180" t="s">
        <v>371</v>
      </c>
      <c r="C950" s="181" t="s">
        <v>372</v>
      </c>
      <c r="D950" s="176" t="str">
        <f t="shared" si="249"/>
        <v>1699076257-United-STAR Kids-MRSA Central</v>
      </c>
      <c r="E950" s="169" t="s">
        <v>482</v>
      </c>
      <c r="F950" s="169" t="s">
        <v>236</v>
      </c>
      <c r="G950" s="169" t="s">
        <v>212</v>
      </c>
      <c r="H950" s="85" t="s">
        <v>469</v>
      </c>
      <c r="I950" s="95" t="s">
        <v>510</v>
      </c>
      <c r="J950" s="116" t="s">
        <v>195</v>
      </c>
      <c r="K950" s="117" t="s">
        <v>195</v>
      </c>
      <c r="L950" s="117" t="s">
        <v>195</v>
      </c>
      <c r="M950" s="117" t="s">
        <v>195</v>
      </c>
      <c r="N950" s="117" t="s">
        <v>195</v>
      </c>
      <c r="O950" s="117" t="s">
        <v>195</v>
      </c>
      <c r="P950" s="117" t="s">
        <v>195</v>
      </c>
      <c r="Q950" s="117" t="s">
        <v>195</v>
      </c>
      <c r="R950" s="117" t="s">
        <v>195</v>
      </c>
      <c r="S950" s="117" t="s">
        <v>195</v>
      </c>
      <c r="T950" s="117" t="s">
        <v>195</v>
      </c>
      <c r="U950" s="118" t="s">
        <v>195</v>
      </c>
      <c r="V950" s="106">
        <v>0</v>
      </c>
      <c r="W950" s="106">
        <v>0</v>
      </c>
      <c r="X950" s="106">
        <v>0</v>
      </c>
      <c r="Y950" s="106">
        <v>0</v>
      </c>
      <c r="Z950" s="106">
        <v>0</v>
      </c>
      <c r="AA950" s="106">
        <v>0</v>
      </c>
      <c r="AB950" s="106">
        <v>0</v>
      </c>
      <c r="AC950" s="106">
        <v>0</v>
      </c>
      <c r="AD950" s="106">
        <v>0</v>
      </c>
      <c r="AE950" s="106">
        <v>0</v>
      </c>
      <c r="AF950" s="106">
        <v>0</v>
      </c>
      <c r="AG950" s="182">
        <v>0</v>
      </c>
      <c r="AH950" s="119">
        <f t="shared" si="250"/>
        <v>0</v>
      </c>
      <c r="AI950" s="106">
        <f t="shared" si="251"/>
        <v>0</v>
      </c>
      <c r="AJ950" s="107">
        <f t="shared" si="252"/>
        <v>0</v>
      </c>
      <c r="AK950" s="107">
        <f t="shared" si="253"/>
        <v>0</v>
      </c>
      <c r="AL950" s="107">
        <f t="shared" si="254"/>
        <v>0</v>
      </c>
      <c r="AM950" s="107">
        <f t="shared" si="255"/>
        <v>0</v>
      </c>
      <c r="AN950" s="107">
        <f t="shared" si="256"/>
        <v>0</v>
      </c>
      <c r="AO950" s="107">
        <f t="shared" si="257"/>
        <v>0</v>
      </c>
      <c r="AP950" s="107">
        <f t="shared" si="258"/>
        <v>0</v>
      </c>
      <c r="AQ950" s="107">
        <f t="shared" si="259"/>
        <v>0</v>
      </c>
      <c r="AR950" s="107">
        <f t="shared" si="260"/>
        <v>0</v>
      </c>
      <c r="AS950" s="107">
        <f t="shared" si="261"/>
        <v>0</v>
      </c>
      <c r="AT950" s="107">
        <f t="shared" si="262"/>
        <v>0</v>
      </c>
      <c r="AU950" s="105">
        <f t="shared" si="263"/>
        <v>0</v>
      </c>
      <c r="AV950" s="86">
        <v>1438.8</v>
      </c>
      <c r="AW950" s="87">
        <f t="shared" si="264"/>
        <v>0</v>
      </c>
      <c r="AX950" s="87">
        <f t="shared" si="265"/>
        <v>-1438.8</v>
      </c>
    </row>
    <row r="951" spans="1:50" ht="15.75" thickBot="1" x14ac:dyDescent="0.3">
      <c r="A951" s="179" t="s">
        <v>149</v>
      </c>
      <c r="B951" s="180" t="s">
        <v>408</v>
      </c>
      <c r="C951" s="181" t="s">
        <v>372</v>
      </c>
      <c r="D951" s="176" t="str">
        <f t="shared" si="249"/>
        <v>1730480393-United-STAR Kids-MRSA Central</v>
      </c>
      <c r="E951" s="169" t="s">
        <v>482</v>
      </c>
      <c r="F951" s="169" t="s">
        <v>236</v>
      </c>
      <c r="G951" s="169" t="s">
        <v>212</v>
      </c>
      <c r="H951" s="85" t="s">
        <v>469</v>
      </c>
      <c r="I951" s="95" t="s">
        <v>510</v>
      </c>
      <c r="J951" s="116" t="s">
        <v>195</v>
      </c>
      <c r="K951" s="117" t="s">
        <v>195</v>
      </c>
      <c r="L951" s="117" t="s">
        <v>195</v>
      </c>
      <c r="M951" s="117" t="s">
        <v>195</v>
      </c>
      <c r="N951" s="117" t="s">
        <v>195</v>
      </c>
      <c r="O951" s="117" t="s">
        <v>195</v>
      </c>
      <c r="P951" s="117" t="s">
        <v>195</v>
      </c>
      <c r="Q951" s="117" t="s">
        <v>195</v>
      </c>
      <c r="R951" s="117" t="s">
        <v>195</v>
      </c>
      <c r="S951" s="117" t="s">
        <v>195</v>
      </c>
      <c r="T951" s="117" t="s">
        <v>195</v>
      </c>
      <c r="U951" s="118" t="s">
        <v>195</v>
      </c>
      <c r="V951" s="106">
        <v>0</v>
      </c>
      <c r="W951" s="106">
        <v>0</v>
      </c>
      <c r="X951" s="106">
        <v>0</v>
      </c>
      <c r="Y951" s="106">
        <v>0</v>
      </c>
      <c r="Z951" s="106">
        <v>0</v>
      </c>
      <c r="AA951" s="106">
        <v>0</v>
      </c>
      <c r="AB951" s="106">
        <v>0</v>
      </c>
      <c r="AC951" s="106">
        <v>0</v>
      </c>
      <c r="AD951" s="106">
        <v>0</v>
      </c>
      <c r="AE951" s="106">
        <v>0</v>
      </c>
      <c r="AF951" s="106">
        <v>0</v>
      </c>
      <c r="AG951" s="182">
        <v>0</v>
      </c>
      <c r="AH951" s="119">
        <f t="shared" si="250"/>
        <v>0</v>
      </c>
      <c r="AI951" s="106">
        <f t="shared" si="251"/>
        <v>0</v>
      </c>
      <c r="AJ951" s="107">
        <f t="shared" si="252"/>
        <v>0</v>
      </c>
      <c r="AK951" s="107">
        <f t="shared" si="253"/>
        <v>0</v>
      </c>
      <c r="AL951" s="107">
        <f t="shared" si="254"/>
        <v>0</v>
      </c>
      <c r="AM951" s="107">
        <f t="shared" si="255"/>
        <v>0</v>
      </c>
      <c r="AN951" s="107">
        <f t="shared" si="256"/>
        <v>0</v>
      </c>
      <c r="AO951" s="107">
        <f t="shared" si="257"/>
        <v>0</v>
      </c>
      <c r="AP951" s="107">
        <f t="shared" si="258"/>
        <v>0</v>
      </c>
      <c r="AQ951" s="107">
        <f t="shared" si="259"/>
        <v>0</v>
      </c>
      <c r="AR951" s="107">
        <f t="shared" si="260"/>
        <v>0</v>
      </c>
      <c r="AS951" s="107">
        <f t="shared" si="261"/>
        <v>0</v>
      </c>
      <c r="AT951" s="107">
        <f t="shared" si="262"/>
        <v>0</v>
      </c>
      <c r="AU951" s="105">
        <f t="shared" si="263"/>
        <v>0</v>
      </c>
      <c r="AV951" s="86">
        <v>915.48000000000036</v>
      </c>
      <c r="AW951" s="87">
        <f t="shared" si="264"/>
        <v>0</v>
      </c>
      <c r="AX951" s="87">
        <f t="shared" si="265"/>
        <v>-915.48000000000036</v>
      </c>
    </row>
    <row r="952" spans="1:50" ht="15.75" thickBot="1" x14ac:dyDescent="0.3">
      <c r="A952" s="179" t="s">
        <v>159</v>
      </c>
      <c r="B952" s="180" t="s">
        <v>373</v>
      </c>
      <c r="C952" s="181" t="s">
        <v>372</v>
      </c>
      <c r="D952" s="176" t="str">
        <f t="shared" si="249"/>
        <v>1821399767-United-STAR Kids-MRSA Central</v>
      </c>
      <c r="E952" s="169" t="s">
        <v>482</v>
      </c>
      <c r="F952" s="169" t="s">
        <v>236</v>
      </c>
      <c r="G952" s="169" t="s">
        <v>212</v>
      </c>
      <c r="H952" s="85" t="s">
        <v>469</v>
      </c>
      <c r="I952" s="95" t="s">
        <v>510</v>
      </c>
      <c r="J952" s="116" t="s">
        <v>195</v>
      </c>
      <c r="K952" s="117" t="s">
        <v>195</v>
      </c>
      <c r="L952" s="117" t="s">
        <v>195</v>
      </c>
      <c r="M952" s="117" t="s">
        <v>195</v>
      </c>
      <c r="N952" s="117" t="s">
        <v>195</v>
      </c>
      <c r="O952" s="117" t="s">
        <v>195</v>
      </c>
      <c r="P952" s="117" t="s">
        <v>195</v>
      </c>
      <c r="Q952" s="117" t="s">
        <v>195</v>
      </c>
      <c r="R952" s="117" t="s">
        <v>195</v>
      </c>
      <c r="S952" s="117" t="s">
        <v>195</v>
      </c>
      <c r="T952" s="117" t="s">
        <v>195</v>
      </c>
      <c r="U952" s="118" t="s">
        <v>195</v>
      </c>
      <c r="V952" s="106">
        <v>0</v>
      </c>
      <c r="W952" s="106">
        <v>0</v>
      </c>
      <c r="X952" s="106">
        <v>0</v>
      </c>
      <c r="Y952" s="106">
        <v>0</v>
      </c>
      <c r="Z952" s="106">
        <v>0</v>
      </c>
      <c r="AA952" s="106">
        <v>0</v>
      </c>
      <c r="AB952" s="106">
        <v>0</v>
      </c>
      <c r="AC952" s="106">
        <v>0</v>
      </c>
      <c r="AD952" s="106">
        <v>0</v>
      </c>
      <c r="AE952" s="106">
        <v>0</v>
      </c>
      <c r="AF952" s="106">
        <v>0</v>
      </c>
      <c r="AG952" s="182">
        <v>0</v>
      </c>
      <c r="AH952" s="119">
        <f t="shared" si="250"/>
        <v>0</v>
      </c>
      <c r="AI952" s="106">
        <f t="shared" si="251"/>
        <v>0</v>
      </c>
      <c r="AJ952" s="107">
        <f t="shared" si="252"/>
        <v>0</v>
      </c>
      <c r="AK952" s="107">
        <f t="shared" si="253"/>
        <v>0</v>
      </c>
      <c r="AL952" s="107">
        <f t="shared" si="254"/>
        <v>0</v>
      </c>
      <c r="AM952" s="107">
        <f t="shared" si="255"/>
        <v>0</v>
      </c>
      <c r="AN952" s="107">
        <f t="shared" si="256"/>
        <v>0</v>
      </c>
      <c r="AO952" s="107">
        <f t="shared" si="257"/>
        <v>0</v>
      </c>
      <c r="AP952" s="107">
        <f t="shared" si="258"/>
        <v>0</v>
      </c>
      <c r="AQ952" s="107">
        <f t="shared" si="259"/>
        <v>0</v>
      </c>
      <c r="AR952" s="107">
        <f t="shared" si="260"/>
        <v>0</v>
      </c>
      <c r="AS952" s="107">
        <f t="shared" si="261"/>
        <v>0</v>
      </c>
      <c r="AT952" s="107">
        <f t="shared" si="262"/>
        <v>0</v>
      </c>
      <c r="AU952" s="105">
        <f t="shared" si="263"/>
        <v>0</v>
      </c>
      <c r="AV952" s="86">
        <v>77.760000000000005</v>
      </c>
      <c r="AW952" s="87">
        <f t="shared" si="264"/>
        <v>0</v>
      </c>
      <c r="AX952" s="87">
        <f t="shared" si="265"/>
        <v>-77.760000000000005</v>
      </c>
    </row>
    <row r="953" spans="1:50" ht="15.75" thickBot="1" x14ac:dyDescent="0.3">
      <c r="A953" s="179" t="s">
        <v>112</v>
      </c>
      <c r="B953" s="180" t="s">
        <v>317</v>
      </c>
      <c r="C953" s="181" t="s">
        <v>372</v>
      </c>
      <c r="D953" s="176" t="str">
        <f t="shared" si="249"/>
        <v>1518900778-United-STAR Kids-MRSA Central</v>
      </c>
      <c r="E953" s="169" t="s">
        <v>482</v>
      </c>
      <c r="F953" s="169" t="s">
        <v>236</v>
      </c>
      <c r="G953" s="169" t="s">
        <v>212</v>
      </c>
      <c r="H953" s="85" t="s">
        <v>469</v>
      </c>
      <c r="I953" s="95" t="s">
        <v>510</v>
      </c>
      <c r="J953" s="116" t="s">
        <v>195</v>
      </c>
      <c r="K953" s="117" t="s">
        <v>195</v>
      </c>
      <c r="L953" s="117" t="s">
        <v>195</v>
      </c>
      <c r="M953" s="117" t="s">
        <v>195</v>
      </c>
      <c r="N953" s="117" t="s">
        <v>195</v>
      </c>
      <c r="O953" s="117" t="s">
        <v>195</v>
      </c>
      <c r="P953" s="117" t="s">
        <v>195</v>
      </c>
      <c r="Q953" s="117" t="s">
        <v>195</v>
      </c>
      <c r="R953" s="117" t="s">
        <v>195</v>
      </c>
      <c r="S953" s="117" t="s">
        <v>195</v>
      </c>
      <c r="T953" s="117" t="s">
        <v>195</v>
      </c>
      <c r="U953" s="118" t="s">
        <v>195</v>
      </c>
      <c r="V953" s="106">
        <v>0</v>
      </c>
      <c r="W953" s="106">
        <v>0</v>
      </c>
      <c r="X953" s="106">
        <v>0</v>
      </c>
      <c r="Y953" s="106">
        <v>0</v>
      </c>
      <c r="Z953" s="106">
        <v>0</v>
      </c>
      <c r="AA953" s="106">
        <v>0</v>
      </c>
      <c r="AB953" s="106">
        <v>0</v>
      </c>
      <c r="AC953" s="106">
        <v>0</v>
      </c>
      <c r="AD953" s="106">
        <v>0</v>
      </c>
      <c r="AE953" s="106">
        <v>0</v>
      </c>
      <c r="AF953" s="106">
        <v>0</v>
      </c>
      <c r="AG953" s="182">
        <v>0</v>
      </c>
      <c r="AH953" s="119">
        <f t="shared" si="250"/>
        <v>0</v>
      </c>
      <c r="AI953" s="106">
        <f t="shared" si="251"/>
        <v>0</v>
      </c>
      <c r="AJ953" s="107">
        <f t="shared" si="252"/>
        <v>0</v>
      </c>
      <c r="AK953" s="107">
        <f t="shared" si="253"/>
        <v>0</v>
      </c>
      <c r="AL953" s="107">
        <f t="shared" si="254"/>
        <v>0</v>
      </c>
      <c r="AM953" s="107">
        <f t="shared" si="255"/>
        <v>0</v>
      </c>
      <c r="AN953" s="107">
        <f t="shared" si="256"/>
        <v>0</v>
      </c>
      <c r="AO953" s="107">
        <f t="shared" si="257"/>
        <v>0</v>
      </c>
      <c r="AP953" s="107">
        <f t="shared" si="258"/>
        <v>0</v>
      </c>
      <c r="AQ953" s="107">
        <f t="shared" si="259"/>
        <v>0</v>
      </c>
      <c r="AR953" s="107">
        <f t="shared" si="260"/>
        <v>0</v>
      </c>
      <c r="AS953" s="107">
        <f t="shared" si="261"/>
        <v>0</v>
      </c>
      <c r="AT953" s="107">
        <f t="shared" si="262"/>
        <v>0</v>
      </c>
      <c r="AU953" s="105">
        <f t="shared" si="263"/>
        <v>0</v>
      </c>
      <c r="AV953" s="86">
        <v>0</v>
      </c>
      <c r="AW953" s="87">
        <f t="shared" si="264"/>
        <v>0</v>
      </c>
      <c r="AX953" s="87">
        <f t="shared" si="265"/>
        <v>0</v>
      </c>
    </row>
    <row r="954" spans="1:50" ht="15.75" thickBot="1" x14ac:dyDescent="0.3">
      <c r="A954" s="179" t="s">
        <v>173</v>
      </c>
      <c r="B954" s="180" t="s">
        <v>353</v>
      </c>
      <c r="C954" s="181" t="s">
        <v>372</v>
      </c>
      <c r="D954" s="176" t="str">
        <f t="shared" ref="D954:D1017" si="266">_xlfn.CONCAT(A954&amp;"-"&amp;E954&amp;"-"&amp;F954&amp;"-"&amp;G954)</f>
        <v>1902107568-United-STAR Kids-MRSA Central</v>
      </c>
      <c r="E954" s="169" t="s">
        <v>482</v>
      </c>
      <c r="F954" s="169" t="s">
        <v>236</v>
      </c>
      <c r="G954" s="169" t="s">
        <v>212</v>
      </c>
      <c r="H954" s="85" t="s">
        <v>469</v>
      </c>
      <c r="I954" s="95" t="s">
        <v>510</v>
      </c>
      <c r="J954" s="116" t="s">
        <v>195</v>
      </c>
      <c r="K954" s="117" t="s">
        <v>195</v>
      </c>
      <c r="L954" s="117" t="s">
        <v>195</v>
      </c>
      <c r="M954" s="117" t="s">
        <v>195</v>
      </c>
      <c r="N954" s="117" t="s">
        <v>195</v>
      </c>
      <c r="O954" s="117" t="s">
        <v>195</v>
      </c>
      <c r="P954" s="117" t="s">
        <v>195</v>
      </c>
      <c r="Q954" s="117" t="s">
        <v>195</v>
      </c>
      <c r="R954" s="117" t="s">
        <v>195</v>
      </c>
      <c r="S954" s="117" t="s">
        <v>195</v>
      </c>
      <c r="T954" s="117" t="s">
        <v>195</v>
      </c>
      <c r="U954" s="118" t="s">
        <v>195</v>
      </c>
      <c r="V954" s="106">
        <v>0</v>
      </c>
      <c r="W954" s="106">
        <v>0</v>
      </c>
      <c r="X954" s="106">
        <v>0</v>
      </c>
      <c r="Y954" s="106">
        <v>0</v>
      </c>
      <c r="Z954" s="106">
        <v>0</v>
      </c>
      <c r="AA954" s="106">
        <v>0</v>
      </c>
      <c r="AB954" s="106">
        <v>0</v>
      </c>
      <c r="AC954" s="106">
        <v>0</v>
      </c>
      <c r="AD954" s="106">
        <v>0</v>
      </c>
      <c r="AE954" s="106">
        <v>0</v>
      </c>
      <c r="AF954" s="106">
        <v>0</v>
      </c>
      <c r="AG954" s="182">
        <v>0</v>
      </c>
      <c r="AH954" s="119">
        <f t="shared" si="250"/>
        <v>0</v>
      </c>
      <c r="AI954" s="106">
        <f t="shared" si="251"/>
        <v>0</v>
      </c>
      <c r="AJ954" s="107">
        <f t="shared" si="252"/>
        <v>0</v>
      </c>
      <c r="AK954" s="107">
        <f t="shared" si="253"/>
        <v>0</v>
      </c>
      <c r="AL954" s="107">
        <f t="shared" si="254"/>
        <v>0</v>
      </c>
      <c r="AM954" s="107">
        <f t="shared" si="255"/>
        <v>0</v>
      </c>
      <c r="AN954" s="107">
        <f t="shared" si="256"/>
        <v>0</v>
      </c>
      <c r="AO954" s="107">
        <f t="shared" si="257"/>
        <v>0</v>
      </c>
      <c r="AP954" s="107">
        <f t="shared" si="258"/>
        <v>0</v>
      </c>
      <c r="AQ954" s="107">
        <f t="shared" si="259"/>
        <v>0</v>
      </c>
      <c r="AR954" s="107">
        <f t="shared" si="260"/>
        <v>0</v>
      </c>
      <c r="AS954" s="107">
        <f t="shared" si="261"/>
        <v>0</v>
      </c>
      <c r="AT954" s="107">
        <f t="shared" si="262"/>
        <v>0</v>
      </c>
      <c r="AU954" s="105">
        <f t="shared" si="263"/>
        <v>0</v>
      </c>
      <c r="AV954" s="86">
        <v>901.43999999999994</v>
      </c>
      <c r="AW954" s="87">
        <f t="shared" si="264"/>
        <v>0</v>
      </c>
      <c r="AX954" s="87">
        <f t="shared" si="265"/>
        <v>-901.43999999999994</v>
      </c>
    </row>
    <row r="955" spans="1:50" ht="15.75" thickBot="1" x14ac:dyDescent="0.3">
      <c r="A955" s="179" t="s">
        <v>174</v>
      </c>
      <c r="B955" s="180" t="s">
        <v>417</v>
      </c>
      <c r="C955" s="181" t="s">
        <v>372</v>
      </c>
      <c r="D955" s="176" t="str">
        <f t="shared" si="266"/>
        <v>1902384951-United-STAR Kids-MRSA Central</v>
      </c>
      <c r="E955" s="169" t="s">
        <v>482</v>
      </c>
      <c r="F955" s="169" t="s">
        <v>236</v>
      </c>
      <c r="G955" s="169" t="s">
        <v>212</v>
      </c>
      <c r="H955" s="85" t="s">
        <v>468</v>
      </c>
      <c r="I955" s="95" t="s">
        <v>510</v>
      </c>
      <c r="J955" s="116" t="s">
        <v>38</v>
      </c>
      <c r="K955" s="117" t="s">
        <v>38</v>
      </c>
      <c r="L955" s="117" t="s">
        <v>38</v>
      </c>
      <c r="M955" s="117" t="s">
        <v>38</v>
      </c>
      <c r="N955" s="117" t="s">
        <v>38</v>
      </c>
      <c r="O955" s="117" t="s">
        <v>38</v>
      </c>
      <c r="P955" s="117" t="s">
        <v>38</v>
      </c>
      <c r="Q955" s="117" t="s">
        <v>38</v>
      </c>
      <c r="R955" s="117" t="s">
        <v>38</v>
      </c>
      <c r="S955" s="117" t="s">
        <v>38</v>
      </c>
      <c r="T955" s="117" t="s">
        <v>38</v>
      </c>
      <c r="U955" s="118" t="s">
        <v>38</v>
      </c>
      <c r="V955" s="106">
        <v>0</v>
      </c>
      <c r="W955" s="106">
        <v>0</v>
      </c>
      <c r="X955" s="106">
        <v>0</v>
      </c>
      <c r="Y955" s="106">
        <v>0</v>
      </c>
      <c r="Z955" s="106">
        <v>0</v>
      </c>
      <c r="AA955" s="106">
        <v>0</v>
      </c>
      <c r="AB955" s="106">
        <v>0</v>
      </c>
      <c r="AC955" s="106">
        <v>0</v>
      </c>
      <c r="AD955" s="106">
        <v>0</v>
      </c>
      <c r="AE955" s="106">
        <v>0</v>
      </c>
      <c r="AF955" s="106">
        <v>0</v>
      </c>
      <c r="AG955" s="182">
        <v>0</v>
      </c>
      <c r="AH955" s="119">
        <f t="shared" ref="AH955:AH1018" si="267">SUM(V955:AG955)</f>
        <v>0</v>
      </c>
      <c r="AI955" s="106">
        <f t="shared" ref="AI955:AI1018" si="268">IF(AND(J955="Y",$I955="0"),V955,0)</f>
        <v>0</v>
      </c>
      <c r="AJ955" s="107">
        <f t="shared" ref="AJ955:AJ1018" si="269">IF(AND(K955="Y",$I955="0"),W955,0)</f>
        <v>0</v>
      </c>
      <c r="AK955" s="107">
        <f t="shared" ref="AK955:AK1018" si="270">IF(AND(L955="Y",$I955="0"),X955,0)</f>
        <v>0</v>
      </c>
      <c r="AL955" s="107">
        <f t="shared" ref="AL955:AL1018" si="271">IF(AND(M955="Y",$I955="0"),Y955,0)</f>
        <v>0</v>
      </c>
      <c r="AM955" s="107">
        <f t="shared" ref="AM955:AM1018" si="272">IF(AND(N955="Y",$I955="0"),Z955,0)</f>
        <v>0</v>
      </c>
      <c r="AN955" s="107">
        <f t="shared" ref="AN955:AN1018" si="273">IF(AND(O955="Y",$I955="0"),AA955,0)</f>
        <v>0</v>
      </c>
      <c r="AO955" s="107">
        <f t="shared" ref="AO955:AO1018" si="274">IF(AND(P955="Y",$I955="0"),AB955,0)</f>
        <v>0</v>
      </c>
      <c r="AP955" s="107">
        <f t="shared" ref="AP955:AP1018" si="275">IF(AND(Q955="Y",$I955="0"),AC955,0)</f>
        <v>0</v>
      </c>
      <c r="AQ955" s="107">
        <f t="shared" ref="AQ955:AQ1018" si="276">IF(AND(R955="Y",$I955="0"),AD955,0)</f>
        <v>0</v>
      </c>
      <c r="AR955" s="107">
        <f t="shared" ref="AR955:AR1018" si="277">IF(AND(S955="Y",$I955="0"),AE955,0)</f>
        <v>0</v>
      </c>
      <c r="AS955" s="107">
        <f t="shared" ref="AS955:AS1018" si="278">IF(AND(T955="Y",$I955="0"),AF955,0)</f>
        <v>0</v>
      </c>
      <c r="AT955" s="107">
        <f t="shared" ref="AT955:AT1018" si="279">IF(AND(U955="Y",$I955="0"),AG955,0)</f>
        <v>0</v>
      </c>
      <c r="AU955" s="105">
        <f t="shared" ref="AU955:AU1018" si="280">SUM(AI955:AT955)</f>
        <v>0</v>
      </c>
      <c r="AV955" s="86">
        <v>0</v>
      </c>
      <c r="AW955" s="87">
        <f t="shared" ref="AW955:AW1018" si="281">ROUND(IF($H955=$A$2,Final_Comp1_FS,Final_Comp1_HB)*AU955,2)</f>
        <v>0</v>
      </c>
      <c r="AX955" s="87">
        <f t="shared" ref="AX955:AX1018" si="282">AW955-AV955</f>
        <v>0</v>
      </c>
    </row>
    <row r="956" spans="1:50" ht="15.75" thickBot="1" x14ac:dyDescent="0.3">
      <c r="A956" s="179" t="s">
        <v>44</v>
      </c>
      <c r="B956" s="180" t="s">
        <v>260</v>
      </c>
      <c r="C956" s="181" t="s">
        <v>352</v>
      </c>
      <c r="D956" s="176" t="str">
        <f t="shared" si="266"/>
        <v>1043719560-United-STAR Kids-MRSA Northeast</v>
      </c>
      <c r="E956" s="169" t="s">
        <v>482</v>
      </c>
      <c r="F956" s="169" t="s">
        <v>236</v>
      </c>
      <c r="G956" s="169" t="s">
        <v>262</v>
      </c>
      <c r="H956" s="85" t="s">
        <v>469</v>
      </c>
      <c r="I956" s="95" t="s">
        <v>510</v>
      </c>
      <c r="J956" s="116" t="s">
        <v>195</v>
      </c>
      <c r="K956" s="117" t="s">
        <v>195</v>
      </c>
      <c r="L956" s="117" t="s">
        <v>195</v>
      </c>
      <c r="M956" s="117" t="s">
        <v>195</v>
      </c>
      <c r="N956" s="117" t="s">
        <v>195</v>
      </c>
      <c r="O956" s="117" t="s">
        <v>195</v>
      </c>
      <c r="P956" s="117" t="s">
        <v>195</v>
      </c>
      <c r="Q956" s="117" t="s">
        <v>195</v>
      </c>
      <c r="R956" s="117" t="s">
        <v>195</v>
      </c>
      <c r="S956" s="117" t="s">
        <v>195</v>
      </c>
      <c r="T956" s="117" t="s">
        <v>195</v>
      </c>
      <c r="U956" s="118" t="s">
        <v>195</v>
      </c>
      <c r="V956" s="106">
        <v>2</v>
      </c>
      <c r="W956" s="106">
        <v>3</v>
      </c>
      <c r="X956" s="106">
        <v>2</v>
      </c>
      <c r="Y956" s="106">
        <v>1</v>
      </c>
      <c r="Z956" s="106">
        <v>3</v>
      </c>
      <c r="AA956" s="106">
        <v>0</v>
      </c>
      <c r="AB956" s="106">
        <v>3</v>
      </c>
      <c r="AC956" s="106">
        <v>0</v>
      </c>
      <c r="AD956" s="106">
        <v>0</v>
      </c>
      <c r="AE956" s="106">
        <v>2</v>
      </c>
      <c r="AF956" s="106">
        <v>0</v>
      </c>
      <c r="AG956" s="182">
        <v>1</v>
      </c>
      <c r="AH956" s="119">
        <f t="shared" si="267"/>
        <v>17</v>
      </c>
      <c r="AI956" s="106">
        <f t="shared" si="268"/>
        <v>2</v>
      </c>
      <c r="AJ956" s="107">
        <f t="shared" si="269"/>
        <v>3</v>
      </c>
      <c r="AK956" s="107">
        <f t="shared" si="270"/>
        <v>2</v>
      </c>
      <c r="AL956" s="107">
        <f t="shared" si="271"/>
        <v>1</v>
      </c>
      <c r="AM956" s="107">
        <f t="shared" si="272"/>
        <v>3</v>
      </c>
      <c r="AN956" s="107">
        <f t="shared" si="273"/>
        <v>0</v>
      </c>
      <c r="AO956" s="107">
        <f t="shared" si="274"/>
        <v>3</v>
      </c>
      <c r="AP956" s="107">
        <f t="shared" si="275"/>
        <v>0</v>
      </c>
      <c r="AQ956" s="107">
        <f t="shared" si="276"/>
        <v>0</v>
      </c>
      <c r="AR956" s="107">
        <f t="shared" si="277"/>
        <v>2</v>
      </c>
      <c r="AS956" s="107">
        <f t="shared" si="278"/>
        <v>0</v>
      </c>
      <c r="AT956" s="107">
        <f t="shared" si="279"/>
        <v>1</v>
      </c>
      <c r="AU956" s="105">
        <f t="shared" si="280"/>
        <v>17</v>
      </c>
      <c r="AV956" s="86">
        <v>618.3599999999999</v>
      </c>
      <c r="AW956" s="87">
        <f t="shared" si="281"/>
        <v>1100.96</v>
      </c>
      <c r="AX956" s="87">
        <f t="shared" si="282"/>
        <v>482.60000000000014</v>
      </c>
    </row>
    <row r="957" spans="1:50" ht="15.75" thickBot="1" x14ac:dyDescent="0.3">
      <c r="A957" s="179" t="s">
        <v>105</v>
      </c>
      <c r="B957" s="180" t="s">
        <v>263</v>
      </c>
      <c r="C957" s="181" t="s">
        <v>352</v>
      </c>
      <c r="D957" s="176" t="str">
        <f t="shared" si="266"/>
        <v>1497254858-United-STAR Kids-MRSA Northeast</v>
      </c>
      <c r="E957" s="169" t="s">
        <v>482</v>
      </c>
      <c r="F957" s="169" t="s">
        <v>236</v>
      </c>
      <c r="G957" s="169" t="s">
        <v>262</v>
      </c>
      <c r="H957" s="85" t="s">
        <v>469</v>
      </c>
      <c r="I957" s="95" t="s">
        <v>510</v>
      </c>
      <c r="J957" s="116" t="s">
        <v>195</v>
      </c>
      <c r="K957" s="117" t="s">
        <v>195</v>
      </c>
      <c r="L957" s="117" t="s">
        <v>195</v>
      </c>
      <c r="M957" s="117" t="s">
        <v>195</v>
      </c>
      <c r="N957" s="117" t="s">
        <v>195</v>
      </c>
      <c r="O957" s="117" t="s">
        <v>195</v>
      </c>
      <c r="P957" s="117" t="s">
        <v>195</v>
      </c>
      <c r="Q957" s="117" t="s">
        <v>195</v>
      </c>
      <c r="R957" s="117" t="s">
        <v>195</v>
      </c>
      <c r="S957" s="117" t="s">
        <v>195</v>
      </c>
      <c r="T957" s="117" t="s">
        <v>195</v>
      </c>
      <c r="U957" s="118" t="s">
        <v>195</v>
      </c>
      <c r="V957" s="106">
        <v>5</v>
      </c>
      <c r="W957" s="106">
        <v>9</v>
      </c>
      <c r="X957" s="106">
        <v>18</v>
      </c>
      <c r="Y957" s="106">
        <v>18</v>
      </c>
      <c r="Z957" s="106">
        <v>19</v>
      </c>
      <c r="AA957" s="106">
        <v>16</v>
      </c>
      <c r="AB957" s="106">
        <v>20</v>
      </c>
      <c r="AC957" s="106">
        <v>19</v>
      </c>
      <c r="AD957" s="106">
        <v>15</v>
      </c>
      <c r="AE957" s="106">
        <v>12</v>
      </c>
      <c r="AF957" s="106">
        <v>15</v>
      </c>
      <c r="AG957" s="182">
        <v>12</v>
      </c>
      <c r="AH957" s="119">
        <f t="shared" si="267"/>
        <v>178</v>
      </c>
      <c r="AI957" s="106">
        <f t="shared" si="268"/>
        <v>5</v>
      </c>
      <c r="AJ957" s="107">
        <f t="shared" si="269"/>
        <v>9</v>
      </c>
      <c r="AK957" s="107">
        <f t="shared" si="270"/>
        <v>18</v>
      </c>
      <c r="AL957" s="107">
        <f t="shared" si="271"/>
        <v>18</v>
      </c>
      <c r="AM957" s="107">
        <f t="shared" si="272"/>
        <v>19</v>
      </c>
      <c r="AN957" s="107">
        <f t="shared" si="273"/>
        <v>16</v>
      </c>
      <c r="AO957" s="107">
        <f t="shared" si="274"/>
        <v>20</v>
      </c>
      <c r="AP957" s="107">
        <f t="shared" si="275"/>
        <v>19</v>
      </c>
      <c r="AQ957" s="107">
        <f t="shared" si="276"/>
        <v>15</v>
      </c>
      <c r="AR957" s="107">
        <f t="shared" si="277"/>
        <v>12</v>
      </c>
      <c r="AS957" s="107">
        <f t="shared" si="278"/>
        <v>15</v>
      </c>
      <c r="AT957" s="107">
        <f t="shared" si="279"/>
        <v>12</v>
      </c>
      <c r="AU957" s="105">
        <f t="shared" si="280"/>
        <v>178</v>
      </c>
      <c r="AV957" s="86">
        <v>7881.6300000000028</v>
      </c>
      <c r="AW957" s="87">
        <f t="shared" si="281"/>
        <v>11527.73</v>
      </c>
      <c r="AX957" s="87">
        <f t="shared" si="282"/>
        <v>3646.0999999999967</v>
      </c>
    </row>
    <row r="958" spans="1:50" ht="15.75" thickBot="1" x14ac:dyDescent="0.3">
      <c r="A958" s="179" t="s">
        <v>166</v>
      </c>
      <c r="B958" s="180" t="s">
        <v>260</v>
      </c>
      <c r="C958" s="181" t="s">
        <v>352</v>
      </c>
      <c r="D958" s="176" t="str">
        <f t="shared" si="266"/>
        <v>1861991226-United-STAR Kids-MRSA Northeast</v>
      </c>
      <c r="E958" s="169" t="s">
        <v>482</v>
      </c>
      <c r="F958" s="169" t="s">
        <v>236</v>
      </c>
      <c r="G958" s="169" t="s">
        <v>262</v>
      </c>
      <c r="H958" s="85" t="s">
        <v>469</v>
      </c>
      <c r="I958" s="95" t="s">
        <v>510</v>
      </c>
      <c r="J958" s="116" t="s">
        <v>195</v>
      </c>
      <c r="K958" s="117" t="s">
        <v>195</v>
      </c>
      <c r="L958" s="117" t="s">
        <v>195</v>
      </c>
      <c r="M958" s="117" t="s">
        <v>195</v>
      </c>
      <c r="N958" s="117" t="s">
        <v>195</v>
      </c>
      <c r="O958" s="117" t="s">
        <v>195</v>
      </c>
      <c r="P958" s="117" t="s">
        <v>195</v>
      </c>
      <c r="Q958" s="117" t="s">
        <v>195</v>
      </c>
      <c r="R958" s="117" t="s">
        <v>195</v>
      </c>
      <c r="S958" s="117" t="s">
        <v>195</v>
      </c>
      <c r="T958" s="117" t="s">
        <v>195</v>
      </c>
      <c r="U958" s="118" t="s">
        <v>195</v>
      </c>
      <c r="V958" s="106">
        <v>2</v>
      </c>
      <c r="W958" s="106">
        <v>8</v>
      </c>
      <c r="X958" s="106">
        <v>9</v>
      </c>
      <c r="Y958" s="106">
        <v>7</v>
      </c>
      <c r="Z958" s="106">
        <v>11</v>
      </c>
      <c r="AA958" s="106">
        <v>13</v>
      </c>
      <c r="AB958" s="106">
        <v>22</v>
      </c>
      <c r="AC958" s="106">
        <v>14</v>
      </c>
      <c r="AD958" s="106">
        <v>13</v>
      </c>
      <c r="AE958" s="106">
        <v>10</v>
      </c>
      <c r="AF958" s="106">
        <v>7</v>
      </c>
      <c r="AG958" s="182">
        <v>8</v>
      </c>
      <c r="AH958" s="119">
        <f t="shared" si="267"/>
        <v>124</v>
      </c>
      <c r="AI958" s="106">
        <f t="shared" si="268"/>
        <v>2</v>
      </c>
      <c r="AJ958" s="107">
        <f t="shared" si="269"/>
        <v>8</v>
      </c>
      <c r="AK958" s="107">
        <f t="shared" si="270"/>
        <v>9</v>
      </c>
      <c r="AL958" s="107">
        <f t="shared" si="271"/>
        <v>7</v>
      </c>
      <c r="AM958" s="107">
        <f t="shared" si="272"/>
        <v>11</v>
      </c>
      <c r="AN958" s="107">
        <f t="shared" si="273"/>
        <v>13</v>
      </c>
      <c r="AO958" s="107">
        <f t="shared" si="274"/>
        <v>22</v>
      </c>
      <c r="AP958" s="107">
        <f t="shared" si="275"/>
        <v>14</v>
      </c>
      <c r="AQ958" s="107">
        <f t="shared" si="276"/>
        <v>13</v>
      </c>
      <c r="AR958" s="107">
        <f t="shared" si="277"/>
        <v>10</v>
      </c>
      <c r="AS958" s="107">
        <f t="shared" si="278"/>
        <v>7</v>
      </c>
      <c r="AT958" s="107">
        <f t="shared" si="279"/>
        <v>8</v>
      </c>
      <c r="AU958" s="105">
        <f t="shared" si="280"/>
        <v>124</v>
      </c>
      <c r="AV958" s="86">
        <v>19380.000000000004</v>
      </c>
      <c r="AW958" s="87">
        <f t="shared" si="281"/>
        <v>8030.55</v>
      </c>
      <c r="AX958" s="87">
        <f t="shared" si="282"/>
        <v>-11349.450000000004</v>
      </c>
    </row>
    <row r="959" spans="1:50" ht="15.75" thickBot="1" x14ac:dyDescent="0.3">
      <c r="A959" s="179" t="s">
        <v>42</v>
      </c>
      <c r="B959" s="180" t="s">
        <v>264</v>
      </c>
      <c r="C959" s="181" t="s">
        <v>352</v>
      </c>
      <c r="D959" s="176" t="str">
        <f t="shared" si="266"/>
        <v>1033687900-United-STAR Kids-MRSA Northeast</v>
      </c>
      <c r="E959" s="169" t="s">
        <v>482</v>
      </c>
      <c r="F959" s="169" t="s">
        <v>236</v>
      </c>
      <c r="G959" s="169" t="s">
        <v>262</v>
      </c>
      <c r="H959" s="85" t="s">
        <v>469</v>
      </c>
      <c r="I959" s="95" t="s">
        <v>510</v>
      </c>
      <c r="J959" s="116" t="s">
        <v>195</v>
      </c>
      <c r="K959" s="117" t="s">
        <v>195</v>
      </c>
      <c r="L959" s="117" t="s">
        <v>195</v>
      </c>
      <c r="M959" s="117" t="s">
        <v>195</v>
      </c>
      <c r="N959" s="117" t="s">
        <v>195</v>
      </c>
      <c r="O959" s="117" t="s">
        <v>195</v>
      </c>
      <c r="P959" s="117" t="s">
        <v>195</v>
      </c>
      <c r="Q959" s="117" t="s">
        <v>195</v>
      </c>
      <c r="R959" s="117" t="s">
        <v>195</v>
      </c>
      <c r="S959" s="117" t="s">
        <v>195</v>
      </c>
      <c r="T959" s="117" t="s">
        <v>195</v>
      </c>
      <c r="U959" s="118" t="s">
        <v>195</v>
      </c>
      <c r="V959" s="106">
        <v>13</v>
      </c>
      <c r="W959" s="106">
        <v>4</v>
      </c>
      <c r="X959" s="106">
        <v>3</v>
      </c>
      <c r="Y959" s="106">
        <v>3</v>
      </c>
      <c r="Z959" s="106">
        <v>1</v>
      </c>
      <c r="AA959" s="106">
        <v>3</v>
      </c>
      <c r="AB959" s="106">
        <v>3</v>
      </c>
      <c r="AC959" s="106">
        <v>3</v>
      </c>
      <c r="AD959" s="106">
        <v>3</v>
      </c>
      <c r="AE959" s="106">
        <v>2</v>
      </c>
      <c r="AF959" s="106">
        <v>5</v>
      </c>
      <c r="AG959" s="182">
        <v>7</v>
      </c>
      <c r="AH959" s="119">
        <f t="shared" si="267"/>
        <v>50</v>
      </c>
      <c r="AI959" s="106">
        <f t="shared" si="268"/>
        <v>13</v>
      </c>
      <c r="AJ959" s="107">
        <f t="shared" si="269"/>
        <v>4</v>
      </c>
      <c r="AK959" s="107">
        <f t="shared" si="270"/>
        <v>3</v>
      </c>
      <c r="AL959" s="107">
        <f t="shared" si="271"/>
        <v>3</v>
      </c>
      <c r="AM959" s="107">
        <f t="shared" si="272"/>
        <v>1</v>
      </c>
      <c r="AN959" s="107">
        <f t="shared" si="273"/>
        <v>3</v>
      </c>
      <c r="AO959" s="107">
        <f t="shared" si="274"/>
        <v>3</v>
      </c>
      <c r="AP959" s="107">
        <f t="shared" si="275"/>
        <v>3</v>
      </c>
      <c r="AQ959" s="107">
        <f t="shared" si="276"/>
        <v>3</v>
      </c>
      <c r="AR959" s="107">
        <f t="shared" si="277"/>
        <v>2</v>
      </c>
      <c r="AS959" s="107">
        <f t="shared" si="278"/>
        <v>5</v>
      </c>
      <c r="AT959" s="107">
        <f t="shared" si="279"/>
        <v>7</v>
      </c>
      <c r="AU959" s="105">
        <f t="shared" si="280"/>
        <v>50</v>
      </c>
      <c r="AV959" s="86">
        <v>3017.5000000000023</v>
      </c>
      <c r="AW959" s="87">
        <f t="shared" si="281"/>
        <v>3238.13</v>
      </c>
      <c r="AX959" s="87">
        <f t="shared" si="282"/>
        <v>220.62999999999784</v>
      </c>
    </row>
    <row r="960" spans="1:50" ht="15.75" thickBot="1" x14ac:dyDescent="0.3">
      <c r="A960" s="179" t="s">
        <v>106</v>
      </c>
      <c r="B960" s="180" t="s">
        <v>375</v>
      </c>
      <c r="C960" s="181" t="s">
        <v>352</v>
      </c>
      <c r="D960" s="176" t="str">
        <f t="shared" si="266"/>
        <v>1497750962-United-STAR Kids-MRSA Northeast</v>
      </c>
      <c r="E960" s="169" t="s">
        <v>482</v>
      </c>
      <c r="F960" s="169" t="s">
        <v>236</v>
      </c>
      <c r="G960" s="169" t="s">
        <v>262</v>
      </c>
      <c r="H960" s="85" t="s">
        <v>469</v>
      </c>
      <c r="I960" s="95" t="s">
        <v>510</v>
      </c>
      <c r="J960" s="116" t="s">
        <v>195</v>
      </c>
      <c r="K960" s="117" t="s">
        <v>195</v>
      </c>
      <c r="L960" s="117" t="s">
        <v>195</v>
      </c>
      <c r="M960" s="117" t="s">
        <v>195</v>
      </c>
      <c r="N960" s="117" t="s">
        <v>195</v>
      </c>
      <c r="O960" s="117" t="s">
        <v>195</v>
      </c>
      <c r="P960" s="117" t="s">
        <v>195</v>
      </c>
      <c r="Q960" s="117" t="s">
        <v>195</v>
      </c>
      <c r="R960" s="117" t="s">
        <v>195</v>
      </c>
      <c r="S960" s="117" t="s">
        <v>195</v>
      </c>
      <c r="T960" s="117" t="s">
        <v>195</v>
      </c>
      <c r="U960" s="118" t="s">
        <v>195</v>
      </c>
      <c r="V960" s="106">
        <v>0</v>
      </c>
      <c r="W960" s="106">
        <v>1</v>
      </c>
      <c r="X960" s="106">
        <v>1</v>
      </c>
      <c r="Y960" s="106">
        <v>0</v>
      </c>
      <c r="Z960" s="106">
        <v>0</v>
      </c>
      <c r="AA960" s="106">
        <v>0</v>
      </c>
      <c r="AB960" s="106">
        <v>2</v>
      </c>
      <c r="AC960" s="106">
        <v>0</v>
      </c>
      <c r="AD960" s="106">
        <v>0</v>
      </c>
      <c r="AE960" s="106">
        <v>1</v>
      </c>
      <c r="AF960" s="106">
        <v>2</v>
      </c>
      <c r="AG960" s="182">
        <v>1</v>
      </c>
      <c r="AH960" s="119">
        <f t="shared" si="267"/>
        <v>8</v>
      </c>
      <c r="AI960" s="106">
        <f t="shared" si="268"/>
        <v>0</v>
      </c>
      <c r="AJ960" s="107">
        <f t="shared" si="269"/>
        <v>1</v>
      </c>
      <c r="AK960" s="107">
        <f t="shared" si="270"/>
        <v>1</v>
      </c>
      <c r="AL960" s="107">
        <f t="shared" si="271"/>
        <v>0</v>
      </c>
      <c r="AM960" s="107">
        <f t="shared" si="272"/>
        <v>0</v>
      </c>
      <c r="AN960" s="107">
        <f t="shared" si="273"/>
        <v>0</v>
      </c>
      <c r="AO960" s="107">
        <f t="shared" si="274"/>
        <v>2</v>
      </c>
      <c r="AP960" s="107">
        <f t="shared" si="275"/>
        <v>0</v>
      </c>
      <c r="AQ960" s="107">
        <f t="shared" si="276"/>
        <v>0</v>
      </c>
      <c r="AR960" s="107">
        <f t="shared" si="277"/>
        <v>1</v>
      </c>
      <c r="AS960" s="107">
        <f t="shared" si="278"/>
        <v>2</v>
      </c>
      <c r="AT960" s="107">
        <f t="shared" si="279"/>
        <v>1</v>
      </c>
      <c r="AU960" s="105">
        <f t="shared" si="280"/>
        <v>8</v>
      </c>
      <c r="AV960" s="86">
        <v>377.31999999999988</v>
      </c>
      <c r="AW960" s="87">
        <f t="shared" si="281"/>
        <v>518.1</v>
      </c>
      <c r="AX960" s="87">
        <f t="shared" si="282"/>
        <v>140.78000000000014</v>
      </c>
    </row>
    <row r="961" spans="1:50" ht="15.75" thickBot="1" x14ac:dyDescent="0.3">
      <c r="A961" s="179" t="s">
        <v>193</v>
      </c>
      <c r="B961" s="180" t="s">
        <v>376</v>
      </c>
      <c r="C961" s="181" t="s">
        <v>352</v>
      </c>
      <c r="D961" s="176" t="str">
        <f t="shared" si="266"/>
        <v>1295937449-United-STAR Kids-MRSA Northeast</v>
      </c>
      <c r="E961" s="169" t="s">
        <v>482</v>
      </c>
      <c r="F961" s="169" t="s">
        <v>236</v>
      </c>
      <c r="G961" s="169" t="s">
        <v>262</v>
      </c>
      <c r="H961" s="85" t="s">
        <v>468</v>
      </c>
      <c r="I961" s="95" t="s">
        <v>510</v>
      </c>
      <c r="J961" s="116" t="s">
        <v>195</v>
      </c>
      <c r="K961" s="117" t="s">
        <v>195</v>
      </c>
      <c r="L961" s="117" t="s">
        <v>195</v>
      </c>
      <c r="M961" s="117" t="s">
        <v>195</v>
      </c>
      <c r="N961" s="117" t="s">
        <v>195</v>
      </c>
      <c r="O961" s="117" t="s">
        <v>195</v>
      </c>
      <c r="P961" s="117" t="s">
        <v>195</v>
      </c>
      <c r="Q961" s="117" t="s">
        <v>195</v>
      </c>
      <c r="R961" s="117" t="s">
        <v>195</v>
      </c>
      <c r="S961" s="117" t="s">
        <v>195</v>
      </c>
      <c r="T961" s="117" t="s">
        <v>195</v>
      </c>
      <c r="U961" s="118" t="s">
        <v>195</v>
      </c>
      <c r="V961" s="106">
        <v>6</v>
      </c>
      <c r="W961" s="106">
        <v>6</v>
      </c>
      <c r="X961" s="106">
        <v>5</v>
      </c>
      <c r="Y961" s="106">
        <v>6</v>
      </c>
      <c r="Z961" s="106">
        <v>7</v>
      </c>
      <c r="AA961" s="106">
        <v>6</v>
      </c>
      <c r="AB961" s="106">
        <v>7</v>
      </c>
      <c r="AC961" s="106">
        <v>7</v>
      </c>
      <c r="AD961" s="106">
        <v>5</v>
      </c>
      <c r="AE961" s="106">
        <v>3</v>
      </c>
      <c r="AF961" s="106">
        <v>3</v>
      </c>
      <c r="AG961" s="182">
        <v>2</v>
      </c>
      <c r="AH961" s="119">
        <f t="shared" si="267"/>
        <v>63</v>
      </c>
      <c r="AI961" s="106">
        <f t="shared" si="268"/>
        <v>6</v>
      </c>
      <c r="AJ961" s="107">
        <f t="shared" si="269"/>
        <v>6</v>
      </c>
      <c r="AK961" s="107">
        <f t="shared" si="270"/>
        <v>5</v>
      </c>
      <c r="AL961" s="107">
        <f t="shared" si="271"/>
        <v>6</v>
      </c>
      <c r="AM961" s="107">
        <f t="shared" si="272"/>
        <v>7</v>
      </c>
      <c r="AN961" s="107">
        <f t="shared" si="273"/>
        <v>6</v>
      </c>
      <c r="AO961" s="107">
        <f t="shared" si="274"/>
        <v>7</v>
      </c>
      <c r="AP961" s="107">
        <f t="shared" si="275"/>
        <v>7</v>
      </c>
      <c r="AQ961" s="107">
        <f t="shared" si="276"/>
        <v>5</v>
      </c>
      <c r="AR961" s="107">
        <f t="shared" si="277"/>
        <v>3</v>
      </c>
      <c r="AS961" s="107">
        <f t="shared" si="278"/>
        <v>3</v>
      </c>
      <c r="AT961" s="107">
        <f t="shared" si="279"/>
        <v>2</v>
      </c>
      <c r="AU961" s="105">
        <f t="shared" si="280"/>
        <v>63</v>
      </c>
      <c r="AV961" s="86">
        <v>3114.76</v>
      </c>
      <c r="AW961" s="87">
        <f t="shared" si="281"/>
        <v>6856.46</v>
      </c>
      <c r="AX961" s="87">
        <f t="shared" si="282"/>
        <v>3741.7</v>
      </c>
    </row>
    <row r="962" spans="1:50" ht="15.75" thickBot="1" x14ac:dyDescent="0.3">
      <c r="A962" s="179" t="s">
        <v>91</v>
      </c>
      <c r="B962" s="180" t="s">
        <v>420</v>
      </c>
      <c r="C962" s="181" t="s">
        <v>352</v>
      </c>
      <c r="D962" s="176" t="str">
        <f t="shared" si="266"/>
        <v>1417489956-United-STAR Kids-MRSA Northeast</v>
      </c>
      <c r="E962" s="169" t="s">
        <v>482</v>
      </c>
      <c r="F962" s="169" t="s">
        <v>236</v>
      </c>
      <c r="G962" s="169" t="s">
        <v>262</v>
      </c>
      <c r="H962" s="85" t="s">
        <v>469</v>
      </c>
      <c r="I962" s="95" t="s">
        <v>510</v>
      </c>
      <c r="J962" s="116" t="s">
        <v>38</v>
      </c>
      <c r="K962" s="117" t="s">
        <v>38</v>
      </c>
      <c r="L962" s="117" t="s">
        <v>38</v>
      </c>
      <c r="M962" s="117" t="s">
        <v>38</v>
      </c>
      <c r="N962" s="117" t="s">
        <v>38</v>
      </c>
      <c r="O962" s="117" t="s">
        <v>38</v>
      </c>
      <c r="P962" s="117" t="s">
        <v>38</v>
      </c>
      <c r="Q962" s="117" t="s">
        <v>38</v>
      </c>
      <c r="R962" s="117" t="s">
        <v>38</v>
      </c>
      <c r="S962" s="117" t="s">
        <v>38</v>
      </c>
      <c r="T962" s="117" t="s">
        <v>38</v>
      </c>
      <c r="U962" s="118" t="s">
        <v>38</v>
      </c>
      <c r="V962" s="106">
        <v>2</v>
      </c>
      <c r="W962" s="106">
        <v>1</v>
      </c>
      <c r="X962" s="106">
        <v>5</v>
      </c>
      <c r="Y962" s="106">
        <v>5</v>
      </c>
      <c r="Z962" s="106">
        <v>4</v>
      </c>
      <c r="AA962" s="106">
        <v>1</v>
      </c>
      <c r="AB962" s="106">
        <v>7</v>
      </c>
      <c r="AC962" s="106">
        <v>2</v>
      </c>
      <c r="AD962" s="106">
        <v>7</v>
      </c>
      <c r="AE962" s="106">
        <v>4</v>
      </c>
      <c r="AF962" s="106">
        <v>2</v>
      </c>
      <c r="AG962" s="182">
        <v>7</v>
      </c>
      <c r="AH962" s="119">
        <f t="shared" si="267"/>
        <v>47</v>
      </c>
      <c r="AI962" s="106">
        <f t="shared" si="268"/>
        <v>0</v>
      </c>
      <c r="AJ962" s="107">
        <f t="shared" si="269"/>
        <v>0</v>
      </c>
      <c r="AK962" s="107">
        <f t="shared" si="270"/>
        <v>0</v>
      </c>
      <c r="AL962" s="107">
        <f t="shared" si="271"/>
        <v>0</v>
      </c>
      <c r="AM962" s="107">
        <f t="shared" si="272"/>
        <v>0</v>
      </c>
      <c r="AN962" s="107">
        <f t="shared" si="273"/>
        <v>0</v>
      </c>
      <c r="AO962" s="107">
        <f t="shared" si="274"/>
        <v>0</v>
      </c>
      <c r="AP962" s="107">
        <f t="shared" si="275"/>
        <v>0</v>
      </c>
      <c r="AQ962" s="107">
        <f t="shared" si="276"/>
        <v>0</v>
      </c>
      <c r="AR962" s="107">
        <f t="shared" si="277"/>
        <v>0</v>
      </c>
      <c r="AS962" s="107">
        <f t="shared" si="278"/>
        <v>0</v>
      </c>
      <c r="AT962" s="107">
        <f t="shared" si="279"/>
        <v>0</v>
      </c>
      <c r="AU962" s="105">
        <f t="shared" si="280"/>
        <v>0</v>
      </c>
      <c r="AV962" s="86">
        <v>2896.3200000000015</v>
      </c>
      <c r="AW962" s="87">
        <f t="shared" si="281"/>
        <v>0</v>
      </c>
      <c r="AX962" s="87">
        <f t="shared" si="282"/>
        <v>-2896.3200000000015</v>
      </c>
    </row>
    <row r="963" spans="1:50" ht="15.75" thickBot="1" x14ac:dyDescent="0.3">
      <c r="A963" s="179" t="s">
        <v>107</v>
      </c>
      <c r="B963" s="180" t="s">
        <v>435</v>
      </c>
      <c r="C963" s="181" t="s">
        <v>352</v>
      </c>
      <c r="D963" s="176" t="str">
        <f t="shared" si="266"/>
        <v>1508339219-United-STAR Kids-MRSA Northeast</v>
      </c>
      <c r="E963" s="169" t="s">
        <v>482</v>
      </c>
      <c r="F963" s="169" t="s">
        <v>236</v>
      </c>
      <c r="G963" s="169" t="s">
        <v>262</v>
      </c>
      <c r="H963" s="85" t="s">
        <v>469</v>
      </c>
      <c r="I963" s="95" t="s">
        <v>510</v>
      </c>
      <c r="J963" s="116" t="s">
        <v>195</v>
      </c>
      <c r="K963" s="117" t="s">
        <v>195</v>
      </c>
      <c r="L963" s="117" t="s">
        <v>195</v>
      </c>
      <c r="M963" s="117" t="s">
        <v>195</v>
      </c>
      <c r="N963" s="117" t="s">
        <v>195</v>
      </c>
      <c r="O963" s="117" t="s">
        <v>195</v>
      </c>
      <c r="P963" s="117" t="s">
        <v>195</v>
      </c>
      <c r="Q963" s="117" t="s">
        <v>195</v>
      </c>
      <c r="R963" s="117" t="s">
        <v>195</v>
      </c>
      <c r="S963" s="117" t="s">
        <v>195</v>
      </c>
      <c r="T963" s="117" t="s">
        <v>195</v>
      </c>
      <c r="U963" s="118" t="s">
        <v>195</v>
      </c>
      <c r="V963" s="106">
        <v>0</v>
      </c>
      <c r="W963" s="106">
        <v>0</v>
      </c>
      <c r="X963" s="106">
        <v>0</v>
      </c>
      <c r="Y963" s="106">
        <v>0</v>
      </c>
      <c r="Z963" s="106">
        <v>0</v>
      </c>
      <c r="AA963" s="106">
        <v>1</v>
      </c>
      <c r="AB963" s="106">
        <v>0</v>
      </c>
      <c r="AC963" s="106">
        <v>0</v>
      </c>
      <c r="AD963" s="106">
        <v>0</v>
      </c>
      <c r="AE963" s="106">
        <v>0</v>
      </c>
      <c r="AF963" s="106">
        <v>0</v>
      </c>
      <c r="AG963" s="182">
        <v>0</v>
      </c>
      <c r="AH963" s="119">
        <f t="shared" si="267"/>
        <v>1</v>
      </c>
      <c r="AI963" s="106">
        <f t="shared" si="268"/>
        <v>0</v>
      </c>
      <c r="AJ963" s="107">
        <f t="shared" si="269"/>
        <v>0</v>
      </c>
      <c r="AK963" s="107">
        <f t="shared" si="270"/>
        <v>0</v>
      </c>
      <c r="AL963" s="107">
        <f t="shared" si="271"/>
        <v>0</v>
      </c>
      <c r="AM963" s="107">
        <f t="shared" si="272"/>
        <v>0</v>
      </c>
      <c r="AN963" s="107">
        <f t="shared" si="273"/>
        <v>1</v>
      </c>
      <c r="AO963" s="107">
        <f t="shared" si="274"/>
        <v>0</v>
      </c>
      <c r="AP963" s="107">
        <f t="shared" si="275"/>
        <v>0</v>
      </c>
      <c r="AQ963" s="107">
        <f t="shared" si="276"/>
        <v>0</v>
      </c>
      <c r="AR963" s="107">
        <f t="shared" si="277"/>
        <v>0</v>
      </c>
      <c r="AS963" s="107">
        <f t="shared" si="278"/>
        <v>0</v>
      </c>
      <c r="AT963" s="107">
        <f t="shared" si="279"/>
        <v>0</v>
      </c>
      <c r="AU963" s="105">
        <f t="shared" si="280"/>
        <v>1</v>
      </c>
      <c r="AV963" s="86">
        <v>872.05999999999938</v>
      </c>
      <c r="AW963" s="87">
        <f t="shared" si="281"/>
        <v>64.760000000000005</v>
      </c>
      <c r="AX963" s="87">
        <f t="shared" si="282"/>
        <v>-807.29999999999939</v>
      </c>
    </row>
    <row r="964" spans="1:50" ht="15.75" thickBot="1" x14ac:dyDescent="0.3">
      <c r="A964" s="179" t="s">
        <v>89</v>
      </c>
      <c r="B964" s="180" t="s">
        <v>298</v>
      </c>
      <c r="C964" s="181" t="s">
        <v>352</v>
      </c>
      <c r="D964" s="176" t="str">
        <f t="shared" si="266"/>
        <v>1407355860-United-STAR Kids-MRSA Northeast</v>
      </c>
      <c r="E964" s="169" t="s">
        <v>482</v>
      </c>
      <c r="F964" s="169" t="s">
        <v>236</v>
      </c>
      <c r="G964" s="169" t="s">
        <v>262</v>
      </c>
      <c r="H964" s="85" t="s">
        <v>469</v>
      </c>
      <c r="I964" s="95" t="s">
        <v>510</v>
      </c>
      <c r="J964" s="116" t="s">
        <v>195</v>
      </c>
      <c r="K964" s="117" t="s">
        <v>195</v>
      </c>
      <c r="L964" s="117" t="s">
        <v>195</v>
      </c>
      <c r="M964" s="117" t="s">
        <v>195</v>
      </c>
      <c r="N964" s="117" t="s">
        <v>195</v>
      </c>
      <c r="O964" s="117" t="s">
        <v>195</v>
      </c>
      <c r="P964" s="117" t="s">
        <v>195</v>
      </c>
      <c r="Q964" s="117" t="s">
        <v>195</v>
      </c>
      <c r="R964" s="117" t="s">
        <v>195</v>
      </c>
      <c r="S964" s="117" t="s">
        <v>195</v>
      </c>
      <c r="T964" s="117" t="s">
        <v>195</v>
      </c>
      <c r="U964" s="118" t="s">
        <v>195</v>
      </c>
      <c r="V964" s="106">
        <v>6</v>
      </c>
      <c r="W964" s="106">
        <v>4</v>
      </c>
      <c r="X964" s="106">
        <v>9</v>
      </c>
      <c r="Y964" s="106">
        <v>5</v>
      </c>
      <c r="Z964" s="106">
        <v>7</v>
      </c>
      <c r="AA964" s="106">
        <v>11</v>
      </c>
      <c r="AB964" s="106">
        <v>4</v>
      </c>
      <c r="AC964" s="106">
        <v>6</v>
      </c>
      <c r="AD964" s="106">
        <v>4</v>
      </c>
      <c r="AE964" s="106">
        <v>5</v>
      </c>
      <c r="AF964" s="106">
        <v>5</v>
      </c>
      <c r="AG964" s="182">
        <v>2</v>
      </c>
      <c r="AH964" s="119">
        <f t="shared" si="267"/>
        <v>68</v>
      </c>
      <c r="AI964" s="106">
        <f t="shared" si="268"/>
        <v>6</v>
      </c>
      <c r="AJ964" s="107">
        <f t="shared" si="269"/>
        <v>4</v>
      </c>
      <c r="AK964" s="107">
        <f t="shared" si="270"/>
        <v>9</v>
      </c>
      <c r="AL964" s="107">
        <f t="shared" si="271"/>
        <v>5</v>
      </c>
      <c r="AM964" s="107">
        <f t="shared" si="272"/>
        <v>7</v>
      </c>
      <c r="AN964" s="107">
        <f t="shared" si="273"/>
        <v>11</v>
      </c>
      <c r="AO964" s="107">
        <f t="shared" si="274"/>
        <v>4</v>
      </c>
      <c r="AP964" s="107">
        <f t="shared" si="275"/>
        <v>6</v>
      </c>
      <c r="AQ964" s="107">
        <f t="shared" si="276"/>
        <v>4</v>
      </c>
      <c r="AR964" s="107">
        <f t="shared" si="277"/>
        <v>5</v>
      </c>
      <c r="AS964" s="107">
        <f t="shared" si="278"/>
        <v>5</v>
      </c>
      <c r="AT964" s="107">
        <f t="shared" si="279"/>
        <v>2</v>
      </c>
      <c r="AU964" s="105">
        <f t="shared" si="280"/>
        <v>68</v>
      </c>
      <c r="AV964" s="86">
        <v>2331.8300000000008</v>
      </c>
      <c r="AW964" s="87">
        <f t="shared" si="281"/>
        <v>4403.8500000000004</v>
      </c>
      <c r="AX964" s="87">
        <f t="shared" si="282"/>
        <v>2072.0199999999995</v>
      </c>
    </row>
    <row r="965" spans="1:50" ht="15.75" thickBot="1" x14ac:dyDescent="0.3">
      <c r="A965" s="179" t="s">
        <v>129</v>
      </c>
      <c r="B965" s="180" t="s">
        <v>311</v>
      </c>
      <c r="C965" s="181" t="s">
        <v>463</v>
      </c>
      <c r="D965" s="176" t="str">
        <f t="shared" si="266"/>
        <v>1639697949-Superior-STAR Kids-Travis</v>
      </c>
      <c r="E965" s="169" t="s">
        <v>480</v>
      </c>
      <c r="F965" s="169" t="s">
        <v>236</v>
      </c>
      <c r="G965" s="169" t="s">
        <v>225</v>
      </c>
      <c r="H965" s="85" t="s">
        <v>469</v>
      </c>
      <c r="I965" s="95" t="s">
        <v>510</v>
      </c>
      <c r="J965" s="116" t="s">
        <v>195</v>
      </c>
      <c r="K965" s="117" t="s">
        <v>195</v>
      </c>
      <c r="L965" s="117" t="s">
        <v>195</v>
      </c>
      <c r="M965" s="117" t="s">
        <v>195</v>
      </c>
      <c r="N965" s="117" t="s">
        <v>195</v>
      </c>
      <c r="O965" s="117" t="s">
        <v>195</v>
      </c>
      <c r="P965" s="117" t="s">
        <v>195</v>
      </c>
      <c r="Q965" s="117" t="s">
        <v>195</v>
      </c>
      <c r="R965" s="117" t="s">
        <v>195</v>
      </c>
      <c r="S965" s="117" t="s">
        <v>195</v>
      </c>
      <c r="T965" s="117" t="s">
        <v>195</v>
      </c>
      <c r="U965" s="118" t="s">
        <v>195</v>
      </c>
      <c r="V965" s="106">
        <v>0</v>
      </c>
      <c r="W965" s="106">
        <v>0</v>
      </c>
      <c r="X965" s="106">
        <v>0</v>
      </c>
      <c r="Y965" s="106">
        <v>1</v>
      </c>
      <c r="Z965" s="106">
        <v>0</v>
      </c>
      <c r="AA965" s="106">
        <v>0</v>
      </c>
      <c r="AB965" s="106">
        <v>0</v>
      </c>
      <c r="AC965" s="106">
        <v>0</v>
      </c>
      <c r="AD965" s="106">
        <v>0</v>
      </c>
      <c r="AE965" s="106">
        <v>1</v>
      </c>
      <c r="AF965" s="106">
        <v>0</v>
      </c>
      <c r="AG965" s="182">
        <v>0</v>
      </c>
      <c r="AH965" s="119">
        <f t="shared" si="267"/>
        <v>2</v>
      </c>
      <c r="AI965" s="106">
        <f t="shared" si="268"/>
        <v>0</v>
      </c>
      <c r="AJ965" s="107">
        <f t="shared" si="269"/>
        <v>0</v>
      </c>
      <c r="AK965" s="107">
        <f t="shared" si="270"/>
        <v>0</v>
      </c>
      <c r="AL965" s="107">
        <f t="shared" si="271"/>
        <v>1</v>
      </c>
      <c r="AM965" s="107">
        <f t="shared" si="272"/>
        <v>0</v>
      </c>
      <c r="AN965" s="107">
        <f t="shared" si="273"/>
        <v>0</v>
      </c>
      <c r="AO965" s="107">
        <f t="shared" si="274"/>
        <v>0</v>
      </c>
      <c r="AP965" s="107">
        <f t="shared" si="275"/>
        <v>0</v>
      </c>
      <c r="AQ965" s="107">
        <f t="shared" si="276"/>
        <v>0</v>
      </c>
      <c r="AR965" s="107">
        <f t="shared" si="277"/>
        <v>1</v>
      </c>
      <c r="AS965" s="107">
        <f t="shared" si="278"/>
        <v>0</v>
      </c>
      <c r="AT965" s="107">
        <f t="shared" si="279"/>
        <v>0</v>
      </c>
      <c r="AU965" s="105">
        <f t="shared" si="280"/>
        <v>2</v>
      </c>
      <c r="AV965" s="86">
        <v>156.64999999999992</v>
      </c>
      <c r="AW965" s="87">
        <f t="shared" si="281"/>
        <v>129.53</v>
      </c>
      <c r="AX965" s="87">
        <f t="shared" si="282"/>
        <v>-27.119999999999919</v>
      </c>
    </row>
    <row r="966" spans="1:50" ht="15.75" thickBot="1" x14ac:dyDescent="0.3">
      <c r="A966" s="179" t="s">
        <v>131</v>
      </c>
      <c r="B966" s="180" t="s">
        <v>293</v>
      </c>
      <c r="C966" s="181" t="s">
        <v>278</v>
      </c>
      <c r="D966" s="176" t="str">
        <f t="shared" si="266"/>
        <v>1659360279-Superior-STAR Kids-Lubbock</v>
      </c>
      <c r="E966" s="169" t="s">
        <v>480</v>
      </c>
      <c r="F966" s="169" t="s">
        <v>236</v>
      </c>
      <c r="G966" s="169" t="s">
        <v>279</v>
      </c>
      <c r="H966" s="85" t="s">
        <v>469</v>
      </c>
      <c r="I966" s="95" t="s">
        <v>510</v>
      </c>
      <c r="J966" s="116" t="s">
        <v>195</v>
      </c>
      <c r="K966" s="117" t="s">
        <v>195</v>
      </c>
      <c r="L966" s="117" t="s">
        <v>195</v>
      </c>
      <c r="M966" s="117" t="s">
        <v>195</v>
      </c>
      <c r="N966" s="117" t="s">
        <v>195</v>
      </c>
      <c r="O966" s="117" t="s">
        <v>195</v>
      </c>
      <c r="P966" s="117" t="s">
        <v>195</v>
      </c>
      <c r="Q966" s="117" t="s">
        <v>195</v>
      </c>
      <c r="R966" s="117" t="s">
        <v>195</v>
      </c>
      <c r="S966" s="117" t="s">
        <v>195</v>
      </c>
      <c r="T966" s="117" t="s">
        <v>195</v>
      </c>
      <c r="U966" s="118" t="s">
        <v>195</v>
      </c>
      <c r="V966" s="106">
        <v>2</v>
      </c>
      <c r="W966" s="106">
        <v>2</v>
      </c>
      <c r="X966" s="106">
        <v>0</v>
      </c>
      <c r="Y966" s="106">
        <v>0</v>
      </c>
      <c r="Z966" s="106">
        <v>1</v>
      </c>
      <c r="AA966" s="106">
        <v>2</v>
      </c>
      <c r="AB966" s="106">
        <v>1</v>
      </c>
      <c r="AC966" s="106">
        <v>1</v>
      </c>
      <c r="AD966" s="106">
        <v>2</v>
      </c>
      <c r="AE966" s="106">
        <v>0</v>
      </c>
      <c r="AF966" s="106">
        <v>2</v>
      </c>
      <c r="AG966" s="182">
        <v>4</v>
      </c>
      <c r="AH966" s="119">
        <f t="shared" si="267"/>
        <v>17</v>
      </c>
      <c r="AI966" s="106">
        <f t="shared" si="268"/>
        <v>2</v>
      </c>
      <c r="AJ966" s="107">
        <f t="shared" si="269"/>
        <v>2</v>
      </c>
      <c r="AK966" s="107">
        <f t="shared" si="270"/>
        <v>0</v>
      </c>
      <c r="AL966" s="107">
        <f t="shared" si="271"/>
        <v>0</v>
      </c>
      <c r="AM966" s="107">
        <f t="shared" si="272"/>
        <v>1</v>
      </c>
      <c r="AN966" s="107">
        <f t="shared" si="273"/>
        <v>2</v>
      </c>
      <c r="AO966" s="107">
        <f t="shared" si="274"/>
        <v>1</v>
      </c>
      <c r="AP966" s="107">
        <f t="shared" si="275"/>
        <v>1</v>
      </c>
      <c r="AQ966" s="107">
        <f t="shared" si="276"/>
        <v>2</v>
      </c>
      <c r="AR966" s="107">
        <f t="shared" si="277"/>
        <v>0</v>
      </c>
      <c r="AS966" s="107">
        <f t="shared" si="278"/>
        <v>2</v>
      </c>
      <c r="AT966" s="107">
        <f t="shared" si="279"/>
        <v>4</v>
      </c>
      <c r="AU966" s="105">
        <f t="shared" si="280"/>
        <v>17</v>
      </c>
      <c r="AV966" s="86">
        <v>2474.7799999999997</v>
      </c>
      <c r="AW966" s="87">
        <f t="shared" si="281"/>
        <v>1100.96</v>
      </c>
      <c r="AX966" s="87">
        <f t="shared" si="282"/>
        <v>-1373.8199999999997</v>
      </c>
    </row>
    <row r="967" spans="1:50" ht="15.75" thickBot="1" x14ac:dyDescent="0.3">
      <c r="A967" s="179" t="s">
        <v>132</v>
      </c>
      <c r="B967" s="180" t="s">
        <v>447</v>
      </c>
      <c r="C967" s="181" t="s">
        <v>379</v>
      </c>
      <c r="D967" s="176" t="str">
        <f t="shared" si="266"/>
        <v>1659722197-Superior-STAR Kids-MRSA West</v>
      </c>
      <c r="E967" s="169" t="s">
        <v>480</v>
      </c>
      <c r="F967" s="169" t="s">
        <v>236</v>
      </c>
      <c r="G967" s="169" t="s">
        <v>202</v>
      </c>
      <c r="H967" s="85" t="s">
        <v>469</v>
      </c>
      <c r="I967" s="95" t="s">
        <v>510</v>
      </c>
      <c r="J967" s="116" t="s">
        <v>195</v>
      </c>
      <c r="K967" s="117" t="s">
        <v>195</v>
      </c>
      <c r="L967" s="117" t="s">
        <v>195</v>
      </c>
      <c r="M967" s="117" t="s">
        <v>195</v>
      </c>
      <c r="N967" s="117" t="s">
        <v>195</v>
      </c>
      <c r="O967" s="117" t="s">
        <v>195</v>
      </c>
      <c r="P967" s="117" t="s">
        <v>195</v>
      </c>
      <c r="Q967" s="117" t="s">
        <v>195</v>
      </c>
      <c r="R967" s="117" t="s">
        <v>195</v>
      </c>
      <c r="S967" s="117" t="s">
        <v>195</v>
      </c>
      <c r="T967" s="117" t="s">
        <v>195</v>
      </c>
      <c r="U967" s="118" t="s">
        <v>195</v>
      </c>
      <c r="V967" s="106">
        <v>2</v>
      </c>
      <c r="W967" s="106">
        <v>2</v>
      </c>
      <c r="X967" s="106">
        <v>1</v>
      </c>
      <c r="Y967" s="106">
        <v>3</v>
      </c>
      <c r="Z967" s="106">
        <v>1</v>
      </c>
      <c r="AA967" s="106">
        <v>2</v>
      </c>
      <c r="AB967" s="106">
        <v>3</v>
      </c>
      <c r="AC967" s="106">
        <v>1</v>
      </c>
      <c r="AD967" s="106">
        <v>0</v>
      </c>
      <c r="AE967" s="106">
        <v>1</v>
      </c>
      <c r="AF967" s="106">
        <v>2</v>
      </c>
      <c r="AG967" s="182">
        <v>0</v>
      </c>
      <c r="AH967" s="119">
        <f t="shared" si="267"/>
        <v>18</v>
      </c>
      <c r="AI967" s="106">
        <f t="shared" si="268"/>
        <v>2</v>
      </c>
      <c r="AJ967" s="107">
        <f t="shared" si="269"/>
        <v>2</v>
      </c>
      <c r="AK967" s="107">
        <f t="shared" si="270"/>
        <v>1</v>
      </c>
      <c r="AL967" s="107">
        <f t="shared" si="271"/>
        <v>3</v>
      </c>
      <c r="AM967" s="107">
        <f t="shared" si="272"/>
        <v>1</v>
      </c>
      <c r="AN967" s="107">
        <f t="shared" si="273"/>
        <v>2</v>
      </c>
      <c r="AO967" s="107">
        <f t="shared" si="274"/>
        <v>3</v>
      </c>
      <c r="AP967" s="107">
        <f t="shared" si="275"/>
        <v>1</v>
      </c>
      <c r="AQ967" s="107">
        <f t="shared" si="276"/>
        <v>0</v>
      </c>
      <c r="AR967" s="107">
        <f t="shared" si="277"/>
        <v>1</v>
      </c>
      <c r="AS967" s="107">
        <f t="shared" si="278"/>
        <v>2</v>
      </c>
      <c r="AT967" s="107">
        <f t="shared" si="279"/>
        <v>0</v>
      </c>
      <c r="AU967" s="105">
        <f t="shared" si="280"/>
        <v>18</v>
      </c>
      <c r="AV967" s="86">
        <v>470.10000000000031</v>
      </c>
      <c r="AW967" s="87">
        <f t="shared" si="281"/>
        <v>1165.73</v>
      </c>
      <c r="AX967" s="87">
        <f t="shared" si="282"/>
        <v>695.62999999999965</v>
      </c>
    </row>
    <row r="968" spans="1:50" ht="15.75" thickBot="1" x14ac:dyDescent="0.3">
      <c r="A968" s="179" t="s">
        <v>134</v>
      </c>
      <c r="B968" s="180" t="s">
        <v>325</v>
      </c>
      <c r="C968" s="181" t="s">
        <v>387</v>
      </c>
      <c r="D968" s="176" t="str">
        <f t="shared" si="266"/>
        <v>1659812725-Superior-STAR Kids-Bexar</v>
      </c>
      <c r="E968" s="169" t="s">
        <v>480</v>
      </c>
      <c r="F968" s="169" t="s">
        <v>236</v>
      </c>
      <c r="G968" s="169" t="s">
        <v>272</v>
      </c>
      <c r="H968" s="85" t="s">
        <v>469</v>
      </c>
      <c r="I968" s="95" t="s">
        <v>510</v>
      </c>
      <c r="J968" s="116" t="s">
        <v>195</v>
      </c>
      <c r="K968" s="117" t="s">
        <v>195</v>
      </c>
      <c r="L968" s="117" t="s">
        <v>195</v>
      </c>
      <c r="M968" s="117" t="s">
        <v>195</v>
      </c>
      <c r="N968" s="117" t="s">
        <v>195</v>
      </c>
      <c r="O968" s="117" t="s">
        <v>195</v>
      </c>
      <c r="P968" s="117" t="s">
        <v>195</v>
      </c>
      <c r="Q968" s="117" t="s">
        <v>195</v>
      </c>
      <c r="R968" s="117" t="s">
        <v>195</v>
      </c>
      <c r="S968" s="117" t="s">
        <v>195</v>
      </c>
      <c r="T968" s="117" t="s">
        <v>195</v>
      </c>
      <c r="U968" s="118" t="s">
        <v>195</v>
      </c>
      <c r="V968" s="106">
        <v>1</v>
      </c>
      <c r="W968" s="106">
        <v>3</v>
      </c>
      <c r="X968" s="106">
        <v>0</v>
      </c>
      <c r="Y968" s="106">
        <v>0</v>
      </c>
      <c r="Z968" s="106">
        <v>4</v>
      </c>
      <c r="AA968" s="106">
        <v>2</v>
      </c>
      <c r="AB968" s="106">
        <v>0</v>
      </c>
      <c r="AC968" s="106">
        <v>3</v>
      </c>
      <c r="AD968" s="106">
        <v>2</v>
      </c>
      <c r="AE968" s="106">
        <v>1</v>
      </c>
      <c r="AF968" s="106">
        <v>0</v>
      </c>
      <c r="AG968" s="182">
        <v>1</v>
      </c>
      <c r="AH968" s="119">
        <f t="shared" si="267"/>
        <v>17</v>
      </c>
      <c r="AI968" s="106">
        <f t="shared" si="268"/>
        <v>1</v>
      </c>
      <c r="AJ968" s="107">
        <f t="shared" si="269"/>
        <v>3</v>
      </c>
      <c r="AK968" s="107">
        <f t="shared" si="270"/>
        <v>0</v>
      </c>
      <c r="AL968" s="107">
        <f t="shared" si="271"/>
        <v>0</v>
      </c>
      <c r="AM968" s="107">
        <f t="shared" si="272"/>
        <v>4</v>
      </c>
      <c r="AN968" s="107">
        <f t="shared" si="273"/>
        <v>2</v>
      </c>
      <c r="AO968" s="107">
        <f t="shared" si="274"/>
        <v>0</v>
      </c>
      <c r="AP968" s="107">
        <f t="shared" si="275"/>
        <v>3</v>
      </c>
      <c r="AQ968" s="107">
        <f t="shared" si="276"/>
        <v>2</v>
      </c>
      <c r="AR968" s="107">
        <f t="shared" si="277"/>
        <v>1</v>
      </c>
      <c r="AS968" s="107">
        <f t="shared" si="278"/>
        <v>0</v>
      </c>
      <c r="AT968" s="107">
        <f t="shared" si="279"/>
        <v>1</v>
      </c>
      <c r="AU968" s="105">
        <f t="shared" si="280"/>
        <v>17</v>
      </c>
      <c r="AV968" s="86">
        <v>416.41000000000031</v>
      </c>
      <c r="AW968" s="87">
        <f t="shared" si="281"/>
        <v>1100.96</v>
      </c>
      <c r="AX968" s="87">
        <f t="shared" si="282"/>
        <v>684.54999999999973</v>
      </c>
    </row>
    <row r="969" spans="1:50" ht="15.75" thickBot="1" x14ac:dyDescent="0.3">
      <c r="A969" s="179" t="s">
        <v>136</v>
      </c>
      <c r="B969" s="180" t="s">
        <v>267</v>
      </c>
      <c r="C969" s="181" t="s">
        <v>379</v>
      </c>
      <c r="D969" s="176" t="str">
        <f t="shared" si="266"/>
        <v>1679560866-Superior-STAR Kids-MRSA West</v>
      </c>
      <c r="E969" s="169" t="s">
        <v>480</v>
      </c>
      <c r="F969" s="169" t="s">
        <v>236</v>
      </c>
      <c r="G969" s="169" t="s">
        <v>202</v>
      </c>
      <c r="H969" s="85" t="s">
        <v>469</v>
      </c>
      <c r="I969" s="95" t="s">
        <v>510</v>
      </c>
      <c r="J969" s="116" t="s">
        <v>195</v>
      </c>
      <c r="K969" s="117" t="s">
        <v>195</v>
      </c>
      <c r="L969" s="117" t="s">
        <v>195</v>
      </c>
      <c r="M969" s="117" t="s">
        <v>195</v>
      </c>
      <c r="N969" s="117" t="s">
        <v>195</v>
      </c>
      <c r="O969" s="117" t="s">
        <v>195</v>
      </c>
      <c r="P969" s="117" t="s">
        <v>195</v>
      </c>
      <c r="Q969" s="117" t="s">
        <v>195</v>
      </c>
      <c r="R969" s="117" t="s">
        <v>195</v>
      </c>
      <c r="S969" s="117" t="s">
        <v>195</v>
      </c>
      <c r="T969" s="117" t="s">
        <v>195</v>
      </c>
      <c r="U969" s="118" t="s">
        <v>195</v>
      </c>
      <c r="V969" s="106">
        <v>0</v>
      </c>
      <c r="W969" s="106">
        <v>0</v>
      </c>
      <c r="X969" s="106">
        <v>0</v>
      </c>
      <c r="Y969" s="106">
        <v>0</v>
      </c>
      <c r="Z969" s="106">
        <v>0</v>
      </c>
      <c r="AA969" s="106">
        <v>0</v>
      </c>
      <c r="AB969" s="106">
        <v>0</v>
      </c>
      <c r="AC969" s="106">
        <v>1</v>
      </c>
      <c r="AD969" s="106">
        <v>0</v>
      </c>
      <c r="AE969" s="106">
        <v>1</v>
      </c>
      <c r="AF969" s="106">
        <v>0</v>
      </c>
      <c r="AG969" s="182">
        <v>0</v>
      </c>
      <c r="AH969" s="119">
        <f t="shared" si="267"/>
        <v>2</v>
      </c>
      <c r="AI969" s="106">
        <f t="shared" si="268"/>
        <v>0</v>
      </c>
      <c r="AJ969" s="107">
        <f t="shared" si="269"/>
        <v>0</v>
      </c>
      <c r="AK969" s="107">
        <f t="shared" si="270"/>
        <v>0</v>
      </c>
      <c r="AL969" s="107">
        <f t="shared" si="271"/>
        <v>0</v>
      </c>
      <c r="AM969" s="107">
        <f t="shared" si="272"/>
        <v>0</v>
      </c>
      <c r="AN969" s="107">
        <f t="shared" si="273"/>
        <v>0</v>
      </c>
      <c r="AO969" s="107">
        <f t="shared" si="274"/>
        <v>0</v>
      </c>
      <c r="AP969" s="107">
        <f t="shared" si="275"/>
        <v>1</v>
      </c>
      <c r="AQ969" s="107">
        <f t="shared" si="276"/>
        <v>0</v>
      </c>
      <c r="AR969" s="107">
        <f t="shared" si="277"/>
        <v>1</v>
      </c>
      <c r="AS969" s="107">
        <f t="shared" si="278"/>
        <v>0</v>
      </c>
      <c r="AT969" s="107">
        <f t="shared" si="279"/>
        <v>0</v>
      </c>
      <c r="AU969" s="105">
        <f t="shared" si="280"/>
        <v>2</v>
      </c>
      <c r="AV969" s="86">
        <v>410.61000000000013</v>
      </c>
      <c r="AW969" s="87">
        <f t="shared" si="281"/>
        <v>129.53</v>
      </c>
      <c r="AX969" s="87">
        <f t="shared" si="282"/>
        <v>-281.08000000000015</v>
      </c>
    </row>
    <row r="970" spans="1:50" ht="15.75" thickBot="1" x14ac:dyDescent="0.3">
      <c r="A970" s="179" t="s">
        <v>139</v>
      </c>
      <c r="B970" s="180" t="s">
        <v>243</v>
      </c>
      <c r="C970" s="181" t="s">
        <v>379</v>
      </c>
      <c r="D970" s="176" t="str">
        <f t="shared" si="266"/>
        <v>1679992911-Superior-STAR Kids-MRSA West</v>
      </c>
      <c r="E970" s="169" t="s">
        <v>480</v>
      </c>
      <c r="F970" s="169" t="s">
        <v>236</v>
      </c>
      <c r="G970" s="169" t="s">
        <v>202</v>
      </c>
      <c r="H970" s="85" t="s">
        <v>469</v>
      </c>
      <c r="I970" s="95" t="s">
        <v>510</v>
      </c>
      <c r="J970" s="116" t="s">
        <v>195</v>
      </c>
      <c r="K970" s="117" t="s">
        <v>195</v>
      </c>
      <c r="L970" s="117" t="s">
        <v>195</v>
      </c>
      <c r="M970" s="117" t="s">
        <v>195</v>
      </c>
      <c r="N970" s="117" t="s">
        <v>195</v>
      </c>
      <c r="O970" s="117" t="s">
        <v>195</v>
      </c>
      <c r="P970" s="117" t="s">
        <v>195</v>
      </c>
      <c r="Q970" s="117" t="s">
        <v>195</v>
      </c>
      <c r="R970" s="117" t="s">
        <v>195</v>
      </c>
      <c r="S970" s="117" t="s">
        <v>195</v>
      </c>
      <c r="T970" s="117" t="s">
        <v>195</v>
      </c>
      <c r="U970" s="118" t="s">
        <v>195</v>
      </c>
      <c r="V970" s="106">
        <v>1</v>
      </c>
      <c r="W970" s="106">
        <v>1</v>
      </c>
      <c r="X970" s="106">
        <v>0</v>
      </c>
      <c r="Y970" s="106">
        <v>0</v>
      </c>
      <c r="Z970" s="106">
        <v>0</v>
      </c>
      <c r="AA970" s="106">
        <v>0</v>
      </c>
      <c r="AB970" s="106">
        <v>0</v>
      </c>
      <c r="AC970" s="106">
        <v>0</v>
      </c>
      <c r="AD970" s="106">
        <v>0</v>
      </c>
      <c r="AE970" s="106">
        <v>0</v>
      </c>
      <c r="AF970" s="106">
        <v>0</v>
      </c>
      <c r="AG970" s="182">
        <v>0</v>
      </c>
      <c r="AH970" s="119">
        <f t="shared" si="267"/>
        <v>2</v>
      </c>
      <c r="AI970" s="106">
        <f t="shared" si="268"/>
        <v>1</v>
      </c>
      <c r="AJ970" s="107">
        <f t="shared" si="269"/>
        <v>1</v>
      </c>
      <c r="AK970" s="107">
        <f t="shared" si="270"/>
        <v>0</v>
      </c>
      <c r="AL970" s="107">
        <f t="shared" si="271"/>
        <v>0</v>
      </c>
      <c r="AM970" s="107">
        <f t="shared" si="272"/>
        <v>0</v>
      </c>
      <c r="AN970" s="107">
        <f t="shared" si="273"/>
        <v>0</v>
      </c>
      <c r="AO970" s="107">
        <f t="shared" si="274"/>
        <v>0</v>
      </c>
      <c r="AP970" s="107">
        <f t="shared" si="275"/>
        <v>0</v>
      </c>
      <c r="AQ970" s="107">
        <f t="shared" si="276"/>
        <v>0</v>
      </c>
      <c r="AR970" s="107">
        <f t="shared" si="277"/>
        <v>0</v>
      </c>
      <c r="AS970" s="107">
        <f t="shared" si="278"/>
        <v>0</v>
      </c>
      <c r="AT970" s="107">
        <f t="shared" si="279"/>
        <v>0</v>
      </c>
      <c r="AU970" s="105">
        <f t="shared" si="280"/>
        <v>2</v>
      </c>
      <c r="AV970" s="86">
        <v>45.539999999999985</v>
      </c>
      <c r="AW970" s="87">
        <f t="shared" si="281"/>
        <v>129.53</v>
      </c>
      <c r="AX970" s="87">
        <f t="shared" si="282"/>
        <v>83.990000000000009</v>
      </c>
    </row>
    <row r="971" spans="1:50" ht="15.75" thickBot="1" x14ac:dyDescent="0.3">
      <c r="A971" s="179" t="s">
        <v>140</v>
      </c>
      <c r="B971" s="180" t="s">
        <v>339</v>
      </c>
      <c r="C971" s="181" t="s">
        <v>379</v>
      </c>
      <c r="D971" s="176" t="str">
        <f t="shared" si="266"/>
        <v>1689659765-Superior-STAR Kids-MRSA West</v>
      </c>
      <c r="E971" s="169" t="s">
        <v>480</v>
      </c>
      <c r="F971" s="169" t="s">
        <v>236</v>
      </c>
      <c r="G971" s="169" t="s">
        <v>202</v>
      </c>
      <c r="H971" s="85" t="s">
        <v>469</v>
      </c>
      <c r="I971" s="95" t="s">
        <v>510</v>
      </c>
      <c r="J971" s="116" t="s">
        <v>195</v>
      </c>
      <c r="K971" s="117" t="s">
        <v>195</v>
      </c>
      <c r="L971" s="117" t="s">
        <v>195</v>
      </c>
      <c r="M971" s="117" t="s">
        <v>195</v>
      </c>
      <c r="N971" s="117" t="s">
        <v>195</v>
      </c>
      <c r="O971" s="117" t="s">
        <v>195</v>
      </c>
      <c r="P971" s="117" t="s">
        <v>195</v>
      </c>
      <c r="Q971" s="117" t="s">
        <v>195</v>
      </c>
      <c r="R971" s="117" t="s">
        <v>195</v>
      </c>
      <c r="S971" s="117" t="s">
        <v>195</v>
      </c>
      <c r="T971" s="117" t="s">
        <v>195</v>
      </c>
      <c r="U971" s="118" t="s">
        <v>195</v>
      </c>
      <c r="V971" s="106">
        <v>5</v>
      </c>
      <c r="W971" s="106">
        <v>4</v>
      </c>
      <c r="X971" s="106">
        <v>1</v>
      </c>
      <c r="Y971" s="106">
        <v>2</v>
      </c>
      <c r="Z971" s="106">
        <v>1</v>
      </c>
      <c r="AA971" s="106">
        <v>3</v>
      </c>
      <c r="AB971" s="106">
        <v>3</v>
      </c>
      <c r="AC971" s="106">
        <v>9</v>
      </c>
      <c r="AD971" s="106">
        <v>10</v>
      </c>
      <c r="AE971" s="106">
        <v>1</v>
      </c>
      <c r="AF971" s="106">
        <v>0</v>
      </c>
      <c r="AG971" s="182">
        <v>6</v>
      </c>
      <c r="AH971" s="119">
        <f t="shared" si="267"/>
        <v>45</v>
      </c>
      <c r="AI971" s="106">
        <f t="shared" si="268"/>
        <v>5</v>
      </c>
      <c r="AJ971" s="107">
        <f t="shared" si="269"/>
        <v>4</v>
      </c>
      <c r="AK971" s="107">
        <f t="shared" si="270"/>
        <v>1</v>
      </c>
      <c r="AL971" s="107">
        <f t="shared" si="271"/>
        <v>2</v>
      </c>
      <c r="AM971" s="107">
        <f t="shared" si="272"/>
        <v>1</v>
      </c>
      <c r="AN971" s="107">
        <f t="shared" si="273"/>
        <v>3</v>
      </c>
      <c r="AO971" s="107">
        <f t="shared" si="274"/>
        <v>3</v>
      </c>
      <c r="AP971" s="107">
        <f t="shared" si="275"/>
        <v>9</v>
      </c>
      <c r="AQ971" s="107">
        <f t="shared" si="276"/>
        <v>10</v>
      </c>
      <c r="AR971" s="107">
        <f t="shared" si="277"/>
        <v>1</v>
      </c>
      <c r="AS971" s="107">
        <f t="shared" si="278"/>
        <v>0</v>
      </c>
      <c r="AT971" s="107">
        <f t="shared" si="279"/>
        <v>6</v>
      </c>
      <c r="AU971" s="105">
        <f t="shared" si="280"/>
        <v>45</v>
      </c>
      <c r="AV971" s="86">
        <v>3742.5499999999975</v>
      </c>
      <c r="AW971" s="87">
        <f t="shared" si="281"/>
        <v>2914.31</v>
      </c>
      <c r="AX971" s="87">
        <f t="shared" si="282"/>
        <v>-828.23999999999751</v>
      </c>
    </row>
    <row r="972" spans="1:50" ht="15.75" thickBot="1" x14ac:dyDescent="0.3">
      <c r="A972" s="179" t="s">
        <v>141</v>
      </c>
      <c r="B972" s="180" t="s">
        <v>277</v>
      </c>
      <c r="C972" s="181" t="s">
        <v>278</v>
      </c>
      <c r="D972" s="176" t="str">
        <f t="shared" si="266"/>
        <v>1689872020-Superior-STAR Kids-Lubbock</v>
      </c>
      <c r="E972" s="169" t="s">
        <v>480</v>
      </c>
      <c r="F972" s="169" t="s">
        <v>236</v>
      </c>
      <c r="G972" s="169" t="s">
        <v>279</v>
      </c>
      <c r="H972" s="85" t="s">
        <v>469</v>
      </c>
      <c r="I972" s="95" t="s">
        <v>510</v>
      </c>
      <c r="J972" s="116" t="s">
        <v>195</v>
      </c>
      <c r="K972" s="117" t="s">
        <v>195</v>
      </c>
      <c r="L972" s="117" t="s">
        <v>195</v>
      </c>
      <c r="M972" s="117" t="s">
        <v>195</v>
      </c>
      <c r="N972" s="117" t="s">
        <v>195</v>
      </c>
      <c r="O972" s="117" t="s">
        <v>195</v>
      </c>
      <c r="P972" s="117" t="s">
        <v>195</v>
      </c>
      <c r="Q972" s="117" t="s">
        <v>195</v>
      </c>
      <c r="R972" s="117" t="s">
        <v>195</v>
      </c>
      <c r="S972" s="117" t="s">
        <v>195</v>
      </c>
      <c r="T972" s="117" t="s">
        <v>195</v>
      </c>
      <c r="U972" s="118" t="s">
        <v>195</v>
      </c>
      <c r="V972" s="106">
        <v>0</v>
      </c>
      <c r="W972" s="106">
        <v>0</v>
      </c>
      <c r="X972" s="106">
        <v>0</v>
      </c>
      <c r="Y972" s="106">
        <v>0</v>
      </c>
      <c r="Z972" s="106">
        <v>0</v>
      </c>
      <c r="AA972" s="106">
        <v>0</v>
      </c>
      <c r="AB972" s="106">
        <v>0</v>
      </c>
      <c r="AC972" s="106">
        <v>0</v>
      </c>
      <c r="AD972" s="106">
        <v>0</v>
      </c>
      <c r="AE972" s="106">
        <v>0</v>
      </c>
      <c r="AF972" s="106">
        <v>0</v>
      </c>
      <c r="AG972" s="182">
        <v>0</v>
      </c>
      <c r="AH972" s="119">
        <f t="shared" si="267"/>
        <v>0</v>
      </c>
      <c r="AI972" s="106">
        <f t="shared" si="268"/>
        <v>0</v>
      </c>
      <c r="AJ972" s="107">
        <f t="shared" si="269"/>
        <v>0</v>
      </c>
      <c r="AK972" s="107">
        <f t="shared" si="270"/>
        <v>0</v>
      </c>
      <c r="AL972" s="107">
        <f t="shared" si="271"/>
        <v>0</v>
      </c>
      <c r="AM972" s="107">
        <f t="shared" si="272"/>
        <v>0</v>
      </c>
      <c r="AN972" s="107">
        <f t="shared" si="273"/>
        <v>0</v>
      </c>
      <c r="AO972" s="107">
        <f t="shared" si="274"/>
        <v>0</v>
      </c>
      <c r="AP972" s="107">
        <f t="shared" si="275"/>
        <v>0</v>
      </c>
      <c r="AQ972" s="107">
        <f t="shared" si="276"/>
        <v>0</v>
      </c>
      <c r="AR972" s="107">
        <f t="shared" si="277"/>
        <v>0</v>
      </c>
      <c r="AS972" s="107">
        <f t="shared" si="278"/>
        <v>0</v>
      </c>
      <c r="AT972" s="107">
        <f t="shared" si="279"/>
        <v>0</v>
      </c>
      <c r="AU972" s="105">
        <f t="shared" si="280"/>
        <v>0</v>
      </c>
      <c r="AV972" s="86">
        <v>329.35000000000008</v>
      </c>
      <c r="AW972" s="87">
        <f t="shared" si="281"/>
        <v>0</v>
      </c>
      <c r="AX972" s="87">
        <f t="shared" si="282"/>
        <v>-329.35000000000008</v>
      </c>
    </row>
    <row r="973" spans="1:50" ht="15.75" thickBot="1" x14ac:dyDescent="0.3">
      <c r="A973" s="179" t="s">
        <v>144</v>
      </c>
      <c r="B973" s="180" t="s">
        <v>226</v>
      </c>
      <c r="C973" s="181" t="s">
        <v>463</v>
      </c>
      <c r="D973" s="176" t="str">
        <f t="shared" si="266"/>
        <v>1700392602-Superior-STAR Kids-Travis</v>
      </c>
      <c r="E973" s="169" t="s">
        <v>480</v>
      </c>
      <c r="F973" s="169" t="s">
        <v>236</v>
      </c>
      <c r="G973" s="169" t="s">
        <v>225</v>
      </c>
      <c r="H973" s="85" t="s">
        <v>469</v>
      </c>
      <c r="I973" s="95" t="s">
        <v>510</v>
      </c>
      <c r="J973" s="116" t="s">
        <v>195</v>
      </c>
      <c r="K973" s="117" t="s">
        <v>195</v>
      </c>
      <c r="L973" s="117" t="s">
        <v>195</v>
      </c>
      <c r="M973" s="117" t="s">
        <v>195</v>
      </c>
      <c r="N973" s="117" t="s">
        <v>195</v>
      </c>
      <c r="O973" s="117" t="s">
        <v>195</v>
      </c>
      <c r="P973" s="117" t="s">
        <v>195</v>
      </c>
      <c r="Q973" s="117" t="s">
        <v>195</v>
      </c>
      <c r="R973" s="117" t="s">
        <v>195</v>
      </c>
      <c r="S973" s="117" t="s">
        <v>195</v>
      </c>
      <c r="T973" s="117" t="s">
        <v>195</v>
      </c>
      <c r="U973" s="118" t="s">
        <v>195</v>
      </c>
      <c r="V973" s="106">
        <v>1</v>
      </c>
      <c r="W973" s="106">
        <v>4</v>
      </c>
      <c r="X973" s="106">
        <v>2</v>
      </c>
      <c r="Y973" s="106">
        <v>0</v>
      </c>
      <c r="Z973" s="106">
        <v>1</v>
      </c>
      <c r="AA973" s="106">
        <v>1</v>
      </c>
      <c r="AB973" s="106">
        <v>1</v>
      </c>
      <c r="AC973" s="106">
        <v>1</v>
      </c>
      <c r="AD973" s="106">
        <v>1</v>
      </c>
      <c r="AE973" s="106">
        <v>2</v>
      </c>
      <c r="AF973" s="106">
        <v>0</v>
      </c>
      <c r="AG973" s="182">
        <v>2</v>
      </c>
      <c r="AH973" s="119">
        <f t="shared" si="267"/>
        <v>16</v>
      </c>
      <c r="AI973" s="106">
        <f t="shared" si="268"/>
        <v>1</v>
      </c>
      <c r="AJ973" s="107">
        <f t="shared" si="269"/>
        <v>4</v>
      </c>
      <c r="AK973" s="107">
        <f t="shared" si="270"/>
        <v>2</v>
      </c>
      <c r="AL973" s="107">
        <f t="shared" si="271"/>
        <v>0</v>
      </c>
      <c r="AM973" s="107">
        <f t="shared" si="272"/>
        <v>1</v>
      </c>
      <c r="AN973" s="107">
        <f t="shared" si="273"/>
        <v>1</v>
      </c>
      <c r="AO973" s="107">
        <f t="shared" si="274"/>
        <v>1</v>
      </c>
      <c r="AP973" s="107">
        <f t="shared" si="275"/>
        <v>1</v>
      </c>
      <c r="AQ973" s="107">
        <f t="shared" si="276"/>
        <v>1</v>
      </c>
      <c r="AR973" s="107">
        <f t="shared" si="277"/>
        <v>2</v>
      </c>
      <c r="AS973" s="107">
        <f t="shared" si="278"/>
        <v>0</v>
      </c>
      <c r="AT973" s="107">
        <f t="shared" si="279"/>
        <v>2</v>
      </c>
      <c r="AU973" s="105">
        <f t="shared" si="280"/>
        <v>16</v>
      </c>
      <c r="AV973" s="86">
        <v>480.38999999999982</v>
      </c>
      <c r="AW973" s="87">
        <f t="shared" si="281"/>
        <v>1036.2</v>
      </c>
      <c r="AX973" s="87">
        <f t="shared" si="282"/>
        <v>555.81000000000017</v>
      </c>
    </row>
    <row r="974" spans="1:50" ht="15.75" thickBot="1" x14ac:dyDescent="0.3">
      <c r="A974" s="179" t="s">
        <v>146</v>
      </c>
      <c r="B974" s="180" t="s">
        <v>237</v>
      </c>
      <c r="C974" s="181" t="s">
        <v>379</v>
      </c>
      <c r="D974" s="176" t="str">
        <f t="shared" si="266"/>
        <v>1710974225-Superior-STAR Kids-MRSA West</v>
      </c>
      <c r="E974" s="169" t="s">
        <v>480</v>
      </c>
      <c r="F974" s="169" t="s">
        <v>236</v>
      </c>
      <c r="G974" s="169" t="s">
        <v>202</v>
      </c>
      <c r="H974" s="85" t="s">
        <v>469</v>
      </c>
      <c r="I974" s="95" t="s">
        <v>510</v>
      </c>
      <c r="J974" s="116" t="s">
        <v>195</v>
      </c>
      <c r="K974" s="117" t="s">
        <v>195</v>
      </c>
      <c r="L974" s="117" t="s">
        <v>195</v>
      </c>
      <c r="M974" s="117" t="s">
        <v>195</v>
      </c>
      <c r="N974" s="117" t="s">
        <v>195</v>
      </c>
      <c r="O974" s="117" t="s">
        <v>195</v>
      </c>
      <c r="P974" s="117" t="s">
        <v>195</v>
      </c>
      <c r="Q974" s="117" t="s">
        <v>195</v>
      </c>
      <c r="R974" s="117" t="s">
        <v>195</v>
      </c>
      <c r="S974" s="117" t="s">
        <v>195</v>
      </c>
      <c r="T974" s="117" t="s">
        <v>195</v>
      </c>
      <c r="U974" s="118" t="s">
        <v>195</v>
      </c>
      <c r="V974" s="106">
        <v>0</v>
      </c>
      <c r="W974" s="106">
        <v>0</v>
      </c>
      <c r="X974" s="106">
        <v>0</v>
      </c>
      <c r="Y974" s="106">
        <v>0</v>
      </c>
      <c r="Z974" s="106">
        <v>0</v>
      </c>
      <c r="AA974" s="106">
        <v>0</v>
      </c>
      <c r="AB974" s="106">
        <v>2</v>
      </c>
      <c r="AC974" s="106">
        <v>0</v>
      </c>
      <c r="AD974" s="106">
        <v>1</v>
      </c>
      <c r="AE974" s="106">
        <v>0</v>
      </c>
      <c r="AF974" s="106">
        <v>0</v>
      </c>
      <c r="AG974" s="182">
        <v>1</v>
      </c>
      <c r="AH974" s="119">
        <f t="shared" si="267"/>
        <v>4</v>
      </c>
      <c r="AI974" s="106">
        <f t="shared" si="268"/>
        <v>0</v>
      </c>
      <c r="AJ974" s="107">
        <f t="shared" si="269"/>
        <v>0</v>
      </c>
      <c r="AK974" s="107">
        <f t="shared" si="270"/>
        <v>0</v>
      </c>
      <c r="AL974" s="107">
        <f t="shared" si="271"/>
        <v>0</v>
      </c>
      <c r="AM974" s="107">
        <f t="shared" si="272"/>
        <v>0</v>
      </c>
      <c r="AN974" s="107">
        <f t="shared" si="273"/>
        <v>0</v>
      </c>
      <c r="AO974" s="107">
        <f t="shared" si="274"/>
        <v>2</v>
      </c>
      <c r="AP974" s="107">
        <f t="shared" si="275"/>
        <v>0</v>
      </c>
      <c r="AQ974" s="107">
        <f t="shared" si="276"/>
        <v>1</v>
      </c>
      <c r="AR974" s="107">
        <f t="shared" si="277"/>
        <v>0</v>
      </c>
      <c r="AS974" s="107">
        <f t="shared" si="278"/>
        <v>0</v>
      </c>
      <c r="AT974" s="107">
        <f t="shared" si="279"/>
        <v>1</v>
      </c>
      <c r="AU974" s="105">
        <f t="shared" si="280"/>
        <v>4</v>
      </c>
      <c r="AV974" s="86">
        <v>1489.4400000000005</v>
      </c>
      <c r="AW974" s="87">
        <f t="shared" si="281"/>
        <v>259.05</v>
      </c>
      <c r="AX974" s="87">
        <f t="shared" si="282"/>
        <v>-1230.3900000000006</v>
      </c>
    </row>
    <row r="975" spans="1:50" ht="15.75" thickBot="1" x14ac:dyDescent="0.3">
      <c r="A975" s="179" t="s">
        <v>147</v>
      </c>
      <c r="B975" s="180" t="s">
        <v>238</v>
      </c>
      <c r="C975" s="181" t="s">
        <v>379</v>
      </c>
      <c r="D975" s="176" t="str">
        <f t="shared" si="266"/>
        <v>1720404924-Superior-STAR Kids-MRSA West</v>
      </c>
      <c r="E975" s="169" t="s">
        <v>480</v>
      </c>
      <c r="F975" s="169" t="s">
        <v>236</v>
      </c>
      <c r="G975" s="169" t="s">
        <v>202</v>
      </c>
      <c r="H975" s="85" t="s">
        <v>469</v>
      </c>
      <c r="I975" s="95" t="s">
        <v>510</v>
      </c>
      <c r="J975" s="116" t="s">
        <v>195</v>
      </c>
      <c r="K975" s="117" t="s">
        <v>195</v>
      </c>
      <c r="L975" s="117" t="s">
        <v>195</v>
      </c>
      <c r="M975" s="117" t="s">
        <v>195</v>
      </c>
      <c r="N975" s="117" t="s">
        <v>195</v>
      </c>
      <c r="O975" s="117" t="s">
        <v>195</v>
      </c>
      <c r="P975" s="117" t="s">
        <v>195</v>
      </c>
      <c r="Q975" s="117" t="s">
        <v>195</v>
      </c>
      <c r="R975" s="117" t="s">
        <v>195</v>
      </c>
      <c r="S975" s="117" t="s">
        <v>195</v>
      </c>
      <c r="T975" s="117" t="s">
        <v>195</v>
      </c>
      <c r="U975" s="118" t="s">
        <v>195</v>
      </c>
      <c r="V975" s="106">
        <v>0</v>
      </c>
      <c r="W975" s="106">
        <v>0</v>
      </c>
      <c r="X975" s="106">
        <v>0</v>
      </c>
      <c r="Y975" s="106">
        <v>0</v>
      </c>
      <c r="Z975" s="106">
        <v>0</v>
      </c>
      <c r="AA975" s="106">
        <v>0</v>
      </c>
      <c r="AB975" s="106">
        <v>0</v>
      </c>
      <c r="AC975" s="106">
        <v>0</v>
      </c>
      <c r="AD975" s="106">
        <v>0</v>
      </c>
      <c r="AE975" s="106">
        <v>0</v>
      </c>
      <c r="AF975" s="106">
        <v>0</v>
      </c>
      <c r="AG975" s="182">
        <v>2</v>
      </c>
      <c r="AH975" s="119">
        <f t="shared" si="267"/>
        <v>2</v>
      </c>
      <c r="AI975" s="106">
        <f t="shared" si="268"/>
        <v>0</v>
      </c>
      <c r="AJ975" s="107">
        <f t="shared" si="269"/>
        <v>0</v>
      </c>
      <c r="AK975" s="107">
        <f t="shared" si="270"/>
        <v>0</v>
      </c>
      <c r="AL975" s="107">
        <f t="shared" si="271"/>
        <v>0</v>
      </c>
      <c r="AM975" s="107">
        <f t="shared" si="272"/>
        <v>0</v>
      </c>
      <c r="AN975" s="107">
        <f t="shared" si="273"/>
        <v>0</v>
      </c>
      <c r="AO975" s="107">
        <f t="shared" si="274"/>
        <v>0</v>
      </c>
      <c r="AP975" s="107">
        <f t="shared" si="275"/>
        <v>0</v>
      </c>
      <c r="AQ975" s="107">
        <f t="shared" si="276"/>
        <v>0</v>
      </c>
      <c r="AR975" s="107">
        <f t="shared" si="277"/>
        <v>0</v>
      </c>
      <c r="AS975" s="107">
        <f t="shared" si="278"/>
        <v>0</v>
      </c>
      <c r="AT975" s="107">
        <f t="shared" si="279"/>
        <v>2</v>
      </c>
      <c r="AU975" s="105">
        <f t="shared" si="280"/>
        <v>2</v>
      </c>
      <c r="AV975" s="86">
        <v>424.5300000000002</v>
      </c>
      <c r="AW975" s="87">
        <f t="shared" si="281"/>
        <v>129.53</v>
      </c>
      <c r="AX975" s="87">
        <f t="shared" si="282"/>
        <v>-295.00000000000023</v>
      </c>
    </row>
    <row r="976" spans="1:50" ht="15.75" thickBot="1" x14ac:dyDescent="0.3">
      <c r="A976" s="179" t="s">
        <v>152</v>
      </c>
      <c r="B976" s="180" t="s">
        <v>228</v>
      </c>
      <c r="C976" s="181" t="s">
        <v>463</v>
      </c>
      <c r="D976" s="176" t="str">
        <f t="shared" si="266"/>
        <v>1730695594-Superior-STAR Kids-Travis</v>
      </c>
      <c r="E976" s="169" t="s">
        <v>480</v>
      </c>
      <c r="F976" s="169" t="s">
        <v>236</v>
      </c>
      <c r="G976" s="169" t="s">
        <v>225</v>
      </c>
      <c r="H976" s="85" t="s">
        <v>469</v>
      </c>
      <c r="I976" s="95" t="s">
        <v>510</v>
      </c>
      <c r="J976" s="116" t="s">
        <v>195</v>
      </c>
      <c r="K976" s="117" t="s">
        <v>195</v>
      </c>
      <c r="L976" s="117" t="s">
        <v>195</v>
      </c>
      <c r="M976" s="117" t="s">
        <v>195</v>
      </c>
      <c r="N976" s="117" t="s">
        <v>195</v>
      </c>
      <c r="O976" s="117" t="s">
        <v>195</v>
      </c>
      <c r="P976" s="117" t="s">
        <v>195</v>
      </c>
      <c r="Q976" s="117" t="s">
        <v>195</v>
      </c>
      <c r="R976" s="117" t="s">
        <v>195</v>
      </c>
      <c r="S976" s="117" t="s">
        <v>195</v>
      </c>
      <c r="T976" s="117" t="s">
        <v>195</v>
      </c>
      <c r="U976" s="118" t="s">
        <v>195</v>
      </c>
      <c r="V976" s="106">
        <v>2</v>
      </c>
      <c r="W976" s="106">
        <v>4</v>
      </c>
      <c r="X976" s="106">
        <v>0</v>
      </c>
      <c r="Y976" s="106">
        <v>0</v>
      </c>
      <c r="Z976" s="106">
        <v>0</v>
      </c>
      <c r="AA976" s="106">
        <v>0</v>
      </c>
      <c r="AB976" s="106">
        <v>0</v>
      </c>
      <c r="AC976" s="106">
        <v>0</v>
      </c>
      <c r="AD976" s="106">
        <v>0</v>
      </c>
      <c r="AE976" s="106">
        <v>2</v>
      </c>
      <c r="AF976" s="106">
        <v>1</v>
      </c>
      <c r="AG976" s="182">
        <v>1</v>
      </c>
      <c r="AH976" s="119">
        <f t="shared" si="267"/>
        <v>10</v>
      </c>
      <c r="AI976" s="106">
        <f t="shared" si="268"/>
        <v>2</v>
      </c>
      <c r="AJ976" s="107">
        <f t="shared" si="269"/>
        <v>4</v>
      </c>
      <c r="AK976" s="107">
        <f t="shared" si="270"/>
        <v>0</v>
      </c>
      <c r="AL976" s="107">
        <f t="shared" si="271"/>
        <v>0</v>
      </c>
      <c r="AM976" s="107">
        <f t="shared" si="272"/>
        <v>0</v>
      </c>
      <c r="AN976" s="107">
        <f t="shared" si="273"/>
        <v>0</v>
      </c>
      <c r="AO976" s="107">
        <f t="shared" si="274"/>
        <v>0</v>
      </c>
      <c r="AP976" s="107">
        <f t="shared" si="275"/>
        <v>0</v>
      </c>
      <c r="AQ976" s="107">
        <f t="shared" si="276"/>
        <v>0</v>
      </c>
      <c r="AR976" s="107">
        <f t="shared" si="277"/>
        <v>2</v>
      </c>
      <c r="AS976" s="107">
        <f t="shared" si="278"/>
        <v>1</v>
      </c>
      <c r="AT976" s="107">
        <f t="shared" si="279"/>
        <v>1</v>
      </c>
      <c r="AU976" s="105">
        <f t="shared" si="280"/>
        <v>10</v>
      </c>
      <c r="AV976" s="86">
        <v>838.76000000000056</v>
      </c>
      <c r="AW976" s="87">
        <f t="shared" si="281"/>
        <v>647.63</v>
      </c>
      <c r="AX976" s="87">
        <f t="shared" si="282"/>
        <v>-191.13000000000056</v>
      </c>
    </row>
    <row r="977" spans="1:50" ht="15.75" thickBot="1" x14ac:dyDescent="0.3">
      <c r="A977" s="179" t="s">
        <v>153</v>
      </c>
      <c r="B977" s="180" t="s">
        <v>355</v>
      </c>
      <c r="C977" s="181" t="s">
        <v>379</v>
      </c>
      <c r="D977" s="176" t="str">
        <f t="shared" si="266"/>
        <v>1740358803-Superior-STAR Kids-MRSA West</v>
      </c>
      <c r="E977" s="169" t="s">
        <v>480</v>
      </c>
      <c r="F977" s="169" t="s">
        <v>236</v>
      </c>
      <c r="G977" s="169" t="s">
        <v>202</v>
      </c>
      <c r="H977" s="85" t="s">
        <v>469</v>
      </c>
      <c r="I977" s="95" t="s">
        <v>510</v>
      </c>
      <c r="J977" s="116" t="s">
        <v>195</v>
      </c>
      <c r="K977" s="117" t="s">
        <v>195</v>
      </c>
      <c r="L977" s="117" t="s">
        <v>195</v>
      </c>
      <c r="M977" s="117" t="s">
        <v>195</v>
      </c>
      <c r="N977" s="117" t="s">
        <v>195</v>
      </c>
      <c r="O977" s="117" t="s">
        <v>195</v>
      </c>
      <c r="P977" s="117" t="s">
        <v>195</v>
      </c>
      <c r="Q977" s="117" t="s">
        <v>195</v>
      </c>
      <c r="R977" s="117" t="s">
        <v>195</v>
      </c>
      <c r="S977" s="117" t="s">
        <v>195</v>
      </c>
      <c r="T977" s="117" t="s">
        <v>195</v>
      </c>
      <c r="U977" s="118" t="s">
        <v>195</v>
      </c>
      <c r="V977" s="106">
        <v>4</v>
      </c>
      <c r="W977" s="106">
        <v>3</v>
      </c>
      <c r="X977" s="106">
        <v>5</v>
      </c>
      <c r="Y977" s="106">
        <v>3</v>
      </c>
      <c r="Z977" s="106">
        <v>5</v>
      </c>
      <c r="AA977" s="106">
        <v>3</v>
      </c>
      <c r="AB977" s="106">
        <v>3</v>
      </c>
      <c r="AC977" s="106">
        <v>1</v>
      </c>
      <c r="AD977" s="106">
        <v>2</v>
      </c>
      <c r="AE977" s="106">
        <v>0</v>
      </c>
      <c r="AF977" s="106">
        <v>3</v>
      </c>
      <c r="AG977" s="182">
        <v>5</v>
      </c>
      <c r="AH977" s="119">
        <f t="shared" si="267"/>
        <v>37</v>
      </c>
      <c r="AI977" s="106">
        <f t="shared" si="268"/>
        <v>4</v>
      </c>
      <c r="AJ977" s="107">
        <f t="shared" si="269"/>
        <v>3</v>
      </c>
      <c r="AK977" s="107">
        <f t="shared" si="270"/>
        <v>5</v>
      </c>
      <c r="AL977" s="107">
        <f t="shared" si="271"/>
        <v>3</v>
      </c>
      <c r="AM977" s="107">
        <f t="shared" si="272"/>
        <v>5</v>
      </c>
      <c r="AN977" s="107">
        <f t="shared" si="273"/>
        <v>3</v>
      </c>
      <c r="AO977" s="107">
        <f t="shared" si="274"/>
        <v>3</v>
      </c>
      <c r="AP977" s="107">
        <f t="shared" si="275"/>
        <v>1</v>
      </c>
      <c r="AQ977" s="107">
        <f t="shared" si="276"/>
        <v>2</v>
      </c>
      <c r="AR977" s="107">
        <f t="shared" si="277"/>
        <v>0</v>
      </c>
      <c r="AS977" s="107">
        <f t="shared" si="278"/>
        <v>3</v>
      </c>
      <c r="AT977" s="107">
        <f t="shared" si="279"/>
        <v>5</v>
      </c>
      <c r="AU977" s="105">
        <f t="shared" si="280"/>
        <v>37</v>
      </c>
      <c r="AV977" s="86">
        <v>2312.6799999999998</v>
      </c>
      <c r="AW977" s="87">
        <f t="shared" si="281"/>
        <v>2396.21</v>
      </c>
      <c r="AX977" s="87">
        <f t="shared" si="282"/>
        <v>83.5300000000002</v>
      </c>
    </row>
    <row r="978" spans="1:50" ht="15.75" thickBot="1" x14ac:dyDescent="0.3">
      <c r="A978" s="179" t="s">
        <v>156</v>
      </c>
      <c r="B978" s="180" t="s">
        <v>282</v>
      </c>
      <c r="C978" s="181" t="s">
        <v>456</v>
      </c>
      <c r="D978" s="176" t="str">
        <f t="shared" si="266"/>
        <v>1811135080-Superior-STAR Kids-El Paso</v>
      </c>
      <c r="E978" s="169" t="s">
        <v>480</v>
      </c>
      <c r="F978" s="169" t="s">
        <v>236</v>
      </c>
      <c r="G978" s="169" t="s">
        <v>284</v>
      </c>
      <c r="H978" s="85" t="s">
        <v>469</v>
      </c>
      <c r="I978" s="95" t="s">
        <v>510</v>
      </c>
      <c r="J978" s="116" t="s">
        <v>195</v>
      </c>
      <c r="K978" s="117" t="s">
        <v>195</v>
      </c>
      <c r="L978" s="117" t="s">
        <v>195</v>
      </c>
      <c r="M978" s="117" t="s">
        <v>195</v>
      </c>
      <c r="N978" s="117" t="s">
        <v>195</v>
      </c>
      <c r="O978" s="117" t="s">
        <v>195</v>
      </c>
      <c r="P978" s="117" t="s">
        <v>195</v>
      </c>
      <c r="Q978" s="117" t="s">
        <v>195</v>
      </c>
      <c r="R978" s="117" t="s">
        <v>195</v>
      </c>
      <c r="S978" s="117" t="s">
        <v>195</v>
      </c>
      <c r="T978" s="117" t="s">
        <v>195</v>
      </c>
      <c r="U978" s="118" t="s">
        <v>195</v>
      </c>
      <c r="V978" s="106">
        <v>1</v>
      </c>
      <c r="W978" s="106">
        <v>0</v>
      </c>
      <c r="X978" s="106">
        <v>6</v>
      </c>
      <c r="Y978" s="106">
        <v>1</v>
      </c>
      <c r="Z978" s="106">
        <v>1</v>
      </c>
      <c r="AA978" s="106">
        <v>2</v>
      </c>
      <c r="AB978" s="106">
        <v>2</v>
      </c>
      <c r="AC978" s="106">
        <v>0</v>
      </c>
      <c r="AD978" s="106">
        <v>3</v>
      </c>
      <c r="AE978" s="106">
        <v>0</v>
      </c>
      <c r="AF978" s="106">
        <v>1</v>
      </c>
      <c r="AG978" s="182">
        <v>3</v>
      </c>
      <c r="AH978" s="119">
        <f t="shared" si="267"/>
        <v>20</v>
      </c>
      <c r="AI978" s="106">
        <f t="shared" si="268"/>
        <v>1</v>
      </c>
      <c r="AJ978" s="107">
        <f t="shared" si="269"/>
        <v>0</v>
      </c>
      <c r="AK978" s="107">
        <f t="shared" si="270"/>
        <v>6</v>
      </c>
      <c r="AL978" s="107">
        <f t="shared" si="271"/>
        <v>1</v>
      </c>
      <c r="AM978" s="107">
        <f t="shared" si="272"/>
        <v>1</v>
      </c>
      <c r="AN978" s="107">
        <f t="shared" si="273"/>
        <v>2</v>
      </c>
      <c r="AO978" s="107">
        <f t="shared" si="274"/>
        <v>2</v>
      </c>
      <c r="AP978" s="107">
        <f t="shared" si="275"/>
        <v>0</v>
      </c>
      <c r="AQ978" s="107">
        <f t="shared" si="276"/>
        <v>3</v>
      </c>
      <c r="AR978" s="107">
        <f t="shared" si="277"/>
        <v>0</v>
      </c>
      <c r="AS978" s="107">
        <f t="shared" si="278"/>
        <v>1</v>
      </c>
      <c r="AT978" s="107">
        <f t="shared" si="279"/>
        <v>3</v>
      </c>
      <c r="AU978" s="105">
        <f t="shared" si="280"/>
        <v>20</v>
      </c>
      <c r="AV978" s="86">
        <v>807.95000000000016</v>
      </c>
      <c r="AW978" s="87">
        <f t="shared" si="281"/>
        <v>1295.25</v>
      </c>
      <c r="AX978" s="87">
        <f t="shared" si="282"/>
        <v>487.29999999999984</v>
      </c>
    </row>
    <row r="979" spans="1:50" ht="15.75" thickBot="1" x14ac:dyDescent="0.3">
      <c r="A979" s="179" t="s">
        <v>158</v>
      </c>
      <c r="B979" s="180" t="s">
        <v>280</v>
      </c>
      <c r="C979" s="181" t="s">
        <v>278</v>
      </c>
      <c r="D979" s="176" t="str">
        <f t="shared" si="266"/>
        <v>1811987027-Superior-STAR Kids-Lubbock</v>
      </c>
      <c r="E979" s="169" t="s">
        <v>480</v>
      </c>
      <c r="F979" s="169" t="s">
        <v>236</v>
      </c>
      <c r="G979" s="169" t="s">
        <v>279</v>
      </c>
      <c r="H979" s="85" t="s">
        <v>469</v>
      </c>
      <c r="I979" s="95" t="s">
        <v>510</v>
      </c>
      <c r="J979" s="116" t="s">
        <v>195</v>
      </c>
      <c r="K979" s="117" t="s">
        <v>195</v>
      </c>
      <c r="L979" s="117" t="s">
        <v>195</v>
      </c>
      <c r="M979" s="117" t="s">
        <v>195</v>
      </c>
      <c r="N979" s="117" t="s">
        <v>195</v>
      </c>
      <c r="O979" s="117" t="s">
        <v>195</v>
      </c>
      <c r="P979" s="117" t="s">
        <v>195</v>
      </c>
      <c r="Q979" s="117" t="s">
        <v>195</v>
      </c>
      <c r="R979" s="117" t="s">
        <v>195</v>
      </c>
      <c r="S979" s="117" t="s">
        <v>195</v>
      </c>
      <c r="T979" s="117" t="s">
        <v>195</v>
      </c>
      <c r="U979" s="118" t="s">
        <v>195</v>
      </c>
      <c r="V979" s="106">
        <v>14</v>
      </c>
      <c r="W979" s="106">
        <v>11</v>
      </c>
      <c r="X979" s="106">
        <v>8</v>
      </c>
      <c r="Y979" s="106">
        <v>10</v>
      </c>
      <c r="Z979" s="106">
        <v>12</v>
      </c>
      <c r="AA979" s="106">
        <v>10</v>
      </c>
      <c r="AB979" s="106">
        <v>13</v>
      </c>
      <c r="AC979" s="106">
        <v>18</v>
      </c>
      <c r="AD979" s="106">
        <v>11</v>
      </c>
      <c r="AE979" s="106">
        <v>11</v>
      </c>
      <c r="AF979" s="106">
        <v>3</v>
      </c>
      <c r="AG979" s="182">
        <v>11</v>
      </c>
      <c r="AH979" s="119">
        <f t="shared" si="267"/>
        <v>132</v>
      </c>
      <c r="AI979" s="106">
        <f t="shared" si="268"/>
        <v>14</v>
      </c>
      <c r="AJ979" s="107">
        <f t="shared" si="269"/>
        <v>11</v>
      </c>
      <c r="AK979" s="107">
        <f t="shared" si="270"/>
        <v>8</v>
      </c>
      <c r="AL979" s="107">
        <f t="shared" si="271"/>
        <v>10</v>
      </c>
      <c r="AM979" s="107">
        <f t="shared" si="272"/>
        <v>12</v>
      </c>
      <c r="AN979" s="107">
        <f t="shared" si="273"/>
        <v>10</v>
      </c>
      <c r="AO979" s="107">
        <f t="shared" si="274"/>
        <v>13</v>
      </c>
      <c r="AP979" s="107">
        <f t="shared" si="275"/>
        <v>18</v>
      </c>
      <c r="AQ979" s="107">
        <f t="shared" si="276"/>
        <v>11</v>
      </c>
      <c r="AR979" s="107">
        <f t="shared" si="277"/>
        <v>11</v>
      </c>
      <c r="AS979" s="107">
        <f t="shared" si="278"/>
        <v>3</v>
      </c>
      <c r="AT979" s="107">
        <f t="shared" si="279"/>
        <v>11</v>
      </c>
      <c r="AU979" s="105">
        <f t="shared" si="280"/>
        <v>132</v>
      </c>
      <c r="AV979" s="86">
        <v>4802.2700000000023</v>
      </c>
      <c r="AW979" s="87">
        <f t="shared" si="281"/>
        <v>8548.65</v>
      </c>
      <c r="AX979" s="87">
        <f t="shared" si="282"/>
        <v>3746.3799999999974</v>
      </c>
    </row>
    <row r="980" spans="1:50" ht="15.75" thickBot="1" x14ac:dyDescent="0.3">
      <c r="A980" s="179" t="s">
        <v>161</v>
      </c>
      <c r="B980" s="180" t="s">
        <v>354</v>
      </c>
      <c r="C980" s="181" t="s">
        <v>379</v>
      </c>
      <c r="D980" s="176" t="str">
        <f t="shared" si="266"/>
        <v>1821484320-Superior-STAR Kids-MRSA West</v>
      </c>
      <c r="E980" s="169" t="s">
        <v>480</v>
      </c>
      <c r="F980" s="169" t="s">
        <v>236</v>
      </c>
      <c r="G980" s="169" t="s">
        <v>202</v>
      </c>
      <c r="H980" s="85" t="s">
        <v>469</v>
      </c>
      <c r="I980" s="95" t="s">
        <v>510</v>
      </c>
      <c r="J980" s="116" t="s">
        <v>195</v>
      </c>
      <c r="K980" s="117" t="s">
        <v>195</v>
      </c>
      <c r="L980" s="117" t="s">
        <v>195</v>
      </c>
      <c r="M980" s="117" t="s">
        <v>195</v>
      </c>
      <c r="N980" s="117" t="s">
        <v>195</v>
      </c>
      <c r="O980" s="117" t="s">
        <v>195</v>
      </c>
      <c r="P980" s="117" t="s">
        <v>195</v>
      </c>
      <c r="Q980" s="117" t="s">
        <v>195</v>
      </c>
      <c r="R980" s="117" t="s">
        <v>195</v>
      </c>
      <c r="S980" s="117" t="s">
        <v>195</v>
      </c>
      <c r="T980" s="117" t="s">
        <v>195</v>
      </c>
      <c r="U980" s="118" t="s">
        <v>195</v>
      </c>
      <c r="V980" s="106">
        <v>2</v>
      </c>
      <c r="W980" s="106">
        <v>3</v>
      </c>
      <c r="X980" s="106">
        <v>0</v>
      </c>
      <c r="Y980" s="106">
        <v>3</v>
      </c>
      <c r="Z980" s="106">
        <v>3</v>
      </c>
      <c r="AA980" s="106">
        <v>2</v>
      </c>
      <c r="AB980" s="106">
        <v>2</v>
      </c>
      <c r="AC980" s="106">
        <v>2</v>
      </c>
      <c r="AD980" s="106">
        <v>0</v>
      </c>
      <c r="AE980" s="106">
        <v>0</v>
      </c>
      <c r="AF980" s="106">
        <v>1</v>
      </c>
      <c r="AG980" s="182">
        <v>2</v>
      </c>
      <c r="AH980" s="119">
        <f t="shared" si="267"/>
        <v>20</v>
      </c>
      <c r="AI980" s="106">
        <f t="shared" si="268"/>
        <v>2</v>
      </c>
      <c r="AJ980" s="107">
        <f t="shared" si="269"/>
        <v>3</v>
      </c>
      <c r="AK980" s="107">
        <f t="shared" si="270"/>
        <v>0</v>
      </c>
      <c r="AL980" s="107">
        <f t="shared" si="271"/>
        <v>3</v>
      </c>
      <c r="AM980" s="107">
        <f t="shared" si="272"/>
        <v>3</v>
      </c>
      <c r="AN980" s="107">
        <f t="shared" si="273"/>
        <v>2</v>
      </c>
      <c r="AO980" s="107">
        <f t="shared" si="274"/>
        <v>2</v>
      </c>
      <c r="AP980" s="107">
        <f t="shared" si="275"/>
        <v>2</v>
      </c>
      <c r="AQ980" s="107">
        <f t="shared" si="276"/>
        <v>0</v>
      </c>
      <c r="AR980" s="107">
        <f t="shared" si="277"/>
        <v>0</v>
      </c>
      <c r="AS980" s="107">
        <f t="shared" si="278"/>
        <v>1</v>
      </c>
      <c r="AT980" s="107">
        <f t="shared" si="279"/>
        <v>2</v>
      </c>
      <c r="AU980" s="105">
        <f t="shared" si="280"/>
        <v>20</v>
      </c>
      <c r="AV980" s="86">
        <v>485.94000000000011</v>
      </c>
      <c r="AW980" s="87">
        <f t="shared" si="281"/>
        <v>1295.25</v>
      </c>
      <c r="AX980" s="87">
        <f t="shared" si="282"/>
        <v>809.31</v>
      </c>
    </row>
    <row r="981" spans="1:50" ht="15.75" thickBot="1" x14ac:dyDescent="0.3">
      <c r="A981" s="179" t="s">
        <v>162</v>
      </c>
      <c r="B981" s="180" t="s">
        <v>397</v>
      </c>
      <c r="C981" s="181" t="s">
        <v>427</v>
      </c>
      <c r="D981" s="176" t="str">
        <f t="shared" si="266"/>
        <v>1831567122-Superior-STAR Kids-Nueces</v>
      </c>
      <c r="E981" s="169" t="s">
        <v>480</v>
      </c>
      <c r="F981" s="169" t="s">
        <v>236</v>
      </c>
      <c r="G981" s="169" t="s">
        <v>370</v>
      </c>
      <c r="H981" s="85" t="s">
        <v>469</v>
      </c>
      <c r="I981" s="95" t="s">
        <v>510</v>
      </c>
      <c r="J981" s="116" t="s">
        <v>195</v>
      </c>
      <c r="K981" s="117" t="s">
        <v>195</v>
      </c>
      <c r="L981" s="117" t="s">
        <v>195</v>
      </c>
      <c r="M981" s="117" t="s">
        <v>195</v>
      </c>
      <c r="N981" s="117" t="s">
        <v>195</v>
      </c>
      <c r="O981" s="117" t="s">
        <v>195</v>
      </c>
      <c r="P981" s="117" t="s">
        <v>195</v>
      </c>
      <c r="Q981" s="117" t="s">
        <v>195</v>
      </c>
      <c r="R981" s="117" t="s">
        <v>195</v>
      </c>
      <c r="S981" s="117" t="s">
        <v>195</v>
      </c>
      <c r="T981" s="117" t="s">
        <v>195</v>
      </c>
      <c r="U981" s="118" t="s">
        <v>195</v>
      </c>
      <c r="V981" s="106">
        <v>0</v>
      </c>
      <c r="W981" s="106">
        <v>0</v>
      </c>
      <c r="X981" s="106">
        <v>0</v>
      </c>
      <c r="Y981" s="106">
        <v>1</v>
      </c>
      <c r="Z981" s="106">
        <v>1</v>
      </c>
      <c r="AA981" s="106">
        <v>2</v>
      </c>
      <c r="AB981" s="106">
        <v>0</v>
      </c>
      <c r="AC981" s="106">
        <v>4</v>
      </c>
      <c r="AD981" s="106">
        <v>0</v>
      </c>
      <c r="AE981" s="106">
        <v>1</v>
      </c>
      <c r="AF981" s="106">
        <v>0</v>
      </c>
      <c r="AG981" s="182">
        <v>1</v>
      </c>
      <c r="AH981" s="119">
        <f t="shared" si="267"/>
        <v>10</v>
      </c>
      <c r="AI981" s="106">
        <f t="shared" si="268"/>
        <v>0</v>
      </c>
      <c r="AJ981" s="107">
        <f t="shared" si="269"/>
        <v>0</v>
      </c>
      <c r="AK981" s="107">
        <f t="shared" si="270"/>
        <v>0</v>
      </c>
      <c r="AL981" s="107">
        <f t="shared" si="271"/>
        <v>1</v>
      </c>
      <c r="AM981" s="107">
        <f t="shared" si="272"/>
        <v>1</v>
      </c>
      <c r="AN981" s="107">
        <f t="shared" si="273"/>
        <v>2</v>
      </c>
      <c r="AO981" s="107">
        <f t="shared" si="274"/>
        <v>0</v>
      </c>
      <c r="AP981" s="107">
        <f t="shared" si="275"/>
        <v>4</v>
      </c>
      <c r="AQ981" s="107">
        <f t="shared" si="276"/>
        <v>0</v>
      </c>
      <c r="AR981" s="107">
        <f t="shared" si="277"/>
        <v>1</v>
      </c>
      <c r="AS981" s="107">
        <f t="shared" si="278"/>
        <v>0</v>
      </c>
      <c r="AT981" s="107">
        <f t="shared" si="279"/>
        <v>1</v>
      </c>
      <c r="AU981" s="105">
        <f t="shared" si="280"/>
        <v>10</v>
      </c>
      <c r="AV981" s="86">
        <v>381.85000000000014</v>
      </c>
      <c r="AW981" s="87">
        <f t="shared" si="281"/>
        <v>647.63</v>
      </c>
      <c r="AX981" s="87">
        <f t="shared" si="282"/>
        <v>265.77999999999986</v>
      </c>
    </row>
    <row r="982" spans="1:50" ht="15.75" thickBot="1" x14ac:dyDescent="0.3">
      <c r="A982" s="179" t="s">
        <v>197</v>
      </c>
      <c r="B982" s="180" t="s">
        <v>281</v>
      </c>
      <c r="C982" s="181" t="s">
        <v>278</v>
      </c>
      <c r="D982" s="176" t="str">
        <f t="shared" si="266"/>
        <v>1841497153-Superior-STAR Kids-Lubbock</v>
      </c>
      <c r="E982" s="169" t="s">
        <v>480</v>
      </c>
      <c r="F982" s="169" t="s">
        <v>236</v>
      </c>
      <c r="G982" s="169" t="s">
        <v>279</v>
      </c>
      <c r="H982" s="85" t="s">
        <v>469</v>
      </c>
      <c r="I982" s="95" t="s">
        <v>510</v>
      </c>
      <c r="J982" s="116" t="s">
        <v>195</v>
      </c>
      <c r="K982" s="117" t="s">
        <v>195</v>
      </c>
      <c r="L982" s="117" t="s">
        <v>195</v>
      </c>
      <c r="M982" s="117" t="s">
        <v>195</v>
      </c>
      <c r="N982" s="117" t="s">
        <v>195</v>
      </c>
      <c r="O982" s="117" t="s">
        <v>195</v>
      </c>
      <c r="P982" s="117" t="s">
        <v>195</v>
      </c>
      <c r="Q982" s="117" t="s">
        <v>195</v>
      </c>
      <c r="R982" s="117" t="s">
        <v>195</v>
      </c>
      <c r="S982" s="117" t="s">
        <v>195</v>
      </c>
      <c r="T982" s="117" t="s">
        <v>195</v>
      </c>
      <c r="U982" s="118" t="s">
        <v>195</v>
      </c>
      <c r="V982" s="106">
        <v>0</v>
      </c>
      <c r="W982" s="106">
        <v>0</v>
      </c>
      <c r="X982" s="106">
        <v>0</v>
      </c>
      <c r="Y982" s="106">
        <v>0</v>
      </c>
      <c r="Z982" s="106">
        <v>0</v>
      </c>
      <c r="AA982" s="106">
        <v>0</v>
      </c>
      <c r="AB982" s="106">
        <v>0</v>
      </c>
      <c r="AC982" s="106">
        <v>0</v>
      </c>
      <c r="AD982" s="106">
        <v>0</v>
      </c>
      <c r="AE982" s="106">
        <v>0</v>
      </c>
      <c r="AF982" s="106">
        <v>0</v>
      </c>
      <c r="AG982" s="182">
        <v>0</v>
      </c>
      <c r="AH982" s="119">
        <f t="shared" si="267"/>
        <v>0</v>
      </c>
      <c r="AI982" s="106">
        <f t="shared" si="268"/>
        <v>0</v>
      </c>
      <c r="AJ982" s="107">
        <f t="shared" si="269"/>
        <v>0</v>
      </c>
      <c r="AK982" s="107">
        <f t="shared" si="270"/>
        <v>0</v>
      </c>
      <c r="AL982" s="107">
        <f t="shared" si="271"/>
        <v>0</v>
      </c>
      <c r="AM982" s="107">
        <f t="shared" si="272"/>
        <v>0</v>
      </c>
      <c r="AN982" s="107">
        <f t="shared" si="273"/>
        <v>0</v>
      </c>
      <c r="AO982" s="107">
        <f t="shared" si="274"/>
        <v>0</v>
      </c>
      <c r="AP982" s="107">
        <f t="shared" si="275"/>
        <v>0</v>
      </c>
      <c r="AQ982" s="107">
        <f t="shared" si="276"/>
        <v>0</v>
      </c>
      <c r="AR982" s="107">
        <f t="shared" si="277"/>
        <v>0</v>
      </c>
      <c r="AS982" s="107">
        <f t="shared" si="278"/>
        <v>0</v>
      </c>
      <c r="AT982" s="107">
        <f t="shared" si="279"/>
        <v>0</v>
      </c>
      <c r="AU982" s="105">
        <f t="shared" si="280"/>
        <v>0</v>
      </c>
      <c r="AV982" s="86">
        <v>1683.4899999999996</v>
      </c>
      <c r="AW982" s="87">
        <f t="shared" si="281"/>
        <v>0</v>
      </c>
      <c r="AX982" s="87">
        <f t="shared" si="282"/>
        <v>-1683.4899999999996</v>
      </c>
    </row>
    <row r="983" spans="1:50" ht="15.75" thickBot="1" x14ac:dyDescent="0.3">
      <c r="A983" s="179" t="s">
        <v>165</v>
      </c>
      <c r="B983" s="180" t="s">
        <v>431</v>
      </c>
      <c r="C983" s="181" t="s">
        <v>379</v>
      </c>
      <c r="D983" s="176" t="str">
        <f t="shared" si="266"/>
        <v>1851695316-Superior-STAR Kids-MRSA West</v>
      </c>
      <c r="E983" s="169" t="s">
        <v>480</v>
      </c>
      <c r="F983" s="169" t="s">
        <v>236</v>
      </c>
      <c r="G983" s="169" t="s">
        <v>202</v>
      </c>
      <c r="H983" s="85" t="s">
        <v>469</v>
      </c>
      <c r="I983" s="95" t="s">
        <v>510</v>
      </c>
      <c r="J983" s="116" t="s">
        <v>195</v>
      </c>
      <c r="K983" s="117" t="s">
        <v>195</v>
      </c>
      <c r="L983" s="117" t="s">
        <v>195</v>
      </c>
      <c r="M983" s="117" t="s">
        <v>195</v>
      </c>
      <c r="N983" s="117" t="s">
        <v>195</v>
      </c>
      <c r="O983" s="117" t="s">
        <v>195</v>
      </c>
      <c r="P983" s="117" t="s">
        <v>195</v>
      </c>
      <c r="Q983" s="117" t="s">
        <v>195</v>
      </c>
      <c r="R983" s="117" t="s">
        <v>195</v>
      </c>
      <c r="S983" s="117" t="s">
        <v>195</v>
      </c>
      <c r="T983" s="117" t="s">
        <v>195</v>
      </c>
      <c r="U983" s="118" t="s">
        <v>195</v>
      </c>
      <c r="V983" s="106">
        <v>3</v>
      </c>
      <c r="W983" s="106">
        <v>6</v>
      </c>
      <c r="X983" s="106">
        <v>5</v>
      </c>
      <c r="Y983" s="106">
        <v>7</v>
      </c>
      <c r="Z983" s="106">
        <v>6</v>
      </c>
      <c r="AA983" s="106">
        <v>4</v>
      </c>
      <c r="AB983" s="106">
        <v>8</v>
      </c>
      <c r="AC983" s="106">
        <v>5</v>
      </c>
      <c r="AD983" s="106">
        <v>15</v>
      </c>
      <c r="AE983" s="106">
        <v>2</v>
      </c>
      <c r="AF983" s="106">
        <v>3</v>
      </c>
      <c r="AG983" s="182">
        <v>9</v>
      </c>
      <c r="AH983" s="119">
        <f t="shared" si="267"/>
        <v>73</v>
      </c>
      <c r="AI983" s="106">
        <f t="shared" si="268"/>
        <v>3</v>
      </c>
      <c r="AJ983" s="107">
        <f t="shared" si="269"/>
        <v>6</v>
      </c>
      <c r="AK983" s="107">
        <f t="shared" si="270"/>
        <v>5</v>
      </c>
      <c r="AL983" s="107">
        <f t="shared" si="271"/>
        <v>7</v>
      </c>
      <c r="AM983" s="107">
        <f t="shared" si="272"/>
        <v>6</v>
      </c>
      <c r="AN983" s="107">
        <f t="shared" si="273"/>
        <v>4</v>
      </c>
      <c r="AO983" s="107">
        <f t="shared" si="274"/>
        <v>8</v>
      </c>
      <c r="AP983" s="107">
        <f t="shared" si="275"/>
        <v>5</v>
      </c>
      <c r="AQ983" s="107">
        <f t="shared" si="276"/>
        <v>15</v>
      </c>
      <c r="AR983" s="107">
        <f t="shared" si="277"/>
        <v>2</v>
      </c>
      <c r="AS983" s="107">
        <f t="shared" si="278"/>
        <v>3</v>
      </c>
      <c r="AT983" s="107">
        <f t="shared" si="279"/>
        <v>9</v>
      </c>
      <c r="AU983" s="105">
        <f t="shared" si="280"/>
        <v>73</v>
      </c>
      <c r="AV983" s="86">
        <v>1402.1300000000003</v>
      </c>
      <c r="AW983" s="87">
        <f t="shared" si="281"/>
        <v>4727.66</v>
      </c>
      <c r="AX983" s="87">
        <f t="shared" si="282"/>
        <v>3325.5299999999997</v>
      </c>
    </row>
    <row r="984" spans="1:50" ht="15.75" thickBot="1" x14ac:dyDescent="0.3">
      <c r="A984" s="179" t="s">
        <v>167</v>
      </c>
      <c r="B984" s="180" t="s">
        <v>367</v>
      </c>
      <c r="C984" s="181" t="s">
        <v>463</v>
      </c>
      <c r="D984" s="176" t="str">
        <f t="shared" si="266"/>
        <v>1871512228-Superior-STAR Kids-Travis</v>
      </c>
      <c r="E984" s="169" t="s">
        <v>480</v>
      </c>
      <c r="F984" s="169" t="s">
        <v>236</v>
      </c>
      <c r="G984" s="169" t="s">
        <v>225</v>
      </c>
      <c r="H984" s="85" t="s">
        <v>469</v>
      </c>
      <c r="I984" s="95" t="s">
        <v>510</v>
      </c>
      <c r="J984" s="116" t="s">
        <v>195</v>
      </c>
      <c r="K984" s="117" t="s">
        <v>195</v>
      </c>
      <c r="L984" s="117" t="s">
        <v>195</v>
      </c>
      <c r="M984" s="117" t="s">
        <v>195</v>
      </c>
      <c r="N984" s="117" t="s">
        <v>195</v>
      </c>
      <c r="O984" s="117" t="s">
        <v>195</v>
      </c>
      <c r="P984" s="117" t="s">
        <v>195</v>
      </c>
      <c r="Q984" s="117" t="s">
        <v>195</v>
      </c>
      <c r="R984" s="117" t="s">
        <v>195</v>
      </c>
      <c r="S984" s="117" t="s">
        <v>195</v>
      </c>
      <c r="T984" s="117" t="s">
        <v>195</v>
      </c>
      <c r="U984" s="118" t="s">
        <v>195</v>
      </c>
      <c r="V984" s="106">
        <v>0</v>
      </c>
      <c r="W984" s="106">
        <v>1</v>
      </c>
      <c r="X984" s="106">
        <v>0</v>
      </c>
      <c r="Y984" s="106">
        <v>1</v>
      </c>
      <c r="Z984" s="106">
        <v>0</v>
      </c>
      <c r="AA984" s="106">
        <v>0</v>
      </c>
      <c r="AB984" s="106">
        <v>0</v>
      </c>
      <c r="AC984" s="106">
        <v>1</v>
      </c>
      <c r="AD984" s="106">
        <v>0</v>
      </c>
      <c r="AE984" s="106">
        <v>0</v>
      </c>
      <c r="AF984" s="106">
        <v>0</v>
      </c>
      <c r="AG984" s="182">
        <v>0</v>
      </c>
      <c r="AH984" s="119">
        <f t="shared" si="267"/>
        <v>3</v>
      </c>
      <c r="AI984" s="106">
        <f t="shared" si="268"/>
        <v>0</v>
      </c>
      <c r="AJ984" s="107">
        <f t="shared" si="269"/>
        <v>1</v>
      </c>
      <c r="AK984" s="107">
        <f t="shared" si="270"/>
        <v>0</v>
      </c>
      <c r="AL984" s="107">
        <f t="shared" si="271"/>
        <v>1</v>
      </c>
      <c r="AM984" s="107">
        <f t="shared" si="272"/>
        <v>0</v>
      </c>
      <c r="AN984" s="107">
        <f t="shared" si="273"/>
        <v>0</v>
      </c>
      <c r="AO984" s="107">
        <f t="shared" si="274"/>
        <v>0</v>
      </c>
      <c r="AP984" s="107">
        <f t="shared" si="275"/>
        <v>1</v>
      </c>
      <c r="AQ984" s="107">
        <f t="shared" si="276"/>
        <v>0</v>
      </c>
      <c r="AR984" s="107">
        <f t="shared" si="277"/>
        <v>0</v>
      </c>
      <c r="AS984" s="107">
        <f t="shared" si="278"/>
        <v>0</v>
      </c>
      <c r="AT984" s="107">
        <f t="shared" si="279"/>
        <v>0</v>
      </c>
      <c r="AU984" s="105">
        <f t="shared" si="280"/>
        <v>3</v>
      </c>
      <c r="AV984" s="86">
        <v>217.03999999999988</v>
      </c>
      <c r="AW984" s="87">
        <f t="shared" si="281"/>
        <v>194.29</v>
      </c>
      <c r="AX984" s="87">
        <f t="shared" si="282"/>
        <v>-22.749999999999886</v>
      </c>
    </row>
    <row r="985" spans="1:50" ht="15.75" thickBot="1" x14ac:dyDescent="0.3">
      <c r="A985" s="179" t="s">
        <v>168</v>
      </c>
      <c r="B985" s="180" t="s">
        <v>242</v>
      </c>
      <c r="C985" s="181" t="s">
        <v>379</v>
      </c>
      <c r="D985" s="176" t="str">
        <f t="shared" si="266"/>
        <v>1871590653-Superior-STAR Kids-MRSA West</v>
      </c>
      <c r="E985" s="169" t="s">
        <v>480</v>
      </c>
      <c r="F985" s="169" t="s">
        <v>236</v>
      </c>
      <c r="G985" s="169" t="s">
        <v>202</v>
      </c>
      <c r="H985" s="85" t="s">
        <v>469</v>
      </c>
      <c r="I985" s="95" t="s">
        <v>510</v>
      </c>
      <c r="J985" s="116" t="s">
        <v>195</v>
      </c>
      <c r="K985" s="117" t="s">
        <v>195</v>
      </c>
      <c r="L985" s="117" t="s">
        <v>195</v>
      </c>
      <c r="M985" s="117" t="s">
        <v>195</v>
      </c>
      <c r="N985" s="117" t="s">
        <v>195</v>
      </c>
      <c r="O985" s="117" t="s">
        <v>195</v>
      </c>
      <c r="P985" s="117" t="s">
        <v>195</v>
      </c>
      <c r="Q985" s="117" t="s">
        <v>195</v>
      </c>
      <c r="R985" s="117" t="s">
        <v>195</v>
      </c>
      <c r="S985" s="117" t="s">
        <v>195</v>
      </c>
      <c r="T985" s="117" t="s">
        <v>195</v>
      </c>
      <c r="U985" s="118" t="s">
        <v>195</v>
      </c>
      <c r="V985" s="106">
        <v>0</v>
      </c>
      <c r="W985" s="106">
        <v>0</v>
      </c>
      <c r="X985" s="106">
        <v>0</v>
      </c>
      <c r="Y985" s="106">
        <v>2</v>
      </c>
      <c r="Z985" s="106">
        <v>6</v>
      </c>
      <c r="AA985" s="106">
        <v>2</v>
      </c>
      <c r="AB985" s="106">
        <v>3</v>
      </c>
      <c r="AC985" s="106">
        <v>4</v>
      </c>
      <c r="AD985" s="106">
        <v>0</v>
      </c>
      <c r="AE985" s="106">
        <v>0</v>
      </c>
      <c r="AF985" s="106">
        <v>2</v>
      </c>
      <c r="AG985" s="182">
        <v>6</v>
      </c>
      <c r="AH985" s="119">
        <f t="shared" si="267"/>
        <v>25</v>
      </c>
      <c r="AI985" s="106">
        <f t="shared" si="268"/>
        <v>0</v>
      </c>
      <c r="AJ985" s="107">
        <f t="shared" si="269"/>
        <v>0</v>
      </c>
      <c r="AK985" s="107">
        <f t="shared" si="270"/>
        <v>0</v>
      </c>
      <c r="AL985" s="107">
        <f t="shared" si="271"/>
        <v>2</v>
      </c>
      <c r="AM985" s="107">
        <f t="shared" si="272"/>
        <v>6</v>
      </c>
      <c r="AN985" s="107">
        <f t="shared" si="273"/>
        <v>2</v>
      </c>
      <c r="AO985" s="107">
        <f t="shared" si="274"/>
        <v>3</v>
      </c>
      <c r="AP985" s="107">
        <f t="shared" si="275"/>
        <v>4</v>
      </c>
      <c r="AQ985" s="107">
        <f t="shared" si="276"/>
        <v>0</v>
      </c>
      <c r="AR985" s="107">
        <f t="shared" si="277"/>
        <v>0</v>
      </c>
      <c r="AS985" s="107">
        <f t="shared" si="278"/>
        <v>2</v>
      </c>
      <c r="AT985" s="107">
        <f t="shared" si="279"/>
        <v>6</v>
      </c>
      <c r="AU985" s="105">
        <f t="shared" si="280"/>
        <v>25</v>
      </c>
      <c r="AV985" s="86">
        <v>1693.8600000000001</v>
      </c>
      <c r="AW985" s="87">
        <f t="shared" si="281"/>
        <v>1619.06</v>
      </c>
      <c r="AX985" s="87">
        <f t="shared" si="282"/>
        <v>-74.800000000000182</v>
      </c>
    </row>
    <row r="986" spans="1:50" ht="15.75" thickBot="1" x14ac:dyDescent="0.3">
      <c r="A986" s="179" t="s">
        <v>169</v>
      </c>
      <c r="B986" s="180" t="s">
        <v>266</v>
      </c>
      <c r="C986" s="181" t="s">
        <v>379</v>
      </c>
      <c r="D986" s="176" t="str">
        <f t="shared" si="266"/>
        <v>1881911030-Superior-STAR Kids-MRSA West</v>
      </c>
      <c r="E986" s="169" t="s">
        <v>480</v>
      </c>
      <c r="F986" s="169" t="s">
        <v>236</v>
      </c>
      <c r="G986" s="169" t="s">
        <v>202</v>
      </c>
      <c r="H986" s="85" t="s">
        <v>468</v>
      </c>
      <c r="I986" s="95" t="s">
        <v>510</v>
      </c>
      <c r="J986" s="116" t="s">
        <v>195</v>
      </c>
      <c r="K986" s="117" t="s">
        <v>195</v>
      </c>
      <c r="L986" s="117" t="s">
        <v>195</v>
      </c>
      <c r="M986" s="117" t="s">
        <v>195</v>
      </c>
      <c r="N986" s="117" t="s">
        <v>195</v>
      </c>
      <c r="O986" s="117" t="s">
        <v>195</v>
      </c>
      <c r="P986" s="117" t="s">
        <v>195</v>
      </c>
      <c r="Q986" s="117" t="s">
        <v>195</v>
      </c>
      <c r="R986" s="117" t="s">
        <v>195</v>
      </c>
      <c r="S986" s="117" t="s">
        <v>195</v>
      </c>
      <c r="T986" s="117" t="s">
        <v>195</v>
      </c>
      <c r="U986" s="118" t="s">
        <v>195</v>
      </c>
      <c r="V986" s="106">
        <v>1</v>
      </c>
      <c r="W986" s="106">
        <v>1</v>
      </c>
      <c r="X986" s="106">
        <v>3</v>
      </c>
      <c r="Y986" s="106">
        <v>5</v>
      </c>
      <c r="Z986" s="106">
        <v>1</v>
      </c>
      <c r="AA986" s="106">
        <v>5</v>
      </c>
      <c r="AB986" s="106">
        <v>4</v>
      </c>
      <c r="AC986" s="106">
        <v>3</v>
      </c>
      <c r="AD986" s="106">
        <v>3</v>
      </c>
      <c r="AE986" s="106">
        <v>2</v>
      </c>
      <c r="AF986" s="106">
        <v>5</v>
      </c>
      <c r="AG986" s="182">
        <v>6</v>
      </c>
      <c r="AH986" s="119">
        <f t="shared" si="267"/>
        <v>39</v>
      </c>
      <c r="AI986" s="106">
        <f t="shared" si="268"/>
        <v>1</v>
      </c>
      <c r="AJ986" s="107">
        <f t="shared" si="269"/>
        <v>1</v>
      </c>
      <c r="AK986" s="107">
        <f t="shared" si="270"/>
        <v>3</v>
      </c>
      <c r="AL986" s="107">
        <f t="shared" si="271"/>
        <v>5</v>
      </c>
      <c r="AM986" s="107">
        <f t="shared" si="272"/>
        <v>1</v>
      </c>
      <c r="AN986" s="107">
        <f t="shared" si="273"/>
        <v>5</v>
      </c>
      <c r="AO986" s="107">
        <f t="shared" si="274"/>
        <v>4</v>
      </c>
      <c r="AP986" s="107">
        <f t="shared" si="275"/>
        <v>3</v>
      </c>
      <c r="AQ986" s="107">
        <f t="shared" si="276"/>
        <v>3</v>
      </c>
      <c r="AR986" s="107">
        <f t="shared" si="277"/>
        <v>2</v>
      </c>
      <c r="AS986" s="107">
        <f t="shared" si="278"/>
        <v>5</v>
      </c>
      <c r="AT986" s="107">
        <f t="shared" si="279"/>
        <v>6</v>
      </c>
      <c r="AU986" s="105">
        <f t="shared" si="280"/>
        <v>39</v>
      </c>
      <c r="AV986" s="86">
        <v>2939.349999999999</v>
      </c>
      <c r="AW986" s="87">
        <f t="shared" si="281"/>
        <v>4244.4799999999996</v>
      </c>
      <c r="AX986" s="87">
        <f t="shared" si="282"/>
        <v>1305.1300000000006</v>
      </c>
    </row>
    <row r="987" spans="1:50" ht="15.75" thickBot="1" x14ac:dyDescent="0.3">
      <c r="A987" s="179" t="s">
        <v>170</v>
      </c>
      <c r="B987" s="180" t="s">
        <v>336</v>
      </c>
      <c r="C987" s="181" t="s">
        <v>379</v>
      </c>
      <c r="D987" s="176" t="str">
        <f t="shared" si="266"/>
        <v>1891124640-Superior-STAR Kids-MRSA West</v>
      </c>
      <c r="E987" s="169" t="s">
        <v>480</v>
      </c>
      <c r="F987" s="169" t="s">
        <v>236</v>
      </c>
      <c r="G987" s="169" t="s">
        <v>202</v>
      </c>
      <c r="H987" s="85" t="s">
        <v>469</v>
      </c>
      <c r="I987" s="95" t="s">
        <v>510</v>
      </c>
      <c r="J987" s="116" t="s">
        <v>195</v>
      </c>
      <c r="K987" s="117" t="s">
        <v>195</v>
      </c>
      <c r="L987" s="117" t="s">
        <v>195</v>
      </c>
      <c r="M987" s="117" t="s">
        <v>195</v>
      </c>
      <c r="N987" s="117" t="s">
        <v>195</v>
      </c>
      <c r="O987" s="117" t="s">
        <v>195</v>
      </c>
      <c r="P987" s="117" t="s">
        <v>195</v>
      </c>
      <c r="Q987" s="117" t="s">
        <v>195</v>
      </c>
      <c r="R987" s="117" t="s">
        <v>195</v>
      </c>
      <c r="S987" s="117" t="s">
        <v>195</v>
      </c>
      <c r="T987" s="117" t="s">
        <v>195</v>
      </c>
      <c r="U987" s="118" t="s">
        <v>195</v>
      </c>
      <c r="V987" s="106">
        <v>19</v>
      </c>
      <c r="W987" s="106">
        <v>22</v>
      </c>
      <c r="X987" s="106">
        <v>18</v>
      </c>
      <c r="Y987" s="106">
        <v>7</v>
      </c>
      <c r="Z987" s="106">
        <v>18</v>
      </c>
      <c r="AA987" s="106">
        <v>17</v>
      </c>
      <c r="AB987" s="106">
        <v>17</v>
      </c>
      <c r="AC987" s="106">
        <v>10</v>
      </c>
      <c r="AD987" s="106">
        <v>20</v>
      </c>
      <c r="AE987" s="106">
        <v>19</v>
      </c>
      <c r="AF987" s="106">
        <v>24</v>
      </c>
      <c r="AG987" s="182">
        <v>30</v>
      </c>
      <c r="AH987" s="119">
        <f t="shared" si="267"/>
        <v>221</v>
      </c>
      <c r="AI987" s="106">
        <f t="shared" si="268"/>
        <v>19</v>
      </c>
      <c r="AJ987" s="107">
        <f t="shared" si="269"/>
        <v>22</v>
      </c>
      <c r="AK987" s="107">
        <f t="shared" si="270"/>
        <v>18</v>
      </c>
      <c r="AL987" s="107">
        <f t="shared" si="271"/>
        <v>7</v>
      </c>
      <c r="AM987" s="107">
        <f t="shared" si="272"/>
        <v>18</v>
      </c>
      <c r="AN987" s="107">
        <f t="shared" si="273"/>
        <v>17</v>
      </c>
      <c r="AO987" s="107">
        <f t="shared" si="274"/>
        <v>17</v>
      </c>
      <c r="AP987" s="107">
        <f t="shared" si="275"/>
        <v>10</v>
      </c>
      <c r="AQ987" s="107">
        <f t="shared" si="276"/>
        <v>20</v>
      </c>
      <c r="AR987" s="107">
        <f t="shared" si="277"/>
        <v>19</v>
      </c>
      <c r="AS987" s="107">
        <f t="shared" si="278"/>
        <v>24</v>
      </c>
      <c r="AT987" s="107">
        <f t="shared" si="279"/>
        <v>30</v>
      </c>
      <c r="AU987" s="105">
        <f t="shared" si="280"/>
        <v>221</v>
      </c>
      <c r="AV987" s="86">
        <v>6281.4100000000008</v>
      </c>
      <c r="AW987" s="87">
        <f t="shared" si="281"/>
        <v>14312.52</v>
      </c>
      <c r="AX987" s="87">
        <f t="shared" si="282"/>
        <v>8031.11</v>
      </c>
    </row>
    <row r="988" spans="1:50" ht="15.75" thickBot="1" x14ac:dyDescent="0.3">
      <c r="A988" s="179" t="s">
        <v>171</v>
      </c>
      <c r="B988" s="180" t="s">
        <v>433</v>
      </c>
      <c r="C988" s="181" t="s">
        <v>379</v>
      </c>
      <c r="D988" s="176" t="str">
        <f t="shared" si="266"/>
        <v>1891126959-Superior-STAR Kids-MRSA West</v>
      </c>
      <c r="E988" s="169" t="s">
        <v>480</v>
      </c>
      <c r="F988" s="169" t="s">
        <v>236</v>
      </c>
      <c r="G988" s="169" t="s">
        <v>202</v>
      </c>
      <c r="H988" s="85" t="s">
        <v>469</v>
      </c>
      <c r="I988" s="95" t="s">
        <v>510</v>
      </c>
      <c r="J988" s="116" t="s">
        <v>195</v>
      </c>
      <c r="K988" s="117" t="s">
        <v>195</v>
      </c>
      <c r="L988" s="117" t="s">
        <v>195</v>
      </c>
      <c r="M988" s="117" t="s">
        <v>195</v>
      </c>
      <c r="N988" s="117" t="s">
        <v>195</v>
      </c>
      <c r="O988" s="117" t="s">
        <v>195</v>
      </c>
      <c r="P988" s="117" t="s">
        <v>195</v>
      </c>
      <c r="Q988" s="117" t="s">
        <v>195</v>
      </c>
      <c r="R988" s="117" t="s">
        <v>195</v>
      </c>
      <c r="S988" s="117" t="s">
        <v>195</v>
      </c>
      <c r="T988" s="117" t="s">
        <v>195</v>
      </c>
      <c r="U988" s="118" t="s">
        <v>195</v>
      </c>
      <c r="V988" s="106">
        <v>1</v>
      </c>
      <c r="W988" s="106">
        <v>0</v>
      </c>
      <c r="X988" s="106">
        <v>0</v>
      </c>
      <c r="Y988" s="106">
        <v>1</v>
      </c>
      <c r="Z988" s="106">
        <v>2</v>
      </c>
      <c r="AA988" s="106">
        <v>1</v>
      </c>
      <c r="AB988" s="106">
        <v>1</v>
      </c>
      <c r="AC988" s="106">
        <v>2</v>
      </c>
      <c r="AD988" s="106">
        <v>0</v>
      </c>
      <c r="AE988" s="106">
        <v>4</v>
      </c>
      <c r="AF988" s="106">
        <v>2</v>
      </c>
      <c r="AG988" s="182">
        <v>2</v>
      </c>
      <c r="AH988" s="119">
        <f t="shared" si="267"/>
        <v>16</v>
      </c>
      <c r="AI988" s="106">
        <f t="shared" si="268"/>
        <v>1</v>
      </c>
      <c r="AJ988" s="107">
        <f t="shared" si="269"/>
        <v>0</v>
      </c>
      <c r="AK988" s="107">
        <f t="shared" si="270"/>
        <v>0</v>
      </c>
      <c r="AL988" s="107">
        <f t="shared" si="271"/>
        <v>1</v>
      </c>
      <c r="AM988" s="107">
        <f t="shared" si="272"/>
        <v>2</v>
      </c>
      <c r="AN988" s="107">
        <f t="shared" si="273"/>
        <v>1</v>
      </c>
      <c r="AO988" s="107">
        <f t="shared" si="274"/>
        <v>1</v>
      </c>
      <c r="AP988" s="107">
        <f t="shared" si="275"/>
        <v>2</v>
      </c>
      <c r="AQ988" s="107">
        <f t="shared" si="276"/>
        <v>0</v>
      </c>
      <c r="AR988" s="107">
        <f t="shared" si="277"/>
        <v>4</v>
      </c>
      <c r="AS988" s="107">
        <f t="shared" si="278"/>
        <v>2</v>
      </c>
      <c r="AT988" s="107">
        <f t="shared" si="279"/>
        <v>2</v>
      </c>
      <c r="AU988" s="105">
        <f t="shared" si="280"/>
        <v>16</v>
      </c>
      <c r="AV988" s="86">
        <v>301.43999999999994</v>
      </c>
      <c r="AW988" s="87">
        <f t="shared" si="281"/>
        <v>1036.2</v>
      </c>
      <c r="AX988" s="87">
        <f t="shared" si="282"/>
        <v>734.7600000000001</v>
      </c>
    </row>
    <row r="989" spans="1:50" ht="15.75" thickBot="1" x14ac:dyDescent="0.3">
      <c r="A989" s="179" t="s">
        <v>172</v>
      </c>
      <c r="B989" s="180" t="s">
        <v>215</v>
      </c>
      <c r="C989" s="181" t="s">
        <v>379</v>
      </c>
      <c r="D989" s="176" t="str">
        <f t="shared" si="266"/>
        <v>1891737920-Superior-STAR Kids-MRSA West</v>
      </c>
      <c r="E989" s="169" t="s">
        <v>480</v>
      </c>
      <c r="F989" s="169" t="s">
        <v>236</v>
      </c>
      <c r="G989" s="169" t="s">
        <v>202</v>
      </c>
      <c r="H989" s="85" t="s">
        <v>469</v>
      </c>
      <c r="I989" s="95" t="s">
        <v>510</v>
      </c>
      <c r="J989" s="116" t="s">
        <v>195</v>
      </c>
      <c r="K989" s="117" t="s">
        <v>195</v>
      </c>
      <c r="L989" s="117" t="s">
        <v>195</v>
      </c>
      <c r="M989" s="117" t="s">
        <v>195</v>
      </c>
      <c r="N989" s="117" t="s">
        <v>195</v>
      </c>
      <c r="O989" s="117" t="s">
        <v>195</v>
      </c>
      <c r="P989" s="117" t="s">
        <v>195</v>
      </c>
      <c r="Q989" s="117" t="s">
        <v>195</v>
      </c>
      <c r="R989" s="117" t="s">
        <v>195</v>
      </c>
      <c r="S989" s="117" t="s">
        <v>195</v>
      </c>
      <c r="T989" s="117" t="s">
        <v>195</v>
      </c>
      <c r="U989" s="118" t="s">
        <v>195</v>
      </c>
      <c r="V989" s="106">
        <v>6</v>
      </c>
      <c r="W989" s="106">
        <v>4</v>
      </c>
      <c r="X989" s="106">
        <v>2</v>
      </c>
      <c r="Y989" s="106">
        <v>2</v>
      </c>
      <c r="Z989" s="106">
        <v>1</v>
      </c>
      <c r="AA989" s="106">
        <v>0</v>
      </c>
      <c r="AB989" s="106">
        <v>1</v>
      </c>
      <c r="AC989" s="106">
        <v>0</v>
      </c>
      <c r="AD989" s="106">
        <v>0</v>
      </c>
      <c r="AE989" s="106">
        <v>0</v>
      </c>
      <c r="AF989" s="106">
        <v>0</v>
      </c>
      <c r="AG989" s="182">
        <v>0</v>
      </c>
      <c r="AH989" s="119">
        <f t="shared" si="267"/>
        <v>16</v>
      </c>
      <c r="AI989" s="106">
        <f t="shared" si="268"/>
        <v>6</v>
      </c>
      <c r="AJ989" s="107">
        <f t="shared" si="269"/>
        <v>4</v>
      </c>
      <c r="AK989" s="107">
        <f t="shared" si="270"/>
        <v>2</v>
      </c>
      <c r="AL989" s="107">
        <f t="shared" si="271"/>
        <v>2</v>
      </c>
      <c r="AM989" s="107">
        <f t="shared" si="272"/>
        <v>1</v>
      </c>
      <c r="AN989" s="107">
        <f t="shared" si="273"/>
        <v>0</v>
      </c>
      <c r="AO989" s="107">
        <f t="shared" si="274"/>
        <v>1</v>
      </c>
      <c r="AP989" s="107">
        <f t="shared" si="275"/>
        <v>0</v>
      </c>
      <c r="AQ989" s="107">
        <f t="shared" si="276"/>
        <v>0</v>
      </c>
      <c r="AR989" s="107">
        <f t="shared" si="277"/>
        <v>0</v>
      </c>
      <c r="AS989" s="107">
        <f t="shared" si="278"/>
        <v>0</v>
      </c>
      <c r="AT989" s="107">
        <f t="shared" si="279"/>
        <v>0</v>
      </c>
      <c r="AU989" s="105">
        <f t="shared" si="280"/>
        <v>16</v>
      </c>
      <c r="AV989" s="86">
        <v>257.85999999999984</v>
      </c>
      <c r="AW989" s="87">
        <f t="shared" si="281"/>
        <v>1036.2</v>
      </c>
      <c r="AX989" s="87">
        <f t="shared" si="282"/>
        <v>778.34000000000015</v>
      </c>
    </row>
    <row r="990" spans="1:50" ht="15.75" thickBot="1" x14ac:dyDescent="0.3">
      <c r="A990" s="179" t="s">
        <v>82</v>
      </c>
      <c r="B990" s="180" t="s">
        <v>316</v>
      </c>
      <c r="C990" s="181" t="s">
        <v>296</v>
      </c>
      <c r="D990" s="176" t="str">
        <f t="shared" si="266"/>
        <v>1336590462-S&amp;W-STAR-MRSA Central</v>
      </c>
      <c r="E990" s="169" t="s">
        <v>479</v>
      </c>
      <c r="F990" s="169" t="s">
        <v>201</v>
      </c>
      <c r="G990" s="169" t="s">
        <v>212</v>
      </c>
      <c r="H990" s="85" t="s">
        <v>468</v>
      </c>
      <c r="I990" s="95" t="s">
        <v>510</v>
      </c>
      <c r="J990" s="116" t="s">
        <v>195</v>
      </c>
      <c r="K990" s="117" t="s">
        <v>195</v>
      </c>
      <c r="L990" s="117" t="s">
        <v>195</v>
      </c>
      <c r="M990" s="117" t="s">
        <v>195</v>
      </c>
      <c r="N990" s="117" t="s">
        <v>195</v>
      </c>
      <c r="O990" s="117" t="s">
        <v>195</v>
      </c>
      <c r="P990" s="117" t="s">
        <v>195</v>
      </c>
      <c r="Q990" s="117" t="s">
        <v>195</v>
      </c>
      <c r="R990" s="117" t="s">
        <v>195</v>
      </c>
      <c r="S990" s="117" t="s">
        <v>195</v>
      </c>
      <c r="T990" s="117" t="s">
        <v>195</v>
      </c>
      <c r="U990" s="118" t="s">
        <v>195</v>
      </c>
      <c r="V990" s="106">
        <v>155</v>
      </c>
      <c r="W990" s="106">
        <v>103</v>
      </c>
      <c r="X990" s="106">
        <v>146</v>
      </c>
      <c r="Y990" s="106">
        <v>205</v>
      </c>
      <c r="Z990" s="106">
        <v>141</v>
      </c>
      <c r="AA990" s="106">
        <v>128</v>
      </c>
      <c r="AB990" s="106">
        <v>121</v>
      </c>
      <c r="AC990" s="106">
        <v>75</v>
      </c>
      <c r="AD990" s="106">
        <v>88</v>
      </c>
      <c r="AE990" s="106">
        <v>75</v>
      </c>
      <c r="AF990" s="106">
        <v>72</v>
      </c>
      <c r="AG990" s="182">
        <v>88</v>
      </c>
      <c r="AH990" s="119">
        <f t="shared" si="267"/>
        <v>1397</v>
      </c>
      <c r="AI990" s="106">
        <f t="shared" si="268"/>
        <v>155</v>
      </c>
      <c r="AJ990" s="107">
        <f t="shared" si="269"/>
        <v>103</v>
      </c>
      <c r="AK990" s="107">
        <f t="shared" si="270"/>
        <v>146</v>
      </c>
      <c r="AL990" s="107">
        <f t="shared" si="271"/>
        <v>205</v>
      </c>
      <c r="AM990" s="107">
        <f t="shared" si="272"/>
        <v>141</v>
      </c>
      <c r="AN990" s="107">
        <f t="shared" si="273"/>
        <v>128</v>
      </c>
      <c r="AO990" s="107">
        <f t="shared" si="274"/>
        <v>121</v>
      </c>
      <c r="AP990" s="107">
        <f t="shared" si="275"/>
        <v>75</v>
      </c>
      <c r="AQ990" s="107">
        <f t="shared" si="276"/>
        <v>88</v>
      </c>
      <c r="AR990" s="107">
        <f t="shared" si="277"/>
        <v>75</v>
      </c>
      <c r="AS990" s="107">
        <f t="shared" si="278"/>
        <v>72</v>
      </c>
      <c r="AT990" s="107">
        <f t="shared" si="279"/>
        <v>88</v>
      </c>
      <c r="AU990" s="105">
        <f t="shared" si="280"/>
        <v>1397</v>
      </c>
      <c r="AV990" s="86">
        <v>405352.86999999994</v>
      </c>
      <c r="AW990" s="87">
        <f t="shared" si="281"/>
        <v>152039.29999999999</v>
      </c>
      <c r="AX990" s="87">
        <f t="shared" si="282"/>
        <v>-253313.56999999995</v>
      </c>
    </row>
    <row r="991" spans="1:50" ht="15.75" thickBot="1" x14ac:dyDescent="0.3">
      <c r="A991" s="179" t="s">
        <v>148</v>
      </c>
      <c r="B991" s="180" t="s">
        <v>407</v>
      </c>
      <c r="C991" s="181" t="s">
        <v>296</v>
      </c>
      <c r="D991" s="176" t="str">
        <f t="shared" si="266"/>
        <v>1720540255-S&amp;W-STAR-MRSA Central</v>
      </c>
      <c r="E991" s="169" t="s">
        <v>479</v>
      </c>
      <c r="F991" s="169" t="s">
        <v>201</v>
      </c>
      <c r="G991" s="169" t="s">
        <v>212</v>
      </c>
      <c r="H991" s="85" t="s">
        <v>469</v>
      </c>
      <c r="I991" s="95" t="s">
        <v>510</v>
      </c>
      <c r="J991" s="116" t="s">
        <v>195</v>
      </c>
      <c r="K991" s="117" t="s">
        <v>195</v>
      </c>
      <c r="L991" s="117" t="s">
        <v>195</v>
      </c>
      <c r="M991" s="117" t="s">
        <v>195</v>
      </c>
      <c r="N991" s="117" t="s">
        <v>195</v>
      </c>
      <c r="O991" s="117" t="s">
        <v>195</v>
      </c>
      <c r="P991" s="117" t="s">
        <v>195</v>
      </c>
      <c r="Q991" s="117" t="s">
        <v>195</v>
      </c>
      <c r="R991" s="117" t="s">
        <v>195</v>
      </c>
      <c r="S991" s="117" t="s">
        <v>195</v>
      </c>
      <c r="T991" s="117" t="s">
        <v>195</v>
      </c>
      <c r="U991" s="118" t="s">
        <v>195</v>
      </c>
      <c r="V991" s="106">
        <v>15</v>
      </c>
      <c r="W991" s="106">
        <v>21</v>
      </c>
      <c r="X991" s="106">
        <v>21</v>
      </c>
      <c r="Y991" s="106">
        <v>23</v>
      </c>
      <c r="Z991" s="106">
        <v>18</v>
      </c>
      <c r="AA991" s="106">
        <v>14</v>
      </c>
      <c r="AB991" s="106">
        <v>32</v>
      </c>
      <c r="AC991" s="106">
        <v>22</v>
      </c>
      <c r="AD991" s="106">
        <v>14</v>
      </c>
      <c r="AE991" s="106">
        <v>15</v>
      </c>
      <c r="AF991" s="106">
        <v>18</v>
      </c>
      <c r="AG991" s="182">
        <v>14</v>
      </c>
      <c r="AH991" s="119">
        <f t="shared" si="267"/>
        <v>227</v>
      </c>
      <c r="AI991" s="106">
        <f t="shared" si="268"/>
        <v>15</v>
      </c>
      <c r="AJ991" s="107">
        <f t="shared" si="269"/>
        <v>21</v>
      </c>
      <c r="AK991" s="107">
        <f t="shared" si="270"/>
        <v>21</v>
      </c>
      <c r="AL991" s="107">
        <f t="shared" si="271"/>
        <v>23</v>
      </c>
      <c r="AM991" s="107">
        <f t="shared" si="272"/>
        <v>18</v>
      </c>
      <c r="AN991" s="107">
        <f t="shared" si="273"/>
        <v>14</v>
      </c>
      <c r="AO991" s="107">
        <f t="shared" si="274"/>
        <v>32</v>
      </c>
      <c r="AP991" s="107">
        <f t="shared" si="275"/>
        <v>22</v>
      </c>
      <c r="AQ991" s="107">
        <f t="shared" si="276"/>
        <v>14</v>
      </c>
      <c r="AR991" s="107">
        <f t="shared" si="277"/>
        <v>15</v>
      </c>
      <c r="AS991" s="107">
        <f t="shared" si="278"/>
        <v>18</v>
      </c>
      <c r="AT991" s="107">
        <f t="shared" si="279"/>
        <v>14</v>
      </c>
      <c r="AU991" s="105">
        <f t="shared" si="280"/>
        <v>227</v>
      </c>
      <c r="AV991" s="86">
        <v>33681.499999999993</v>
      </c>
      <c r="AW991" s="87">
        <f t="shared" si="281"/>
        <v>14701.09</v>
      </c>
      <c r="AX991" s="87">
        <f t="shared" si="282"/>
        <v>-18980.409999999993</v>
      </c>
    </row>
    <row r="992" spans="1:50" ht="15.75" thickBot="1" x14ac:dyDescent="0.3">
      <c r="A992" s="179" t="s">
        <v>188</v>
      </c>
      <c r="B992" s="180" t="s">
        <v>210</v>
      </c>
      <c r="C992" s="181" t="s">
        <v>296</v>
      </c>
      <c r="D992" s="176" t="str">
        <f t="shared" si="266"/>
        <v>1992748693-S&amp;W-STAR-MRSA Central</v>
      </c>
      <c r="E992" s="169" t="s">
        <v>479</v>
      </c>
      <c r="F992" s="169" t="s">
        <v>201</v>
      </c>
      <c r="G992" s="169" t="s">
        <v>212</v>
      </c>
      <c r="H992" s="85" t="s">
        <v>469</v>
      </c>
      <c r="I992" s="95" t="s">
        <v>510</v>
      </c>
      <c r="J992" s="116" t="s">
        <v>195</v>
      </c>
      <c r="K992" s="117" t="s">
        <v>195</v>
      </c>
      <c r="L992" s="117" t="s">
        <v>195</v>
      </c>
      <c r="M992" s="117" t="s">
        <v>195</v>
      </c>
      <c r="N992" s="117" t="s">
        <v>195</v>
      </c>
      <c r="O992" s="117" t="s">
        <v>195</v>
      </c>
      <c r="P992" s="117" t="s">
        <v>195</v>
      </c>
      <c r="Q992" s="117" t="s">
        <v>195</v>
      </c>
      <c r="R992" s="117" t="s">
        <v>195</v>
      </c>
      <c r="S992" s="117" t="s">
        <v>195</v>
      </c>
      <c r="T992" s="117" t="s">
        <v>195</v>
      </c>
      <c r="U992" s="118" t="s">
        <v>195</v>
      </c>
      <c r="V992" s="106">
        <v>61</v>
      </c>
      <c r="W992" s="106">
        <v>73</v>
      </c>
      <c r="X992" s="106">
        <v>62</v>
      </c>
      <c r="Y992" s="106">
        <v>46</v>
      </c>
      <c r="Z992" s="106">
        <v>71</v>
      </c>
      <c r="AA992" s="106">
        <v>66</v>
      </c>
      <c r="AB992" s="106">
        <v>62</v>
      </c>
      <c r="AC992" s="106">
        <v>43</v>
      </c>
      <c r="AD992" s="106">
        <v>58</v>
      </c>
      <c r="AE992" s="106">
        <v>27</v>
      </c>
      <c r="AF992" s="106">
        <v>44</v>
      </c>
      <c r="AG992" s="182">
        <v>46</v>
      </c>
      <c r="AH992" s="119">
        <f t="shared" si="267"/>
        <v>659</v>
      </c>
      <c r="AI992" s="106">
        <f t="shared" si="268"/>
        <v>61</v>
      </c>
      <c r="AJ992" s="107">
        <f t="shared" si="269"/>
        <v>73</v>
      </c>
      <c r="AK992" s="107">
        <f t="shared" si="270"/>
        <v>62</v>
      </c>
      <c r="AL992" s="107">
        <f t="shared" si="271"/>
        <v>46</v>
      </c>
      <c r="AM992" s="107">
        <f t="shared" si="272"/>
        <v>71</v>
      </c>
      <c r="AN992" s="107">
        <f t="shared" si="273"/>
        <v>66</v>
      </c>
      <c r="AO992" s="107">
        <f t="shared" si="274"/>
        <v>62</v>
      </c>
      <c r="AP992" s="107">
        <f t="shared" si="275"/>
        <v>43</v>
      </c>
      <c r="AQ992" s="107">
        <f t="shared" si="276"/>
        <v>58</v>
      </c>
      <c r="AR992" s="107">
        <f t="shared" si="277"/>
        <v>27</v>
      </c>
      <c r="AS992" s="107">
        <f t="shared" si="278"/>
        <v>44</v>
      </c>
      <c r="AT992" s="107">
        <f t="shared" si="279"/>
        <v>46</v>
      </c>
      <c r="AU992" s="105">
        <f t="shared" si="280"/>
        <v>659</v>
      </c>
      <c r="AV992" s="86">
        <v>102324.67000000006</v>
      </c>
      <c r="AW992" s="87">
        <f t="shared" si="281"/>
        <v>42678.5</v>
      </c>
      <c r="AX992" s="87">
        <f t="shared" si="282"/>
        <v>-59646.170000000056</v>
      </c>
    </row>
    <row r="993" spans="1:50" ht="15.75" thickBot="1" x14ac:dyDescent="0.3">
      <c r="A993" s="179" t="s">
        <v>130</v>
      </c>
      <c r="B993" s="180" t="s">
        <v>334</v>
      </c>
      <c r="C993" s="181" t="s">
        <v>296</v>
      </c>
      <c r="D993" s="176" t="str">
        <f t="shared" si="266"/>
        <v>1639735335-S&amp;W-STAR-MRSA Central</v>
      </c>
      <c r="E993" s="169" t="s">
        <v>479</v>
      </c>
      <c r="F993" s="169" t="s">
        <v>201</v>
      </c>
      <c r="G993" s="169" t="s">
        <v>212</v>
      </c>
      <c r="H993" s="85" t="s">
        <v>468</v>
      </c>
      <c r="I993" s="95" t="s">
        <v>510</v>
      </c>
      <c r="J993" s="116" t="s">
        <v>195</v>
      </c>
      <c r="K993" s="117" t="s">
        <v>195</v>
      </c>
      <c r="L993" s="117" t="s">
        <v>195</v>
      </c>
      <c r="M993" s="117" t="s">
        <v>195</v>
      </c>
      <c r="N993" s="117" t="s">
        <v>195</v>
      </c>
      <c r="O993" s="117" t="s">
        <v>195</v>
      </c>
      <c r="P993" s="117" t="s">
        <v>195</v>
      </c>
      <c r="Q993" s="117" t="s">
        <v>195</v>
      </c>
      <c r="R993" s="117" t="s">
        <v>195</v>
      </c>
      <c r="S993" s="117" t="s">
        <v>195</v>
      </c>
      <c r="T993" s="117" t="s">
        <v>195</v>
      </c>
      <c r="U993" s="118" t="s">
        <v>195</v>
      </c>
      <c r="V993" s="106">
        <v>103</v>
      </c>
      <c r="W993" s="106">
        <v>73</v>
      </c>
      <c r="X993" s="106">
        <v>98</v>
      </c>
      <c r="Y993" s="106">
        <v>67</v>
      </c>
      <c r="Z993" s="106">
        <v>2</v>
      </c>
      <c r="AA993" s="106">
        <v>33</v>
      </c>
      <c r="AB993" s="106">
        <v>57</v>
      </c>
      <c r="AC993" s="106">
        <v>90</v>
      </c>
      <c r="AD993" s="106">
        <v>81</v>
      </c>
      <c r="AE993" s="106">
        <v>72</v>
      </c>
      <c r="AF993" s="106">
        <v>71</v>
      </c>
      <c r="AG993" s="182">
        <v>86</v>
      </c>
      <c r="AH993" s="119">
        <f t="shared" si="267"/>
        <v>833</v>
      </c>
      <c r="AI993" s="106">
        <f t="shared" si="268"/>
        <v>103</v>
      </c>
      <c r="AJ993" s="107">
        <f t="shared" si="269"/>
        <v>73</v>
      </c>
      <c r="AK993" s="107">
        <f t="shared" si="270"/>
        <v>98</v>
      </c>
      <c r="AL993" s="107">
        <f t="shared" si="271"/>
        <v>67</v>
      </c>
      <c r="AM993" s="107">
        <f t="shared" si="272"/>
        <v>2</v>
      </c>
      <c r="AN993" s="107">
        <f t="shared" si="273"/>
        <v>33</v>
      </c>
      <c r="AO993" s="107">
        <f t="shared" si="274"/>
        <v>57</v>
      </c>
      <c r="AP993" s="107">
        <f t="shared" si="275"/>
        <v>90</v>
      </c>
      <c r="AQ993" s="107">
        <f t="shared" si="276"/>
        <v>81</v>
      </c>
      <c r="AR993" s="107">
        <f t="shared" si="277"/>
        <v>72</v>
      </c>
      <c r="AS993" s="107">
        <f t="shared" si="278"/>
        <v>71</v>
      </c>
      <c r="AT993" s="107">
        <f t="shared" si="279"/>
        <v>86</v>
      </c>
      <c r="AU993" s="105">
        <f t="shared" si="280"/>
        <v>833</v>
      </c>
      <c r="AV993" s="86">
        <v>85083.289999999964</v>
      </c>
      <c r="AW993" s="87">
        <f t="shared" si="281"/>
        <v>90657.65</v>
      </c>
      <c r="AX993" s="87">
        <f t="shared" si="282"/>
        <v>5574.3600000000297</v>
      </c>
    </row>
    <row r="994" spans="1:50" ht="15.75" thickBot="1" x14ac:dyDescent="0.3">
      <c r="A994" s="179" t="s">
        <v>143</v>
      </c>
      <c r="B994" s="180" t="s">
        <v>406</v>
      </c>
      <c r="C994" s="181" t="s">
        <v>296</v>
      </c>
      <c r="D994" s="176" t="str">
        <f t="shared" si="266"/>
        <v>1699947408-S&amp;W-STAR-MRSA Central</v>
      </c>
      <c r="E994" s="169" t="s">
        <v>479</v>
      </c>
      <c r="F994" s="169" t="s">
        <v>201</v>
      </c>
      <c r="G994" s="169" t="s">
        <v>212</v>
      </c>
      <c r="H994" s="85" t="s">
        <v>469</v>
      </c>
      <c r="I994" s="95" t="s">
        <v>510</v>
      </c>
      <c r="J994" s="116" t="s">
        <v>38</v>
      </c>
      <c r="K994" s="117" t="s">
        <v>38</v>
      </c>
      <c r="L994" s="117" t="s">
        <v>38</v>
      </c>
      <c r="M994" s="117" t="s">
        <v>38</v>
      </c>
      <c r="N994" s="117" t="s">
        <v>38</v>
      </c>
      <c r="O994" s="117" t="s">
        <v>38</v>
      </c>
      <c r="P994" s="117" t="s">
        <v>38</v>
      </c>
      <c r="Q994" s="117" t="s">
        <v>38</v>
      </c>
      <c r="R994" s="117" t="s">
        <v>38</v>
      </c>
      <c r="S994" s="117" t="s">
        <v>38</v>
      </c>
      <c r="T994" s="117" t="s">
        <v>38</v>
      </c>
      <c r="U994" s="118" t="s">
        <v>38</v>
      </c>
      <c r="V994" s="106">
        <v>0</v>
      </c>
      <c r="W994" s="106">
        <v>0</v>
      </c>
      <c r="X994" s="106">
        <v>0</v>
      </c>
      <c r="Y994" s="106">
        <v>0</v>
      </c>
      <c r="Z994" s="106">
        <v>0</v>
      </c>
      <c r="AA994" s="106">
        <v>0</v>
      </c>
      <c r="AB994" s="106">
        <v>0</v>
      </c>
      <c r="AC994" s="106">
        <v>0</v>
      </c>
      <c r="AD994" s="106">
        <v>0</v>
      </c>
      <c r="AE994" s="106">
        <v>0</v>
      </c>
      <c r="AF994" s="106">
        <v>0</v>
      </c>
      <c r="AG994" s="182">
        <v>0</v>
      </c>
      <c r="AH994" s="119">
        <f t="shared" si="267"/>
        <v>0</v>
      </c>
      <c r="AI994" s="106">
        <f t="shared" si="268"/>
        <v>0</v>
      </c>
      <c r="AJ994" s="107">
        <f t="shared" si="269"/>
        <v>0</v>
      </c>
      <c r="AK994" s="107">
        <f t="shared" si="270"/>
        <v>0</v>
      </c>
      <c r="AL994" s="107">
        <f t="shared" si="271"/>
        <v>0</v>
      </c>
      <c r="AM994" s="107">
        <f t="shared" si="272"/>
        <v>0</v>
      </c>
      <c r="AN994" s="107">
        <f t="shared" si="273"/>
        <v>0</v>
      </c>
      <c r="AO994" s="107">
        <f t="shared" si="274"/>
        <v>0</v>
      </c>
      <c r="AP994" s="107">
        <f t="shared" si="275"/>
        <v>0</v>
      </c>
      <c r="AQ994" s="107">
        <f t="shared" si="276"/>
        <v>0</v>
      </c>
      <c r="AR994" s="107">
        <f t="shared" si="277"/>
        <v>0</v>
      </c>
      <c r="AS994" s="107">
        <f t="shared" si="278"/>
        <v>0</v>
      </c>
      <c r="AT994" s="107">
        <f t="shared" si="279"/>
        <v>0</v>
      </c>
      <c r="AU994" s="105">
        <f t="shared" si="280"/>
        <v>0</v>
      </c>
      <c r="AV994" s="86">
        <v>0</v>
      </c>
      <c r="AW994" s="87">
        <f t="shared" si="281"/>
        <v>0</v>
      </c>
      <c r="AX994" s="87">
        <f t="shared" si="282"/>
        <v>0</v>
      </c>
    </row>
    <row r="995" spans="1:50" ht="15.75" thickBot="1" x14ac:dyDescent="0.3">
      <c r="A995" s="179" t="s">
        <v>135</v>
      </c>
      <c r="B995" s="180" t="s">
        <v>313</v>
      </c>
      <c r="C995" s="181" t="s">
        <v>296</v>
      </c>
      <c r="D995" s="176" t="str">
        <f t="shared" si="266"/>
        <v>1669468617-S&amp;W-STAR-MRSA Central</v>
      </c>
      <c r="E995" s="169" t="s">
        <v>479</v>
      </c>
      <c r="F995" s="169" t="s">
        <v>201</v>
      </c>
      <c r="G995" s="169" t="s">
        <v>212</v>
      </c>
      <c r="H995" s="85" t="s">
        <v>469</v>
      </c>
      <c r="I995" s="95" t="s">
        <v>510</v>
      </c>
      <c r="J995" s="116" t="s">
        <v>195</v>
      </c>
      <c r="K995" s="117" t="s">
        <v>195</v>
      </c>
      <c r="L995" s="117" t="s">
        <v>195</v>
      </c>
      <c r="M995" s="117" t="s">
        <v>195</v>
      </c>
      <c r="N995" s="117" t="s">
        <v>195</v>
      </c>
      <c r="O995" s="117" t="s">
        <v>195</v>
      </c>
      <c r="P995" s="117" t="s">
        <v>195</v>
      </c>
      <c r="Q995" s="117" t="s">
        <v>195</v>
      </c>
      <c r="R995" s="117" t="s">
        <v>195</v>
      </c>
      <c r="S995" s="117" t="s">
        <v>195</v>
      </c>
      <c r="T995" s="117" t="s">
        <v>195</v>
      </c>
      <c r="U995" s="118" t="s">
        <v>195</v>
      </c>
      <c r="V995" s="106">
        <v>31</v>
      </c>
      <c r="W995" s="106">
        <v>39</v>
      </c>
      <c r="X995" s="106">
        <v>32</v>
      </c>
      <c r="Y995" s="106">
        <v>21</v>
      </c>
      <c r="Z995" s="106">
        <v>27</v>
      </c>
      <c r="AA995" s="106">
        <v>29</v>
      </c>
      <c r="AB995" s="106">
        <v>53</v>
      </c>
      <c r="AC995" s="106">
        <v>29</v>
      </c>
      <c r="AD995" s="106">
        <v>30</v>
      </c>
      <c r="AE995" s="106">
        <v>31</v>
      </c>
      <c r="AF995" s="106">
        <v>23</v>
      </c>
      <c r="AG995" s="182">
        <v>42</v>
      </c>
      <c r="AH995" s="119">
        <f t="shared" si="267"/>
        <v>387</v>
      </c>
      <c r="AI995" s="106">
        <f t="shared" si="268"/>
        <v>31</v>
      </c>
      <c r="AJ995" s="107">
        <f t="shared" si="269"/>
        <v>39</v>
      </c>
      <c r="AK995" s="107">
        <f t="shared" si="270"/>
        <v>32</v>
      </c>
      <c r="AL995" s="107">
        <f t="shared" si="271"/>
        <v>21</v>
      </c>
      <c r="AM995" s="107">
        <f t="shared" si="272"/>
        <v>27</v>
      </c>
      <c r="AN995" s="107">
        <f t="shared" si="273"/>
        <v>29</v>
      </c>
      <c r="AO995" s="107">
        <f t="shared" si="274"/>
        <v>53</v>
      </c>
      <c r="AP995" s="107">
        <f t="shared" si="275"/>
        <v>29</v>
      </c>
      <c r="AQ995" s="107">
        <f t="shared" si="276"/>
        <v>30</v>
      </c>
      <c r="AR995" s="107">
        <f t="shared" si="277"/>
        <v>31</v>
      </c>
      <c r="AS995" s="107">
        <f t="shared" si="278"/>
        <v>23</v>
      </c>
      <c r="AT995" s="107">
        <f t="shared" si="279"/>
        <v>42</v>
      </c>
      <c r="AU995" s="105">
        <f t="shared" si="280"/>
        <v>387</v>
      </c>
      <c r="AV995" s="86">
        <v>59064.79</v>
      </c>
      <c r="AW995" s="87">
        <f t="shared" si="281"/>
        <v>25063.09</v>
      </c>
      <c r="AX995" s="87">
        <f t="shared" si="282"/>
        <v>-34001.699999999997</v>
      </c>
    </row>
    <row r="996" spans="1:50" ht="15.75" thickBot="1" x14ac:dyDescent="0.3">
      <c r="A996" s="179" t="s">
        <v>69</v>
      </c>
      <c r="B996" s="180" t="s">
        <v>418</v>
      </c>
      <c r="C996" s="181" t="s">
        <v>296</v>
      </c>
      <c r="D996" s="176" t="str">
        <f t="shared" si="266"/>
        <v>1205263134-S&amp;W-STAR-MRSA Central</v>
      </c>
      <c r="E996" s="169" t="s">
        <v>479</v>
      </c>
      <c r="F996" s="169" t="s">
        <v>201</v>
      </c>
      <c r="G996" s="169" t="s">
        <v>212</v>
      </c>
      <c r="H996" s="85" t="s">
        <v>469</v>
      </c>
      <c r="I996" s="95" t="s">
        <v>510</v>
      </c>
      <c r="J996" s="116" t="s">
        <v>38</v>
      </c>
      <c r="K996" s="117" t="s">
        <v>38</v>
      </c>
      <c r="L996" s="117" t="s">
        <v>38</v>
      </c>
      <c r="M996" s="117" t="s">
        <v>38</v>
      </c>
      <c r="N996" s="117" t="s">
        <v>38</v>
      </c>
      <c r="O996" s="117" t="s">
        <v>38</v>
      </c>
      <c r="P996" s="117" t="s">
        <v>38</v>
      </c>
      <c r="Q996" s="117" t="s">
        <v>38</v>
      </c>
      <c r="R996" s="117" t="s">
        <v>38</v>
      </c>
      <c r="S996" s="117" t="s">
        <v>38</v>
      </c>
      <c r="T996" s="117" t="s">
        <v>38</v>
      </c>
      <c r="U996" s="118" t="s">
        <v>38</v>
      </c>
      <c r="V996" s="106">
        <v>0</v>
      </c>
      <c r="W996" s="106">
        <v>0</v>
      </c>
      <c r="X996" s="106">
        <v>0</v>
      </c>
      <c r="Y996" s="106">
        <v>0</v>
      </c>
      <c r="Z996" s="106">
        <v>0</v>
      </c>
      <c r="AA996" s="106">
        <v>0</v>
      </c>
      <c r="AB996" s="106">
        <v>0</v>
      </c>
      <c r="AC996" s="106">
        <v>0</v>
      </c>
      <c r="AD996" s="106">
        <v>0</v>
      </c>
      <c r="AE996" s="106">
        <v>0</v>
      </c>
      <c r="AF996" s="106">
        <v>0</v>
      </c>
      <c r="AG996" s="182">
        <v>0</v>
      </c>
      <c r="AH996" s="119">
        <f t="shared" si="267"/>
        <v>0</v>
      </c>
      <c r="AI996" s="106">
        <f t="shared" si="268"/>
        <v>0</v>
      </c>
      <c r="AJ996" s="107">
        <f t="shared" si="269"/>
        <v>0</v>
      </c>
      <c r="AK996" s="107">
        <f t="shared" si="270"/>
        <v>0</v>
      </c>
      <c r="AL996" s="107">
        <f t="shared" si="271"/>
        <v>0</v>
      </c>
      <c r="AM996" s="107">
        <f t="shared" si="272"/>
        <v>0</v>
      </c>
      <c r="AN996" s="107">
        <f t="shared" si="273"/>
        <v>0</v>
      </c>
      <c r="AO996" s="107">
        <f t="shared" si="274"/>
        <v>0</v>
      </c>
      <c r="AP996" s="107">
        <f t="shared" si="275"/>
        <v>0</v>
      </c>
      <c r="AQ996" s="107">
        <f t="shared" si="276"/>
        <v>0</v>
      </c>
      <c r="AR996" s="107">
        <f t="shared" si="277"/>
        <v>0</v>
      </c>
      <c r="AS996" s="107">
        <f t="shared" si="278"/>
        <v>0</v>
      </c>
      <c r="AT996" s="107">
        <f t="shared" si="279"/>
        <v>0</v>
      </c>
      <c r="AU996" s="105">
        <f t="shared" si="280"/>
        <v>0</v>
      </c>
      <c r="AV996" s="86">
        <v>0</v>
      </c>
      <c r="AW996" s="87">
        <f t="shared" si="281"/>
        <v>0</v>
      </c>
      <c r="AX996" s="87">
        <f t="shared" si="282"/>
        <v>0</v>
      </c>
    </row>
    <row r="997" spans="1:50" ht="15.75" thickBot="1" x14ac:dyDescent="0.3">
      <c r="A997" s="179" t="s">
        <v>142</v>
      </c>
      <c r="B997" s="180" t="s">
        <v>371</v>
      </c>
      <c r="C997" s="181" t="s">
        <v>296</v>
      </c>
      <c r="D997" s="176" t="str">
        <f t="shared" si="266"/>
        <v>1699076257-S&amp;W-STAR-MRSA Central</v>
      </c>
      <c r="E997" s="169" t="s">
        <v>479</v>
      </c>
      <c r="F997" s="169" t="s">
        <v>201</v>
      </c>
      <c r="G997" s="169" t="s">
        <v>212</v>
      </c>
      <c r="H997" s="85" t="s">
        <v>469</v>
      </c>
      <c r="I997" s="95" t="s">
        <v>510</v>
      </c>
      <c r="J997" s="116" t="s">
        <v>195</v>
      </c>
      <c r="K997" s="117" t="s">
        <v>195</v>
      </c>
      <c r="L997" s="117" t="s">
        <v>195</v>
      </c>
      <c r="M997" s="117" t="s">
        <v>195</v>
      </c>
      <c r="N997" s="117" t="s">
        <v>195</v>
      </c>
      <c r="O997" s="117" t="s">
        <v>195</v>
      </c>
      <c r="P997" s="117" t="s">
        <v>195</v>
      </c>
      <c r="Q997" s="117" t="s">
        <v>195</v>
      </c>
      <c r="R997" s="117" t="s">
        <v>195</v>
      </c>
      <c r="S997" s="117" t="s">
        <v>195</v>
      </c>
      <c r="T997" s="117" t="s">
        <v>195</v>
      </c>
      <c r="U997" s="118" t="s">
        <v>195</v>
      </c>
      <c r="V997" s="106">
        <v>20</v>
      </c>
      <c r="W997" s="106">
        <v>31</v>
      </c>
      <c r="X997" s="106">
        <v>25</v>
      </c>
      <c r="Y997" s="106">
        <v>14</v>
      </c>
      <c r="Z997" s="106">
        <v>24</v>
      </c>
      <c r="AA997" s="106">
        <v>20</v>
      </c>
      <c r="AB997" s="106">
        <v>18</v>
      </c>
      <c r="AC997" s="106">
        <v>12</v>
      </c>
      <c r="AD997" s="106">
        <v>16</v>
      </c>
      <c r="AE997" s="106">
        <v>9</v>
      </c>
      <c r="AF997" s="106">
        <v>10</v>
      </c>
      <c r="AG997" s="182">
        <v>13</v>
      </c>
      <c r="AH997" s="119">
        <f t="shared" si="267"/>
        <v>212</v>
      </c>
      <c r="AI997" s="106">
        <f t="shared" si="268"/>
        <v>20</v>
      </c>
      <c r="AJ997" s="107">
        <f t="shared" si="269"/>
        <v>31</v>
      </c>
      <c r="AK997" s="107">
        <f t="shared" si="270"/>
        <v>25</v>
      </c>
      <c r="AL997" s="107">
        <f t="shared" si="271"/>
        <v>14</v>
      </c>
      <c r="AM997" s="107">
        <f t="shared" si="272"/>
        <v>24</v>
      </c>
      <c r="AN997" s="107">
        <f t="shared" si="273"/>
        <v>20</v>
      </c>
      <c r="AO997" s="107">
        <f t="shared" si="274"/>
        <v>18</v>
      </c>
      <c r="AP997" s="107">
        <f t="shared" si="275"/>
        <v>12</v>
      </c>
      <c r="AQ997" s="107">
        <f t="shared" si="276"/>
        <v>16</v>
      </c>
      <c r="AR997" s="107">
        <f t="shared" si="277"/>
        <v>9</v>
      </c>
      <c r="AS997" s="107">
        <f t="shared" si="278"/>
        <v>10</v>
      </c>
      <c r="AT997" s="107">
        <f t="shared" si="279"/>
        <v>13</v>
      </c>
      <c r="AU997" s="105">
        <f t="shared" si="280"/>
        <v>212</v>
      </c>
      <c r="AV997" s="86">
        <v>33389.060000000019</v>
      </c>
      <c r="AW997" s="87">
        <f t="shared" si="281"/>
        <v>13729.65</v>
      </c>
      <c r="AX997" s="87">
        <f t="shared" si="282"/>
        <v>-19659.410000000018</v>
      </c>
    </row>
    <row r="998" spans="1:50" ht="15.75" thickBot="1" x14ac:dyDescent="0.3">
      <c r="A998" s="179" t="s">
        <v>96</v>
      </c>
      <c r="B998" s="180" t="s">
        <v>390</v>
      </c>
      <c r="C998" s="181" t="s">
        <v>391</v>
      </c>
      <c r="D998" s="176" t="str">
        <f t="shared" si="266"/>
        <v>1437178357-Superior-STAR-Lubbock</v>
      </c>
      <c r="E998" s="169" t="s">
        <v>480</v>
      </c>
      <c r="F998" s="169" t="s">
        <v>201</v>
      </c>
      <c r="G998" s="169" t="s">
        <v>279</v>
      </c>
      <c r="H998" s="85" t="s">
        <v>469</v>
      </c>
      <c r="I998" s="95" t="s">
        <v>510</v>
      </c>
      <c r="J998" s="116" t="s">
        <v>195</v>
      </c>
      <c r="K998" s="117" t="s">
        <v>195</v>
      </c>
      <c r="L998" s="117" t="s">
        <v>195</v>
      </c>
      <c r="M998" s="117" t="s">
        <v>195</v>
      </c>
      <c r="N998" s="117" t="s">
        <v>195</v>
      </c>
      <c r="O998" s="117" t="s">
        <v>195</v>
      </c>
      <c r="P998" s="117" t="s">
        <v>195</v>
      </c>
      <c r="Q998" s="117" t="s">
        <v>195</v>
      </c>
      <c r="R998" s="117" t="s">
        <v>195</v>
      </c>
      <c r="S998" s="117" t="s">
        <v>195</v>
      </c>
      <c r="T998" s="117" t="s">
        <v>195</v>
      </c>
      <c r="U998" s="118" t="s">
        <v>195</v>
      </c>
      <c r="V998" s="106">
        <v>20</v>
      </c>
      <c r="W998" s="106">
        <v>30</v>
      </c>
      <c r="X998" s="106">
        <v>11</v>
      </c>
      <c r="Y998" s="106">
        <v>18</v>
      </c>
      <c r="Z998" s="106">
        <v>25</v>
      </c>
      <c r="AA998" s="106">
        <v>31</v>
      </c>
      <c r="AB998" s="106">
        <v>20</v>
      </c>
      <c r="AC998" s="106">
        <v>19</v>
      </c>
      <c r="AD998" s="106">
        <v>15</v>
      </c>
      <c r="AE998" s="106">
        <v>12</v>
      </c>
      <c r="AF998" s="106">
        <v>9</v>
      </c>
      <c r="AG998" s="182">
        <v>18</v>
      </c>
      <c r="AH998" s="119">
        <f t="shared" si="267"/>
        <v>228</v>
      </c>
      <c r="AI998" s="106">
        <f t="shared" si="268"/>
        <v>20</v>
      </c>
      <c r="AJ998" s="107">
        <f t="shared" si="269"/>
        <v>30</v>
      </c>
      <c r="AK998" s="107">
        <f t="shared" si="270"/>
        <v>11</v>
      </c>
      <c r="AL998" s="107">
        <f t="shared" si="271"/>
        <v>18</v>
      </c>
      <c r="AM998" s="107">
        <f t="shared" si="272"/>
        <v>25</v>
      </c>
      <c r="AN998" s="107">
        <f t="shared" si="273"/>
        <v>31</v>
      </c>
      <c r="AO998" s="107">
        <f t="shared" si="274"/>
        <v>20</v>
      </c>
      <c r="AP998" s="107">
        <f t="shared" si="275"/>
        <v>19</v>
      </c>
      <c r="AQ998" s="107">
        <f t="shared" si="276"/>
        <v>15</v>
      </c>
      <c r="AR998" s="107">
        <f t="shared" si="277"/>
        <v>12</v>
      </c>
      <c r="AS998" s="107">
        <f t="shared" si="278"/>
        <v>9</v>
      </c>
      <c r="AT998" s="107">
        <f t="shared" si="279"/>
        <v>18</v>
      </c>
      <c r="AU998" s="105">
        <f t="shared" si="280"/>
        <v>228</v>
      </c>
      <c r="AV998" s="86">
        <v>73293.97</v>
      </c>
      <c r="AW998" s="87">
        <f t="shared" si="281"/>
        <v>14765.85</v>
      </c>
      <c r="AX998" s="87">
        <f t="shared" si="282"/>
        <v>-58528.12</v>
      </c>
    </row>
    <row r="999" spans="1:50" ht="15.75" thickBot="1" x14ac:dyDescent="0.3">
      <c r="A999" s="179" t="s">
        <v>97</v>
      </c>
      <c r="B999" s="180" t="s">
        <v>402</v>
      </c>
      <c r="C999" s="181" t="s">
        <v>209</v>
      </c>
      <c r="D999" s="176" t="str">
        <f t="shared" si="266"/>
        <v>1457307175-Superior-STAR-MRSA West</v>
      </c>
      <c r="E999" s="169" t="s">
        <v>480</v>
      </c>
      <c r="F999" s="169" t="s">
        <v>201</v>
      </c>
      <c r="G999" s="169" t="s">
        <v>202</v>
      </c>
      <c r="H999" s="85" t="s">
        <v>469</v>
      </c>
      <c r="I999" s="95" t="s">
        <v>510</v>
      </c>
      <c r="J999" s="116" t="s">
        <v>195</v>
      </c>
      <c r="K999" s="117" t="s">
        <v>195</v>
      </c>
      <c r="L999" s="117" t="s">
        <v>195</v>
      </c>
      <c r="M999" s="117" t="s">
        <v>195</v>
      </c>
      <c r="N999" s="117" t="s">
        <v>195</v>
      </c>
      <c r="O999" s="117" t="s">
        <v>195</v>
      </c>
      <c r="P999" s="117" t="s">
        <v>195</v>
      </c>
      <c r="Q999" s="117" t="s">
        <v>195</v>
      </c>
      <c r="R999" s="117" t="s">
        <v>195</v>
      </c>
      <c r="S999" s="117" t="s">
        <v>195</v>
      </c>
      <c r="T999" s="117" t="s">
        <v>195</v>
      </c>
      <c r="U999" s="118" t="s">
        <v>195</v>
      </c>
      <c r="V999" s="106">
        <v>215</v>
      </c>
      <c r="W999" s="106">
        <v>148</v>
      </c>
      <c r="X999" s="106">
        <v>153</v>
      </c>
      <c r="Y999" s="106">
        <v>157</v>
      </c>
      <c r="Z999" s="106">
        <v>159</v>
      </c>
      <c r="AA999" s="106">
        <v>150</v>
      </c>
      <c r="AB999" s="106">
        <v>211</v>
      </c>
      <c r="AC999" s="106">
        <v>190</v>
      </c>
      <c r="AD999" s="106">
        <v>215</v>
      </c>
      <c r="AE999" s="106">
        <v>157</v>
      </c>
      <c r="AF999" s="106">
        <v>143</v>
      </c>
      <c r="AG999" s="182">
        <v>158</v>
      </c>
      <c r="AH999" s="119">
        <f t="shared" si="267"/>
        <v>2056</v>
      </c>
      <c r="AI999" s="106">
        <f t="shared" si="268"/>
        <v>215</v>
      </c>
      <c r="AJ999" s="107">
        <f t="shared" si="269"/>
        <v>148</v>
      </c>
      <c r="AK999" s="107">
        <f t="shared" si="270"/>
        <v>153</v>
      </c>
      <c r="AL999" s="107">
        <f t="shared" si="271"/>
        <v>157</v>
      </c>
      <c r="AM999" s="107">
        <f t="shared" si="272"/>
        <v>159</v>
      </c>
      <c r="AN999" s="107">
        <f t="shared" si="273"/>
        <v>150</v>
      </c>
      <c r="AO999" s="107">
        <f t="shared" si="274"/>
        <v>211</v>
      </c>
      <c r="AP999" s="107">
        <f t="shared" si="275"/>
        <v>190</v>
      </c>
      <c r="AQ999" s="107">
        <f t="shared" si="276"/>
        <v>215</v>
      </c>
      <c r="AR999" s="107">
        <f t="shared" si="277"/>
        <v>157</v>
      </c>
      <c r="AS999" s="107">
        <f t="shared" si="278"/>
        <v>143</v>
      </c>
      <c r="AT999" s="107">
        <f t="shared" si="279"/>
        <v>158</v>
      </c>
      <c r="AU999" s="105">
        <f t="shared" si="280"/>
        <v>2056</v>
      </c>
      <c r="AV999" s="86">
        <v>136702.22</v>
      </c>
      <c r="AW999" s="87">
        <f t="shared" si="281"/>
        <v>133151.73000000001</v>
      </c>
      <c r="AX999" s="87">
        <f t="shared" si="282"/>
        <v>-3550.4899999999907</v>
      </c>
    </row>
    <row r="1000" spans="1:50" ht="15.75" thickBot="1" x14ac:dyDescent="0.3">
      <c r="A1000" s="179" t="s">
        <v>98</v>
      </c>
      <c r="B1000" s="180" t="s">
        <v>204</v>
      </c>
      <c r="C1000" s="181" t="s">
        <v>209</v>
      </c>
      <c r="D1000" s="176" t="str">
        <f t="shared" si="266"/>
        <v>1457337800-Superior-STAR-MRSA West</v>
      </c>
      <c r="E1000" s="169" t="s">
        <v>480</v>
      </c>
      <c r="F1000" s="169" t="s">
        <v>201</v>
      </c>
      <c r="G1000" s="169" t="s">
        <v>202</v>
      </c>
      <c r="H1000" s="85" t="s">
        <v>469</v>
      </c>
      <c r="I1000" s="95" t="s">
        <v>510</v>
      </c>
      <c r="J1000" s="116" t="s">
        <v>195</v>
      </c>
      <c r="K1000" s="117" t="s">
        <v>195</v>
      </c>
      <c r="L1000" s="117" t="s">
        <v>195</v>
      </c>
      <c r="M1000" s="117" t="s">
        <v>195</v>
      </c>
      <c r="N1000" s="117" t="s">
        <v>195</v>
      </c>
      <c r="O1000" s="117" t="s">
        <v>195</v>
      </c>
      <c r="P1000" s="117" t="s">
        <v>195</v>
      </c>
      <c r="Q1000" s="117" t="s">
        <v>195</v>
      </c>
      <c r="R1000" s="117" t="s">
        <v>195</v>
      </c>
      <c r="S1000" s="117" t="s">
        <v>195</v>
      </c>
      <c r="T1000" s="117" t="s">
        <v>195</v>
      </c>
      <c r="U1000" s="118" t="s">
        <v>195</v>
      </c>
      <c r="V1000" s="106">
        <v>77</v>
      </c>
      <c r="W1000" s="106">
        <v>62</v>
      </c>
      <c r="X1000" s="106">
        <v>86</v>
      </c>
      <c r="Y1000" s="106">
        <v>64</v>
      </c>
      <c r="Z1000" s="106">
        <v>52</v>
      </c>
      <c r="AA1000" s="106">
        <v>56</v>
      </c>
      <c r="AB1000" s="106">
        <v>46</v>
      </c>
      <c r="AC1000" s="106">
        <v>47</v>
      </c>
      <c r="AD1000" s="106">
        <v>46</v>
      </c>
      <c r="AE1000" s="106">
        <v>48</v>
      </c>
      <c r="AF1000" s="106">
        <v>52</v>
      </c>
      <c r="AG1000" s="182">
        <v>60</v>
      </c>
      <c r="AH1000" s="119">
        <f t="shared" si="267"/>
        <v>696</v>
      </c>
      <c r="AI1000" s="106">
        <f t="shared" si="268"/>
        <v>77</v>
      </c>
      <c r="AJ1000" s="107">
        <f t="shared" si="269"/>
        <v>62</v>
      </c>
      <c r="AK1000" s="107">
        <f t="shared" si="270"/>
        <v>86</v>
      </c>
      <c r="AL1000" s="107">
        <f t="shared" si="271"/>
        <v>64</v>
      </c>
      <c r="AM1000" s="107">
        <f t="shared" si="272"/>
        <v>52</v>
      </c>
      <c r="AN1000" s="107">
        <f t="shared" si="273"/>
        <v>56</v>
      </c>
      <c r="AO1000" s="107">
        <f t="shared" si="274"/>
        <v>46</v>
      </c>
      <c r="AP1000" s="107">
        <f t="shared" si="275"/>
        <v>47</v>
      </c>
      <c r="AQ1000" s="107">
        <f t="shared" si="276"/>
        <v>46</v>
      </c>
      <c r="AR1000" s="107">
        <f t="shared" si="277"/>
        <v>48</v>
      </c>
      <c r="AS1000" s="107">
        <f t="shared" si="278"/>
        <v>52</v>
      </c>
      <c r="AT1000" s="107">
        <f t="shared" si="279"/>
        <v>60</v>
      </c>
      <c r="AU1000" s="105">
        <f t="shared" si="280"/>
        <v>696</v>
      </c>
      <c r="AV1000" s="86">
        <v>75362.619999999966</v>
      </c>
      <c r="AW1000" s="87">
        <f t="shared" si="281"/>
        <v>45074.71</v>
      </c>
      <c r="AX1000" s="87">
        <f t="shared" si="282"/>
        <v>-30287.909999999967</v>
      </c>
    </row>
    <row r="1001" spans="1:50" ht="15.75" thickBot="1" x14ac:dyDescent="0.3">
      <c r="A1001" s="179" t="s">
        <v>99</v>
      </c>
      <c r="B1001" s="180" t="s">
        <v>419</v>
      </c>
      <c r="C1001" s="181" t="s">
        <v>430</v>
      </c>
      <c r="D1001" s="176" t="str">
        <f t="shared" si="266"/>
        <v>1467495184-Superior-STAR-Nueces</v>
      </c>
      <c r="E1001" s="169" t="s">
        <v>480</v>
      </c>
      <c r="F1001" s="169" t="s">
        <v>201</v>
      </c>
      <c r="G1001" s="169" t="s">
        <v>370</v>
      </c>
      <c r="H1001" s="85" t="s">
        <v>469</v>
      </c>
      <c r="I1001" s="95" t="s">
        <v>510</v>
      </c>
      <c r="J1001" s="116" t="s">
        <v>195</v>
      </c>
      <c r="K1001" s="117" t="s">
        <v>195</v>
      </c>
      <c r="L1001" s="117" t="s">
        <v>195</v>
      </c>
      <c r="M1001" s="117" t="s">
        <v>195</v>
      </c>
      <c r="N1001" s="117" t="s">
        <v>195</v>
      </c>
      <c r="O1001" s="117" t="s">
        <v>195</v>
      </c>
      <c r="P1001" s="117" t="s">
        <v>195</v>
      </c>
      <c r="Q1001" s="117" t="s">
        <v>195</v>
      </c>
      <c r="R1001" s="117" t="s">
        <v>195</v>
      </c>
      <c r="S1001" s="117" t="s">
        <v>195</v>
      </c>
      <c r="T1001" s="117" t="s">
        <v>195</v>
      </c>
      <c r="U1001" s="118" t="s">
        <v>195</v>
      </c>
      <c r="V1001" s="106">
        <v>8</v>
      </c>
      <c r="W1001" s="106">
        <v>9</v>
      </c>
      <c r="X1001" s="106">
        <v>10</v>
      </c>
      <c r="Y1001" s="106">
        <v>3</v>
      </c>
      <c r="Z1001" s="106">
        <v>10</v>
      </c>
      <c r="AA1001" s="106">
        <v>7</v>
      </c>
      <c r="AB1001" s="106">
        <v>6</v>
      </c>
      <c r="AC1001" s="106">
        <v>1</v>
      </c>
      <c r="AD1001" s="106">
        <v>4</v>
      </c>
      <c r="AE1001" s="106">
        <v>5</v>
      </c>
      <c r="AF1001" s="106">
        <v>6</v>
      </c>
      <c r="AG1001" s="182">
        <v>1</v>
      </c>
      <c r="AH1001" s="119">
        <f t="shared" si="267"/>
        <v>70</v>
      </c>
      <c r="AI1001" s="106">
        <f t="shared" si="268"/>
        <v>8</v>
      </c>
      <c r="AJ1001" s="107">
        <f t="shared" si="269"/>
        <v>9</v>
      </c>
      <c r="AK1001" s="107">
        <f t="shared" si="270"/>
        <v>10</v>
      </c>
      <c r="AL1001" s="107">
        <f t="shared" si="271"/>
        <v>3</v>
      </c>
      <c r="AM1001" s="107">
        <f t="shared" si="272"/>
        <v>10</v>
      </c>
      <c r="AN1001" s="107">
        <f t="shared" si="273"/>
        <v>7</v>
      </c>
      <c r="AO1001" s="107">
        <f t="shared" si="274"/>
        <v>6</v>
      </c>
      <c r="AP1001" s="107">
        <f t="shared" si="275"/>
        <v>1</v>
      </c>
      <c r="AQ1001" s="107">
        <f t="shared" si="276"/>
        <v>4</v>
      </c>
      <c r="AR1001" s="107">
        <f t="shared" si="277"/>
        <v>5</v>
      </c>
      <c r="AS1001" s="107">
        <f t="shared" si="278"/>
        <v>6</v>
      </c>
      <c r="AT1001" s="107">
        <f t="shared" si="279"/>
        <v>1</v>
      </c>
      <c r="AU1001" s="105">
        <f t="shared" si="280"/>
        <v>70</v>
      </c>
      <c r="AV1001" s="86">
        <v>3950.5300000000011</v>
      </c>
      <c r="AW1001" s="87">
        <f t="shared" si="281"/>
        <v>4533.38</v>
      </c>
      <c r="AX1001" s="87">
        <f t="shared" si="282"/>
        <v>582.849999999999</v>
      </c>
    </row>
    <row r="1002" spans="1:50" ht="15.75" thickBot="1" x14ac:dyDescent="0.3">
      <c r="A1002" s="179" t="s">
        <v>100</v>
      </c>
      <c r="B1002" s="180" t="s">
        <v>359</v>
      </c>
      <c r="C1002" s="181" t="s">
        <v>209</v>
      </c>
      <c r="D1002" s="176" t="str">
        <f t="shared" si="266"/>
        <v>1467742254-Superior-STAR-MRSA West</v>
      </c>
      <c r="E1002" s="169" t="s">
        <v>480</v>
      </c>
      <c r="F1002" s="169" t="s">
        <v>201</v>
      </c>
      <c r="G1002" s="169" t="s">
        <v>202</v>
      </c>
      <c r="H1002" s="85" t="s">
        <v>469</v>
      </c>
      <c r="I1002" s="95" t="s">
        <v>510</v>
      </c>
      <c r="J1002" s="116" t="s">
        <v>195</v>
      </c>
      <c r="K1002" s="117" t="s">
        <v>195</v>
      </c>
      <c r="L1002" s="117" t="s">
        <v>195</v>
      </c>
      <c r="M1002" s="117" t="s">
        <v>195</v>
      </c>
      <c r="N1002" s="117" t="s">
        <v>195</v>
      </c>
      <c r="O1002" s="117" t="s">
        <v>195</v>
      </c>
      <c r="P1002" s="117" t="s">
        <v>195</v>
      </c>
      <c r="Q1002" s="117" t="s">
        <v>195</v>
      </c>
      <c r="R1002" s="117" t="s">
        <v>195</v>
      </c>
      <c r="S1002" s="117" t="s">
        <v>195</v>
      </c>
      <c r="T1002" s="117" t="s">
        <v>195</v>
      </c>
      <c r="U1002" s="118" t="s">
        <v>195</v>
      </c>
      <c r="V1002" s="106">
        <v>99</v>
      </c>
      <c r="W1002" s="106">
        <v>88</v>
      </c>
      <c r="X1002" s="106">
        <v>120</v>
      </c>
      <c r="Y1002" s="106">
        <v>122</v>
      </c>
      <c r="Z1002" s="106">
        <v>92</v>
      </c>
      <c r="AA1002" s="106">
        <v>98</v>
      </c>
      <c r="AB1002" s="106">
        <v>127</v>
      </c>
      <c r="AC1002" s="106">
        <v>130</v>
      </c>
      <c r="AD1002" s="106">
        <v>102</v>
      </c>
      <c r="AE1002" s="106">
        <v>101</v>
      </c>
      <c r="AF1002" s="106">
        <v>66</v>
      </c>
      <c r="AG1002" s="182">
        <v>98</v>
      </c>
      <c r="AH1002" s="119">
        <f t="shared" si="267"/>
        <v>1243</v>
      </c>
      <c r="AI1002" s="106">
        <f t="shared" si="268"/>
        <v>99</v>
      </c>
      <c r="AJ1002" s="107">
        <f t="shared" si="269"/>
        <v>88</v>
      </c>
      <c r="AK1002" s="107">
        <f t="shared" si="270"/>
        <v>120</v>
      </c>
      <c r="AL1002" s="107">
        <f t="shared" si="271"/>
        <v>122</v>
      </c>
      <c r="AM1002" s="107">
        <f t="shared" si="272"/>
        <v>92</v>
      </c>
      <c r="AN1002" s="107">
        <f t="shared" si="273"/>
        <v>98</v>
      </c>
      <c r="AO1002" s="107">
        <f t="shared" si="274"/>
        <v>127</v>
      </c>
      <c r="AP1002" s="107">
        <f t="shared" si="275"/>
        <v>130</v>
      </c>
      <c r="AQ1002" s="107">
        <f t="shared" si="276"/>
        <v>102</v>
      </c>
      <c r="AR1002" s="107">
        <f t="shared" si="277"/>
        <v>101</v>
      </c>
      <c r="AS1002" s="107">
        <f t="shared" si="278"/>
        <v>66</v>
      </c>
      <c r="AT1002" s="107">
        <f t="shared" si="279"/>
        <v>98</v>
      </c>
      <c r="AU1002" s="105">
        <f t="shared" si="280"/>
        <v>1243</v>
      </c>
      <c r="AV1002" s="86">
        <v>55706.180000000015</v>
      </c>
      <c r="AW1002" s="87">
        <f t="shared" si="281"/>
        <v>80499.8</v>
      </c>
      <c r="AX1002" s="87">
        <f t="shared" si="282"/>
        <v>24793.619999999988</v>
      </c>
    </row>
    <row r="1003" spans="1:50" ht="15.75" thickBot="1" x14ac:dyDescent="0.3">
      <c r="A1003" s="179" t="s">
        <v>101</v>
      </c>
      <c r="B1003" s="180" t="s">
        <v>403</v>
      </c>
      <c r="C1003" s="181" t="s">
        <v>209</v>
      </c>
      <c r="D1003" s="176" t="str">
        <f t="shared" si="266"/>
        <v>1467799262-Superior-STAR-MRSA West</v>
      </c>
      <c r="E1003" s="169" t="s">
        <v>480</v>
      </c>
      <c r="F1003" s="169" t="s">
        <v>201</v>
      </c>
      <c r="G1003" s="169" t="s">
        <v>202</v>
      </c>
      <c r="H1003" s="85" t="s">
        <v>469</v>
      </c>
      <c r="I1003" s="95" t="s">
        <v>510</v>
      </c>
      <c r="J1003" s="116" t="s">
        <v>195</v>
      </c>
      <c r="K1003" s="117" t="s">
        <v>195</v>
      </c>
      <c r="L1003" s="117" t="s">
        <v>195</v>
      </c>
      <c r="M1003" s="117" t="s">
        <v>195</v>
      </c>
      <c r="N1003" s="117" t="s">
        <v>195</v>
      </c>
      <c r="O1003" s="117" t="s">
        <v>195</v>
      </c>
      <c r="P1003" s="117" t="s">
        <v>195</v>
      </c>
      <c r="Q1003" s="117" t="s">
        <v>195</v>
      </c>
      <c r="R1003" s="117" t="s">
        <v>195</v>
      </c>
      <c r="S1003" s="117" t="s">
        <v>195</v>
      </c>
      <c r="T1003" s="117" t="s">
        <v>195</v>
      </c>
      <c r="U1003" s="118" t="s">
        <v>195</v>
      </c>
      <c r="V1003" s="106">
        <v>73</v>
      </c>
      <c r="W1003" s="106">
        <v>73</v>
      </c>
      <c r="X1003" s="106">
        <v>88</v>
      </c>
      <c r="Y1003" s="106">
        <v>89</v>
      </c>
      <c r="Z1003" s="106">
        <v>93</v>
      </c>
      <c r="AA1003" s="106">
        <v>84</v>
      </c>
      <c r="AB1003" s="106">
        <v>94</v>
      </c>
      <c r="AC1003" s="106">
        <v>95</v>
      </c>
      <c r="AD1003" s="106">
        <v>92</v>
      </c>
      <c r="AE1003" s="106">
        <v>49</v>
      </c>
      <c r="AF1003" s="106">
        <v>53</v>
      </c>
      <c r="AG1003" s="182">
        <v>68</v>
      </c>
      <c r="AH1003" s="119">
        <f t="shared" si="267"/>
        <v>951</v>
      </c>
      <c r="AI1003" s="106">
        <f t="shared" si="268"/>
        <v>73</v>
      </c>
      <c r="AJ1003" s="107">
        <f t="shared" si="269"/>
        <v>73</v>
      </c>
      <c r="AK1003" s="107">
        <f t="shared" si="270"/>
        <v>88</v>
      </c>
      <c r="AL1003" s="107">
        <f t="shared" si="271"/>
        <v>89</v>
      </c>
      <c r="AM1003" s="107">
        <f t="shared" si="272"/>
        <v>93</v>
      </c>
      <c r="AN1003" s="107">
        <f t="shared" si="273"/>
        <v>84</v>
      </c>
      <c r="AO1003" s="107">
        <f t="shared" si="274"/>
        <v>94</v>
      </c>
      <c r="AP1003" s="107">
        <f t="shared" si="275"/>
        <v>95</v>
      </c>
      <c r="AQ1003" s="107">
        <f t="shared" si="276"/>
        <v>92</v>
      </c>
      <c r="AR1003" s="107">
        <f t="shared" si="277"/>
        <v>49</v>
      </c>
      <c r="AS1003" s="107">
        <f t="shared" si="278"/>
        <v>53</v>
      </c>
      <c r="AT1003" s="107">
        <f t="shared" si="279"/>
        <v>68</v>
      </c>
      <c r="AU1003" s="105">
        <f t="shared" si="280"/>
        <v>951</v>
      </c>
      <c r="AV1003" s="86">
        <v>49905.42</v>
      </c>
      <c r="AW1003" s="87">
        <f t="shared" si="281"/>
        <v>61589.15</v>
      </c>
      <c r="AX1003" s="87">
        <f t="shared" si="282"/>
        <v>11683.730000000003</v>
      </c>
    </row>
    <row r="1004" spans="1:50" ht="15.75" thickBot="1" x14ac:dyDescent="0.3">
      <c r="A1004" s="179" t="s">
        <v>102</v>
      </c>
      <c r="B1004" s="180" t="s">
        <v>219</v>
      </c>
      <c r="C1004" s="181" t="s">
        <v>209</v>
      </c>
      <c r="D1004" s="176" t="str">
        <f t="shared" si="266"/>
        <v>1467879569-Superior-STAR-MRSA West</v>
      </c>
      <c r="E1004" s="169" t="s">
        <v>480</v>
      </c>
      <c r="F1004" s="169" t="s">
        <v>201</v>
      </c>
      <c r="G1004" s="169" t="s">
        <v>202</v>
      </c>
      <c r="H1004" s="85" t="s">
        <v>469</v>
      </c>
      <c r="I1004" s="95" t="s">
        <v>510</v>
      </c>
      <c r="J1004" s="116" t="s">
        <v>195</v>
      </c>
      <c r="K1004" s="117" t="s">
        <v>195</v>
      </c>
      <c r="L1004" s="117" t="s">
        <v>195</v>
      </c>
      <c r="M1004" s="117" t="s">
        <v>195</v>
      </c>
      <c r="N1004" s="117" t="s">
        <v>195</v>
      </c>
      <c r="O1004" s="117" t="s">
        <v>195</v>
      </c>
      <c r="P1004" s="117" t="s">
        <v>195</v>
      </c>
      <c r="Q1004" s="117" t="s">
        <v>195</v>
      </c>
      <c r="R1004" s="117" t="s">
        <v>195</v>
      </c>
      <c r="S1004" s="117" t="s">
        <v>195</v>
      </c>
      <c r="T1004" s="117" t="s">
        <v>195</v>
      </c>
      <c r="U1004" s="118" t="s">
        <v>195</v>
      </c>
      <c r="V1004" s="106">
        <v>202</v>
      </c>
      <c r="W1004" s="106">
        <v>211</v>
      </c>
      <c r="X1004" s="106">
        <v>223</v>
      </c>
      <c r="Y1004" s="106">
        <v>267</v>
      </c>
      <c r="Z1004" s="106">
        <v>232</v>
      </c>
      <c r="AA1004" s="106">
        <v>202</v>
      </c>
      <c r="AB1004" s="106">
        <v>164</v>
      </c>
      <c r="AC1004" s="106">
        <v>151</v>
      </c>
      <c r="AD1004" s="106">
        <v>136</v>
      </c>
      <c r="AE1004" s="106">
        <v>106</v>
      </c>
      <c r="AF1004" s="106">
        <v>67</v>
      </c>
      <c r="AG1004" s="182">
        <v>182</v>
      </c>
      <c r="AH1004" s="119">
        <f t="shared" si="267"/>
        <v>2143</v>
      </c>
      <c r="AI1004" s="106">
        <f t="shared" si="268"/>
        <v>202</v>
      </c>
      <c r="AJ1004" s="107">
        <f t="shared" si="269"/>
        <v>211</v>
      </c>
      <c r="AK1004" s="107">
        <f t="shared" si="270"/>
        <v>223</v>
      </c>
      <c r="AL1004" s="107">
        <f t="shared" si="271"/>
        <v>267</v>
      </c>
      <c r="AM1004" s="107">
        <f t="shared" si="272"/>
        <v>232</v>
      </c>
      <c r="AN1004" s="107">
        <f t="shared" si="273"/>
        <v>202</v>
      </c>
      <c r="AO1004" s="107">
        <f t="shared" si="274"/>
        <v>164</v>
      </c>
      <c r="AP1004" s="107">
        <f t="shared" si="275"/>
        <v>151</v>
      </c>
      <c r="AQ1004" s="107">
        <f t="shared" si="276"/>
        <v>136</v>
      </c>
      <c r="AR1004" s="107">
        <f t="shared" si="277"/>
        <v>106</v>
      </c>
      <c r="AS1004" s="107">
        <f t="shared" si="278"/>
        <v>67</v>
      </c>
      <c r="AT1004" s="107">
        <f t="shared" si="279"/>
        <v>182</v>
      </c>
      <c r="AU1004" s="105">
        <f t="shared" si="280"/>
        <v>2143</v>
      </c>
      <c r="AV1004" s="86">
        <v>109723.73999999995</v>
      </c>
      <c r="AW1004" s="87">
        <f t="shared" si="281"/>
        <v>138786.07</v>
      </c>
      <c r="AX1004" s="87">
        <f t="shared" si="282"/>
        <v>29062.33000000006</v>
      </c>
    </row>
    <row r="1005" spans="1:50" ht="15.75" thickBot="1" x14ac:dyDescent="0.3">
      <c r="A1005" s="179" t="s">
        <v>399</v>
      </c>
      <c r="B1005" s="180" t="s">
        <v>400</v>
      </c>
      <c r="C1005" s="181" t="s">
        <v>209</v>
      </c>
      <c r="D1005" s="176" t="str">
        <f t="shared" si="266"/>
        <v>1477930121-Superior-STAR-MRSA West</v>
      </c>
      <c r="E1005" s="169" t="s">
        <v>480</v>
      </c>
      <c r="F1005" s="169" t="s">
        <v>201</v>
      </c>
      <c r="G1005" s="169" t="s">
        <v>202</v>
      </c>
      <c r="H1005" s="85" t="s">
        <v>469</v>
      </c>
      <c r="I1005" s="95" t="s">
        <v>511</v>
      </c>
      <c r="J1005" s="116" t="s">
        <v>38</v>
      </c>
      <c r="K1005" s="117" t="s">
        <v>38</v>
      </c>
      <c r="L1005" s="117" t="s">
        <v>38</v>
      </c>
      <c r="M1005" s="117" t="s">
        <v>38</v>
      </c>
      <c r="N1005" s="117" t="s">
        <v>38</v>
      </c>
      <c r="O1005" s="117" t="s">
        <v>38</v>
      </c>
      <c r="P1005" s="117" t="s">
        <v>38</v>
      </c>
      <c r="Q1005" s="117" t="s">
        <v>38</v>
      </c>
      <c r="R1005" s="117" t="s">
        <v>195</v>
      </c>
      <c r="S1005" s="117" t="s">
        <v>195</v>
      </c>
      <c r="T1005" s="117" t="s">
        <v>195</v>
      </c>
      <c r="U1005" s="118" t="s">
        <v>195</v>
      </c>
      <c r="V1005" s="106">
        <v>22</v>
      </c>
      <c r="W1005" s="106">
        <v>22</v>
      </c>
      <c r="X1005" s="106">
        <v>45</v>
      </c>
      <c r="Y1005" s="106">
        <v>25</v>
      </c>
      <c r="Z1005" s="106">
        <v>25</v>
      </c>
      <c r="AA1005" s="106">
        <v>25</v>
      </c>
      <c r="AB1005" s="106">
        <v>15</v>
      </c>
      <c r="AC1005" s="106">
        <v>17</v>
      </c>
      <c r="AD1005" s="106">
        <v>19</v>
      </c>
      <c r="AE1005" s="106">
        <v>21</v>
      </c>
      <c r="AF1005" s="106">
        <v>8</v>
      </c>
      <c r="AG1005" s="182">
        <v>8</v>
      </c>
      <c r="AH1005" s="119">
        <f t="shared" si="267"/>
        <v>252</v>
      </c>
      <c r="AI1005" s="106">
        <f t="shared" si="268"/>
        <v>0</v>
      </c>
      <c r="AJ1005" s="107">
        <f t="shared" si="269"/>
        <v>0</v>
      </c>
      <c r="AK1005" s="107">
        <f t="shared" si="270"/>
        <v>0</v>
      </c>
      <c r="AL1005" s="107">
        <f t="shared" si="271"/>
        <v>0</v>
      </c>
      <c r="AM1005" s="107">
        <f t="shared" si="272"/>
        <v>0</v>
      </c>
      <c r="AN1005" s="107">
        <f t="shared" si="273"/>
        <v>0</v>
      </c>
      <c r="AO1005" s="107">
        <f t="shared" si="274"/>
        <v>0</v>
      </c>
      <c r="AP1005" s="107">
        <f t="shared" si="275"/>
        <v>0</v>
      </c>
      <c r="AQ1005" s="107">
        <f t="shared" si="276"/>
        <v>0</v>
      </c>
      <c r="AR1005" s="107">
        <f t="shared" si="277"/>
        <v>0</v>
      </c>
      <c r="AS1005" s="107">
        <f t="shared" si="278"/>
        <v>0</v>
      </c>
      <c r="AT1005" s="107">
        <f t="shared" si="279"/>
        <v>0</v>
      </c>
      <c r="AU1005" s="105">
        <f t="shared" si="280"/>
        <v>0</v>
      </c>
      <c r="AV1005" s="86">
        <v>5648.760000000002</v>
      </c>
      <c r="AW1005" s="87">
        <f t="shared" si="281"/>
        <v>0</v>
      </c>
      <c r="AX1005" s="87">
        <f t="shared" si="282"/>
        <v>-5648.760000000002</v>
      </c>
    </row>
    <row r="1006" spans="1:50" ht="15.75" thickBot="1" x14ac:dyDescent="0.3">
      <c r="A1006" s="179" t="s">
        <v>103</v>
      </c>
      <c r="B1006" s="180" t="s">
        <v>374</v>
      </c>
      <c r="C1006" s="181" t="s">
        <v>430</v>
      </c>
      <c r="D1006" s="176" t="str">
        <f t="shared" si="266"/>
        <v>1487088118-Superior-STAR-Nueces</v>
      </c>
      <c r="E1006" s="169" t="s">
        <v>480</v>
      </c>
      <c r="F1006" s="169" t="s">
        <v>201</v>
      </c>
      <c r="G1006" s="169" t="s">
        <v>370</v>
      </c>
      <c r="H1006" s="85" t="s">
        <v>469</v>
      </c>
      <c r="I1006" s="95" t="s">
        <v>510</v>
      </c>
      <c r="J1006" s="116" t="s">
        <v>195</v>
      </c>
      <c r="K1006" s="117" t="s">
        <v>195</v>
      </c>
      <c r="L1006" s="117" t="s">
        <v>195</v>
      </c>
      <c r="M1006" s="117" t="s">
        <v>195</v>
      </c>
      <c r="N1006" s="117" t="s">
        <v>195</v>
      </c>
      <c r="O1006" s="117" t="s">
        <v>195</v>
      </c>
      <c r="P1006" s="117" t="s">
        <v>195</v>
      </c>
      <c r="Q1006" s="117" t="s">
        <v>195</v>
      </c>
      <c r="R1006" s="117" t="s">
        <v>195</v>
      </c>
      <c r="S1006" s="117" t="s">
        <v>195</v>
      </c>
      <c r="T1006" s="117" t="s">
        <v>195</v>
      </c>
      <c r="U1006" s="118" t="s">
        <v>195</v>
      </c>
      <c r="V1006" s="106">
        <v>76</v>
      </c>
      <c r="W1006" s="106">
        <v>89</v>
      </c>
      <c r="X1006" s="106">
        <v>107</v>
      </c>
      <c r="Y1006" s="106">
        <v>88</v>
      </c>
      <c r="Z1006" s="106">
        <v>86</v>
      </c>
      <c r="AA1006" s="106">
        <v>101</v>
      </c>
      <c r="AB1006" s="106">
        <v>88</v>
      </c>
      <c r="AC1006" s="106">
        <v>77</v>
      </c>
      <c r="AD1006" s="106">
        <v>76</v>
      </c>
      <c r="AE1006" s="106">
        <v>74</v>
      </c>
      <c r="AF1006" s="106">
        <v>72</v>
      </c>
      <c r="AG1006" s="182">
        <v>94</v>
      </c>
      <c r="AH1006" s="119">
        <f t="shared" si="267"/>
        <v>1028</v>
      </c>
      <c r="AI1006" s="106">
        <f t="shared" si="268"/>
        <v>76</v>
      </c>
      <c r="AJ1006" s="107">
        <f t="shared" si="269"/>
        <v>89</v>
      </c>
      <c r="AK1006" s="107">
        <f t="shared" si="270"/>
        <v>107</v>
      </c>
      <c r="AL1006" s="107">
        <f t="shared" si="271"/>
        <v>88</v>
      </c>
      <c r="AM1006" s="107">
        <f t="shared" si="272"/>
        <v>86</v>
      </c>
      <c r="AN1006" s="107">
        <f t="shared" si="273"/>
        <v>101</v>
      </c>
      <c r="AO1006" s="107">
        <f t="shared" si="274"/>
        <v>88</v>
      </c>
      <c r="AP1006" s="107">
        <f t="shared" si="275"/>
        <v>77</v>
      </c>
      <c r="AQ1006" s="107">
        <f t="shared" si="276"/>
        <v>76</v>
      </c>
      <c r="AR1006" s="107">
        <f t="shared" si="277"/>
        <v>74</v>
      </c>
      <c r="AS1006" s="107">
        <f t="shared" si="278"/>
        <v>72</v>
      </c>
      <c r="AT1006" s="107">
        <f t="shared" si="279"/>
        <v>94</v>
      </c>
      <c r="AU1006" s="105">
        <f t="shared" si="280"/>
        <v>1028</v>
      </c>
      <c r="AV1006" s="86">
        <v>23243.289999999983</v>
      </c>
      <c r="AW1006" s="87">
        <f t="shared" si="281"/>
        <v>66575.86</v>
      </c>
      <c r="AX1006" s="87">
        <f t="shared" si="282"/>
        <v>43332.570000000022</v>
      </c>
    </row>
    <row r="1007" spans="1:50" ht="15.75" thickBot="1" x14ac:dyDescent="0.3">
      <c r="A1007" s="179" t="s">
        <v>104</v>
      </c>
      <c r="B1007" s="180" t="s">
        <v>368</v>
      </c>
      <c r="C1007" s="181" t="s">
        <v>430</v>
      </c>
      <c r="D1007" s="176" t="str">
        <f t="shared" si="266"/>
        <v>1497153589-Superior-STAR-Nueces</v>
      </c>
      <c r="E1007" s="169" t="s">
        <v>480</v>
      </c>
      <c r="F1007" s="169" t="s">
        <v>201</v>
      </c>
      <c r="G1007" s="169" t="s">
        <v>370</v>
      </c>
      <c r="H1007" s="85" t="s">
        <v>469</v>
      </c>
      <c r="I1007" s="95" t="s">
        <v>510</v>
      </c>
      <c r="J1007" s="116" t="s">
        <v>195</v>
      </c>
      <c r="K1007" s="117" t="s">
        <v>195</v>
      </c>
      <c r="L1007" s="117" t="s">
        <v>195</v>
      </c>
      <c r="M1007" s="117" t="s">
        <v>195</v>
      </c>
      <c r="N1007" s="117" t="s">
        <v>195</v>
      </c>
      <c r="O1007" s="117" t="s">
        <v>195</v>
      </c>
      <c r="P1007" s="117" t="s">
        <v>195</v>
      </c>
      <c r="Q1007" s="117" t="s">
        <v>195</v>
      </c>
      <c r="R1007" s="117" t="s">
        <v>195</v>
      </c>
      <c r="S1007" s="117" t="s">
        <v>195</v>
      </c>
      <c r="T1007" s="117" t="s">
        <v>195</v>
      </c>
      <c r="U1007" s="118" t="s">
        <v>195</v>
      </c>
      <c r="V1007" s="106">
        <v>71</v>
      </c>
      <c r="W1007" s="106">
        <v>72</v>
      </c>
      <c r="X1007" s="106">
        <v>52</v>
      </c>
      <c r="Y1007" s="106">
        <v>53</v>
      </c>
      <c r="Z1007" s="106">
        <v>74</v>
      </c>
      <c r="AA1007" s="106">
        <v>70</v>
      </c>
      <c r="AB1007" s="106">
        <v>85</v>
      </c>
      <c r="AC1007" s="106">
        <v>78</v>
      </c>
      <c r="AD1007" s="106">
        <v>81</v>
      </c>
      <c r="AE1007" s="106">
        <v>90</v>
      </c>
      <c r="AF1007" s="106">
        <v>83</v>
      </c>
      <c r="AG1007" s="182">
        <v>118</v>
      </c>
      <c r="AH1007" s="119">
        <f t="shared" si="267"/>
        <v>927</v>
      </c>
      <c r="AI1007" s="106">
        <f t="shared" si="268"/>
        <v>71</v>
      </c>
      <c r="AJ1007" s="107">
        <f t="shared" si="269"/>
        <v>72</v>
      </c>
      <c r="AK1007" s="107">
        <f t="shared" si="270"/>
        <v>52</v>
      </c>
      <c r="AL1007" s="107">
        <f t="shared" si="271"/>
        <v>53</v>
      </c>
      <c r="AM1007" s="107">
        <f t="shared" si="272"/>
        <v>74</v>
      </c>
      <c r="AN1007" s="107">
        <f t="shared" si="273"/>
        <v>70</v>
      </c>
      <c r="AO1007" s="107">
        <f t="shared" si="274"/>
        <v>85</v>
      </c>
      <c r="AP1007" s="107">
        <f t="shared" si="275"/>
        <v>78</v>
      </c>
      <c r="AQ1007" s="107">
        <f t="shared" si="276"/>
        <v>81</v>
      </c>
      <c r="AR1007" s="107">
        <f t="shared" si="277"/>
        <v>90</v>
      </c>
      <c r="AS1007" s="107">
        <f t="shared" si="278"/>
        <v>83</v>
      </c>
      <c r="AT1007" s="107">
        <f t="shared" si="279"/>
        <v>118</v>
      </c>
      <c r="AU1007" s="105">
        <f t="shared" si="280"/>
        <v>927</v>
      </c>
      <c r="AV1007" s="86">
        <v>57652.730000000025</v>
      </c>
      <c r="AW1007" s="87">
        <f t="shared" si="281"/>
        <v>60034.85</v>
      </c>
      <c r="AX1007" s="87">
        <f t="shared" si="282"/>
        <v>2382.1199999999735</v>
      </c>
    </row>
    <row r="1008" spans="1:50" ht="15.75" thickBot="1" x14ac:dyDescent="0.3">
      <c r="A1008" s="179" t="s">
        <v>181</v>
      </c>
      <c r="B1008" s="180" t="s">
        <v>351</v>
      </c>
      <c r="C1008" s="181" t="s">
        <v>360</v>
      </c>
      <c r="D1008" s="176" t="str">
        <f t="shared" si="266"/>
        <v>1932608452-Superior-STAR-MRSA Northeast</v>
      </c>
      <c r="E1008" s="169" t="s">
        <v>480</v>
      </c>
      <c r="F1008" s="169" t="s">
        <v>201</v>
      </c>
      <c r="G1008" s="169" t="s">
        <v>262</v>
      </c>
      <c r="H1008" s="85" t="s">
        <v>469</v>
      </c>
      <c r="I1008" s="95" t="s">
        <v>510</v>
      </c>
      <c r="J1008" s="116" t="s">
        <v>195</v>
      </c>
      <c r="K1008" s="117" t="s">
        <v>195</v>
      </c>
      <c r="L1008" s="117" t="s">
        <v>195</v>
      </c>
      <c r="M1008" s="117" t="s">
        <v>195</v>
      </c>
      <c r="N1008" s="117" t="s">
        <v>195</v>
      </c>
      <c r="O1008" s="117" t="s">
        <v>195</v>
      </c>
      <c r="P1008" s="117" t="s">
        <v>195</v>
      </c>
      <c r="Q1008" s="117" t="s">
        <v>195</v>
      </c>
      <c r="R1008" s="117" t="s">
        <v>195</v>
      </c>
      <c r="S1008" s="117" t="s">
        <v>195</v>
      </c>
      <c r="T1008" s="117" t="s">
        <v>195</v>
      </c>
      <c r="U1008" s="118" t="s">
        <v>195</v>
      </c>
      <c r="V1008" s="106">
        <v>10</v>
      </c>
      <c r="W1008" s="106">
        <v>24</v>
      </c>
      <c r="X1008" s="106">
        <v>24</v>
      </c>
      <c r="Y1008" s="106">
        <v>27</v>
      </c>
      <c r="Z1008" s="106">
        <v>11</v>
      </c>
      <c r="AA1008" s="106">
        <v>24</v>
      </c>
      <c r="AB1008" s="106">
        <v>18</v>
      </c>
      <c r="AC1008" s="106">
        <v>25</v>
      </c>
      <c r="AD1008" s="106">
        <v>23</v>
      </c>
      <c r="AE1008" s="106">
        <v>33</v>
      </c>
      <c r="AF1008" s="106">
        <v>17</v>
      </c>
      <c r="AG1008" s="182">
        <v>20</v>
      </c>
      <c r="AH1008" s="119">
        <f t="shared" si="267"/>
        <v>256</v>
      </c>
      <c r="AI1008" s="106">
        <f t="shared" si="268"/>
        <v>10</v>
      </c>
      <c r="AJ1008" s="107">
        <f t="shared" si="269"/>
        <v>24</v>
      </c>
      <c r="AK1008" s="107">
        <f t="shared" si="270"/>
        <v>24</v>
      </c>
      <c r="AL1008" s="107">
        <f t="shared" si="271"/>
        <v>27</v>
      </c>
      <c r="AM1008" s="107">
        <f t="shared" si="272"/>
        <v>11</v>
      </c>
      <c r="AN1008" s="107">
        <f t="shared" si="273"/>
        <v>24</v>
      </c>
      <c r="AO1008" s="107">
        <f t="shared" si="274"/>
        <v>18</v>
      </c>
      <c r="AP1008" s="107">
        <f t="shared" si="275"/>
        <v>25</v>
      </c>
      <c r="AQ1008" s="107">
        <f t="shared" si="276"/>
        <v>23</v>
      </c>
      <c r="AR1008" s="107">
        <f t="shared" si="277"/>
        <v>33</v>
      </c>
      <c r="AS1008" s="107">
        <f t="shared" si="278"/>
        <v>17</v>
      </c>
      <c r="AT1008" s="107">
        <f t="shared" si="279"/>
        <v>20</v>
      </c>
      <c r="AU1008" s="105">
        <f t="shared" si="280"/>
        <v>256</v>
      </c>
      <c r="AV1008" s="86">
        <v>19928.769999999993</v>
      </c>
      <c r="AW1008" s="87">
        <f t="shared" si="281"/>
        <v>16579.2</v>
      </c>
      <c r="AX1008" s="87">
        <f t="shared" si="282"/>
        <v>-3349.5699999999924</v>
      </c>
    </row>
    <row r="1009" spans="1:50" ht="15.75" thickBot="1" x14ac:dyDescent="0.3">
      <c r="A1009" s="179" t="s">
        <v>182</v>
      </c>
      <c r="B1009" s="180" t="s">
        <v>335</v>
      </c>
      <c r="C1009" s="181" t="s">
        <v>209</v>
      </c>
      <c r="D1009" s="176" t="str">
        <f t="shared" si="266"/>
        <v>1942425343-Superior-STAR-MRSA West</v>
      </c>
      <c r="E1009" s="169" t="s">
        <v>480</v>
      </c>
      <c r="F1009" s="169" t="s">
        <v>201</v>
      </c>
      <c r="G1009" s="169" t="s">
        <v>202</v>
      </c>
      <c r="H1009" s="85" t="s">
        <v>469</v>
      </c>
      <c r="I1009" s="95" t="s">
        <v>510</v>
      </c>
      <c r="J1009" s="116" t="s">
        <v>195</v>
      </c>
      <c r="K1009" s="117" t="s">
        <v>195</v>
      </c>
      <c r="L1009" s="117" t="s">
        <v>195</v>
      </c>
      <c r="M1009" s="117" t="s">
        <v>195</v>
      </c>
      <c r="N1009" s="117" t="s">
        <v>195</v>
      </c>
      <c r="O1009" s="117" t="s">
        <v>195</v>
      </c>
      <c r="P1009" s="117" t="s">
        <v>195</v>
      </c>
      <c r="Q1009" s="117" t="s">
        <v>195</v>
      </c>
      <c r="R1009" s="117" t="s">
        <v>195</v>
      </c>
      <c r="S1009" s="117" t="s">
        <v>195</v>
      </c>
      <c r="T1009" s="117" t="s">
        <v>195</v>
      </c>
      <c r="U1009" s="118" t="s">
        <v>195</v>
      </c>
      <c r="V1009" s="106">
        <v>77</v>
      </c>
      <c r="W1009" s="106">
        <v>69</v>
      </c>
      <c r="X1009" s="106">
        <v>80</v>
      </c>
      <c r="Y1009" s="106">
        <v>53</v>
      </c>
      <c r="Z1009" s="106">
        <v>78</v>
      </c>
      <c r="AA1009" s="106">
        <v>86</v>
      </c>
      <c r="AB1009" s="106">
        <v>74</v>
      </c>
      <c r="AC1009" s="106">
        <v>73</v>
      </c>
      <c r="AD1009" s="106">
        <v>54</v>
      </c>
      <c r="AE1009" s="106">
        <v>52</v>
      </c>
      <c r="AF1009" s="106">
        <v>52</v>
      </c>
      <c r="AG1009" s="182">
        <v>84</v>
      </c>
      <c r="AH1009" s="119">
        <f t="shared" si="267"/>
        <v>832</v>
      </c>
      <c r="AI1009" s="106">
        <f t="shared" si="268"/>
        <v>77</v>
      </c>
      <c r="AJ1009" s="107">
        <f t="shared" si="269"/>
        <v>69</v>
      </c>
      <c r="AK1009" s="107">
        <f t="shared" si="270"/>
        <v>80</v>
      </c>
      <c r="AL1009" s="107">
        <f t="shared" si="271"/>
        <v>53</v>
      </c>
      <c r="AM1009" s="107">
        <f t="shared" si="272"/>
        <v>78</v>
      </c>
      <c r="AN1009" s="107">
        <f t="shared" si="273"/>
        <v>86</v>
      </c>
      <c r="AO1009" s="107">
        <f t="shared" si="274"/>
        <v>74</v>
      </c>
      <c r="AP1009" s="107">
        <f t="shared" si="275"/>
        <v>73</v>
      </c>
      <c r="AQ1009" s="107">
        <f t="shared" si="276"/>
        <v>54</v>
      </c>
      <c r="AR1009" s="107">
        <f t="shared" si="277"/>
        <v>52</v>
      </c>
      <c r="AS1009" s="107">
        <f t="shared" si="278"/>
        <v>52</v>
      </c>
      <c r="AT1009" s="107">
        <f t="shared" si="279"/>
        <v>84</v>
      </c>
      <c r="AU1009" s="105">
        <f t="shared" si="280"/>
        <v>832</v>
      </c>
      <c r="AV1009" s="86">
        <v>54461.349999999969</v>
      </c>
      <c r="AW1009" s="87">
        <f t="shared" si="281"/>
        <v>53882.41</v>
      </c>
      <c r="AX1009" s="87">
        <f t="shared" si="282"/>
        <v>-578.93999999996595</v>
      </c>
    </row>
    <row r="1010" spans="1:50" ht="15.75" thickBot="1" x14ac:dyDescent="0.3">
      <c r="A1010" s="179" t="s">
        <v>184</v>
      </c>
      <c r="B1010" s="180" t="s">
        <v>223</v>
      </c>
      <c r="C1010" s="181" t="s">
        <v>224</v>
      </c>
      <c r="D1010" s="176" t="str">
        <f t="shared" si="266"/>
        <v>1952328924-Superior-STAR-Travis</v>
      </c>
      <c r="E1010" s="169" t="s">
        <v>480</v>
      </c>
      <c r="F1010" s="169" t="s">
        <v>201</v>
      </c>
      <c r="G1010" s="169" t="s">
        <v>225</v>
      </c>
      <c r="H1010" s="85" t="s">
        <v>469</v>
      </c>
      <c r="I1010" s="95" t="s">
        <v>510</v>
      </c>
      <c r="J1010" s="116" t="s">
        <v>195</v>
      </c>
      <c r="K1010" s="117" t="s">
        <v>195</v>
      </c>
      <c r="L1010" s="117" t="s">
        <v>195</v>
      </c>
      <c r="M1010" s="117" t="s">
        <v>195</v>
      </c>
      <c r="N1010" s="117" t="s">
        <v>195</v>
      </c>
      <c r="O1010" s="117" t="s">
        <v>195</v>
      </c>
      <c r="P1010" s="117" t="s">
        <v>195</v>
      </c>
      <c r="Q1010" s="117" t="s">
        <v>195</v>
      </c>
      <c r="R1010" s="117" t="s">
        <v>195</v>
      </c>
      <c r="S1010" s="117" t="s">
        <v>195</v>
      </c>
      <c r="T1010" s="117" t="s">
        <v>195</v>
      </c>
      <c r="U1010" s="118" t="s">
        <v>195</v>
      </c>
      <c r="V1010" s="106">
        <v>57</v>
      </c>
      <c r="W1010" s="106">
        <v>51</v>
      </c>
      <c r="X1010" s="106">
        <v>65</v>
      </c>
      <c r="Y1010" s="106">
        <v>47</v>
      </c>
      <c r="Z1010" s="106">
        <v>62</v>
      </c>
      <c r="AA1010" s="106">
        <v>58</v>
      </c>
      <c r="AB1010" s="106">
        <v>57</v>
      </c>
      <c r="AC1010" s="106">
        <v>50</v>
      </c>
      <c r="AD1010" s="106">
        <v>65</v>
      </c>
      <c r="AE1010" s="106">
        <v>56</v>
      </c>
      <c r="AF1010" s="106">
        <v>45</v>
      </c>
      <c r="AG1010" s="182">
        <v>64</v>
      </c>
      <c r="AH1010" s="119">
        <f t="shared" si="267"/>
        <v>677</v>
      </c>
      <c r="AI1010" s="106">
        <f t="shared" si="268"/>
        <v>57</v>
      </c>
      <c r="AJ1010" s="107">
        <f t="shared" si="269"/>
        <v>51</v>
      </c>
      <c r="AK1010" s="107">
        <f t="shared" si="270"/>
        <v>65</v>
      </c>
      <c r="AL1010" s="107">
        <f t="shared" si="271"/>
        <v>47</v>
      </c>
      <c r="AM1010" s="107">
        <f t="shared" si="272"/>
        <v>62</v>
      </c>
      <c r="AN1010" s="107">
        <f t="shared" si="273"/>
        <v>58</v>
      </c>
      <c r="AO1010" s="107">
        <f t="shared" si="274"/>
        <v>57</v>
      </c>
      <c r="AP1010" s="107">
        <f t="shared" si="275"/>
        <v>50</v>
      </c>
      <c r="AQ1010" s="107">
        <f t="shared" si="276"/>
        <v>65</v>
      </c>
      <c r="AR1010" s="107">
        <f t="shared" si="277"/>
        <v>56</v>
      </c>
      <c r="AS1010" s="107">
        <f t="shared" si="278"/>
        <v>45</v>
      </c>
      <c r="AT1010" s="107">
        <f t="shared" si="279"/>
        <v>64</v>
      </c>
      <c r="AU1010" s="105">
        <f t="shared" si="280"/>
        <v>677</v>
      </c>
      <c r="AV1010" s="86">
        <v>56781.409999999982</v>
      </c>
      <c r="AW1010" s="87">
        <f t="shared" si="281"/>
        <v>43844.22</v>
      </c>
      <c r="AX1010" s="87">
        <f t="shared" si="282"/>
        <v>-12937.189999999981</v>
      </c>
    </row>
    <row r="1011" spans="1:50" ht="15.75" thickBot="1" x14ac:dyDescent="0.3">
      <c r="A1011" s="179" t="s">
        <v>185</v>
      </c>
      <c r="B1011" s="180" t="s">
        <v>274</v>
      </c>
      <c r="C1011" s="181" t="s">
        <v>307</v>
      </c>
      <c r="D1011" s="176" t="str">
        <f t="shared" si="266"/>
        <v>1952453946-Superior-STAR-Bexar</v>
      </c>
      <c r="E1011" s="169" t="s">
        <v>480</v>
      </c>
      <c r="F1011" s="169" t="s">
        <v>201</v>
      </c>
      <c r="G1011" s="169" t="s">
        <v>272</v>
      </c>
      <c r="H1011" s="85" t="s">
        <v>469</v>
      </c>
      <c r="I1011" s="95" t="s">
        <v>510</v>
      </c>
      <c r="J1011" s="116" t="s">
        <v>195</v>
      </c>
      <c r="K1011" s="117" t="s">
        <v>195</v>
      </c>
      <c r="L1011" s="117" t="s">
        <v>195</v>
      </c>
      <c r="M1011" s="117" t="s">
        <v>195</v>
      </c>
      <c r="N1011" s="117" t="s">
        <v>195</v>
      </c>
      <c r="O1011" s="117" t="s">
        <v>195</v>
      </c>
      <c r="P1011" s="117" t="s">
        <v>195</v>
      </c>
      <c r="Q1011" s="117" t="s">
        <v>195</v>
      </c>
      <c r="R1011" s="117" t="s">
        <v>195</v>
      </c>
      <c r="S1011" s="117" t="s">
        <v>195</v>
      </c>
      <c r="T1011" s="117" t="s">
        <v>195</v>
      </c>
      <c r="U1011" s="118" t="s">
        <v>195</v>
      </c>
      <c r="V1011" s="106">
        <v>95</v>
      </c>
      <c r="W1011" s="106">
        <v>97</v>
      </c>
      <c r="X1011" s="106">
        <v>108</v>
      </c>
      <c r="Y1011" s="106">
        <v>55</v>
      </c>
      <c r="Z1011" s="106">
        <v>97</v>
      </c>
      <c r="AA1011" s="106">
        <v>82</v>
      </c>
      <c r="AB1011" s="106">
        <v>114</v>
      </c>
      <c r="AC1011" s="106">
        <v>110</v>
      </c>
      <c r="AD1011" s="106">
        <v>146</v>
      </c>
      <c r="AE1011" s="106">
        <v>89</v>
      </c>
      <c r="AF1011" s="106">
        <v>60</v>
      </c>
      <c r="AG1011" s="182">
        <v>118</v>
      </c>
      <c r="AH1011" s="119">
        <f t="shared" si="267"/>
        <v>1171</v>
      </c>
      <c r="AI1011" s="106">
        <f t="shared" si="268"/>
        <v>95</v>
      </c>
      <c r="AJ1011" s="107">
        <f t="shared" si="269"/>
        <v>97</v>
      </c>
      <c r="AK1011" s="107">
        <f t="shared" si="270"/>
        <v>108</v>
      </c>
      <c r="AL1011" s="107">
        <f t="shared" si="271"/>
        <v>55</v>
      </c>
      <c r="AM1011" s="107">
        <f t="shared" si="272"/>
        <v>97</v>
      </c>
      <c r="AN1011" s="107">
        <f t="shared" si="273"/>
        <v>82</v>
      </c>
      <c r="AO1011" s="107">
        <f t="shared" si="274"/>
        <v>114</v>
      </c>
      <c r="AP1011" s="107">
        <f t="shared" si="275"/>
        <v>110</v>
      </c>
      <c r="AQ1011" s="107">
        <f t="shared" si="276"/>
        <v>146</v>
      </c>
      <c r="AR1011" s="107">
        <f t="shared" si="277"/>
        <v>89</v>
      </c>
      <c r="AS1011" s="107">
        <f t="shared" si="278"/>
        <v>60</v>
      </c>
      <c r="AT1011" s="107">
        <f t="shared" si="279"/>
        <v>118</v>
      </c>
      <c r="AU1011" s="105">
        <f t="shared" si="280"/>
        <v>1171</v>
      </c>
      <c r="AV1011" s="86">
        <v>79846.13999999997</v>
      </c>
      <c r="AW1011" s="87">
        <f t="shared" si="281"/>
        <v>75836.899999999994</v>
      </c>
      <c r="AX1011" s="87">
        <f t="shared" si="282"/>
        <v>-4009.2399999999761</v>
      </c>
    </row>
    <row r="1012" spans="1:50" ht="15.75" thickBot="1" x14ac:dyDescent="0.3">
      <c r="A1012" s="179" t="s">
        <v>186</v>
      </c>
      <c r="B1012" s="180" t="s">
        <v>302</v>
      </c>
      <c r="C1012" s="181" t="s">
        <v>360</v>
      </c>
      <c r="D1012" s="176" t="str">
        <f t="shared" si="266"/>
        <v>1952800310-Superior-STAR-MRSA Northeast</v>
      </c>
      <c r="E1012" s="169" t="s">
        <v>480</v>
      </c>
      <c r="F1012" s="169" t="s">
        <v>201</v>
      </c>
      <c r="G1012" s="169" t="s">
        <v>262</v>
      </c>
      <c r="H1012" s="85" t="s">
        <v>469</v>
      </c>
      <c r="I1012" s="95" t="s">
        <v>510</v>
      </c>
      <c r="J1012" s="116" t="s">
        <v>195</v>
      </c>
      <c r="K1012" s="117" t="s">
        <v>195</v>
      </c>
      <c r="L1012" s="117" t="s">
        <v>195</v>
      </c>
      <c r="M1012" s="117" t="s">
        <v>195</v>
      </c>
      <c r="N1012" s="117" t="s">
        <v>195</v>
      </c>
      <c r="O1012" s="117" t="s">
        <v>195</v>
      </c>
      <c r="P1012" s="117" t="s">
        <v>195</v>
      </c>
      <c r="Q1012" s="117" t="s">
        <v>195</v>
      </c>
      <c r="R1012" s="117" t="s">
        <v>195</v>
      </c>
      <c r="S1012" s="117" t="s">
        <v>195</v>
      </c>
      <c r="T1012" s="117" t="s">
        <v>195</v>
      </c>
      <c r="U1012" s="118" t="s">
        <v>195</v>
      </c>
      <c r="V1012" s="106">
        <v>488</v>
      </c>
      <c r="W1012" s="106">
        <v>460</v>
      </c>
      <c r="X1012" s="106">
        <v>532</v>
      </c>
      <c r="Y1012" s="106">
        <v>426</v>
      </c>
      <c r="Z1012" s="106">
        <v>520</v>
      </c>
      <c r="AA1012" s="106">
        <v>474</v>
      </c>
      <c r="AB1012" s="106">
        <v>515</v>
      </c>
      <c r="AC1012" s="106">
        <v>497</v>
      </c>
      <c r="AD1012" s="106">
        <v>497</v>
      </c>
      <c r="AE1012" s="106">
        <v>459</v>
      </c>
      <c r="AF1012" s="106">
        <v>404</v>
      </c>
      <c r="AG1012" s="182">
        <v>509</v>
      </c>
      <c r="AH1012" s="119">
        <f t="shared" si="267"/>
        <v>5781</v>
      </c>
      <c r="AI1012" s="106">
        <f t="shared" si="268"/>
        <v>488</v>
      </c>
      <c r="AJ1012" s="107">
        <f t="shared" si="269"/>
        <v>460</v>
      </c>
      <c r="AK1012" s="107">
        <f t="shared" si="270"/>
        <v>532</v>
      </c>
      <c r="AL1012" s="107">
        <f t="shared" si="271"/>
        <v>426</v>
      </c>
      <c r="AM1012" s="107">
        <f t="shared" si="272"/>
        <v>520</v>
      </c>
      <c r="AN1012" s="107">
        <f t="shared" si="273"/>
        <v>474</v>
      </c>
      <c r="AO1012" s="107">
        <f t="shared" si="274"/>
        <v>515</v>
      </c>
      <c r="AP1012" s="107">
        <f t="shared" si="275"/>
        <v>497</v>
      </c>
      <c r="AQ1012" s="107">
        <f t="shared" si="276"/>
        <v>497</v>
      </c>
      <c r="AR1012" s="107">
        <f t="shared" si="277"/>
        <v>459</v>
      </c>
      <c r="AS1012" s="107">
        <f t="shared" si="278"/>
        <v>404</v>
      </c>
      <c r="AT1012" s="107">
        <f t="shared" si="279"/>
        <v>509</v>
      </c>
      <c r="AU1012" s="105">
        <f t="shared" si="280"/>
        <v>5781</v>
      </c>
      <c r="AV1012" s="86">
        <v>251581.29999999996</v>
      </c>
      <c r="AW1012" s="87">
        <f t="shared" si="281"/>
        <v>374392.09</v>
      </c>
      <c r="AX1012" s="87">
        <f t="shared" si="282"/>
        <v>122810.79000000007</v>
      </c>
    </row>
    <row r="1013" spans="1:50" ht="15.75" thickBot="1" x14ac:dyDescent="0.3">
      <c r="A1013" s="179" t="s">
        <v>188</v>
      </c>
      <c r="B1013" s="180" t="s">
        <v>210</v>
      </c>
      <c r="C1013" s="181" t="s">
        <v>211</v>
      </c>
      <c r="D1013" s="176" t="str">
        <f t="shared" si="266"/>
        <v>1992748693-Superior-STAR-MRSA Central</v>
      </c>
      <c r="E1013" s="169" t="s">
        <v>480</v>
      </c>
      <c r="F1013" s="169" t="s">
        <v>201</v>
      </c>
      <c r="G1013" s="169" t="s">
        <v>212</v>
      </c>
      <c r="H1013" s="85" t="s">
        <v>469</v>
      </c>
      <c r="I1013" s="95" t="s">
        <v>510</v>
      </c>
      <c r="J1013" s="116" t="s">
        <v>195</v>
      </c>
      <c r="K1013" s="117" t="s">
        <v>195</v>
      </c>
      <c r="L1013" s="117" t="s">
        <v>195</v>
      </c>
      <c r="M1013" s="117" t="s">
        <v>195</v>
      </c>
      <c r="N1013" s="117" t="s">
        <v>195</v>
      </c>
      <c r="O1013" s="117" t="s">
        <v>195</v>
      </c>
      <c r="P1013" s="117" t="s">
        <v>195</v>
      </c>
      <c r="Q1013" s="117" t="s">
        <v>195</v>
      </c>
      <c r="R1013" s="117" t="s">
        <v>195</v>
      </c>
      <c r="S1013" s="117" t="s">
        <v>195</v>
      </c>
      <c r="T1013" s="117" t="s">
        <v>195</v>
      </c>
      <c r="U1013" s="118" t="s">
        <v>195</v>
      </c>
      <c r="V1013" s="106">
        <v>402</v>
      </c>
      <c r="W1013" s="106">
        <v>383</v>
      </c>
      <c r="X1013" s="106">
        <v>365</v>
      </c>
      <c r="Y1013" s="106">
        <v>339</v>
      </c>
      <c r="Z1013" s="106">
        <v>429</v>
      </c>
      <c r="AA1013" s="106">
        <v>381</v>
      </c>
      <c r="AB1013" s="106">
        <v>368</v>
      </c>
      <c r="AC1013" s="106">
        <v>331</v>
      </c>
      <c r="AD1013" s="106">
        <v>385</v>
      </c>
      <c r="AE1013" s="106">
        <v>278</v>
      </c>
      <c r="AF1013" s="106">
        <v>346</v>
      </c>
      <c r="AG1013" s="182">
        <v>427</v>
      </c>
      <c r="AH1013" s="119">
        <f t="shared" si="267"/>
        <v>4434</v>
      </c>
      <c r="AI1013" s="106">
        <f t="shared" si="268"/>
        <v>402</v>
      </c>
      <c r="AJ1013" s="107">
        <f t="shared" si="269"/>
        <v>383</v>
      </c>
      <c r="AK1013" s="107">
        <f t="shared" si="270"/>
        <v>365</v>
      </c>
      <c r="AL1013" s="107">
        <f t="shared" si="271"/>
        <v>339</v>
      </c>
      <c r="AM1013" s="107">
        <f t="shared" si="272"/>
        <v>429</v>
      </c>
      <c r="AN1013" s="107">
        <f t="shared" si="273"/>
        <v>381</v>
      </c>
      <c r="AO1013" s="107">
        <f t="shared" si="274"/>
        <v>368</v>
      </c>
      <c r="AP1013" s="107">
        <f t="shared" si="275"/>
        <v>331</v>
      </c>
      <c r="AQ1013" s="107">
        <f t="shared" si="276"/>
        <v>385</v>
      </c>
      <c r="AR1013" s="107">
        <f t="shared" si="277"/>
        <v>278</v>
      </c>
      <c r="AS1013" s="107">
        <f t="shared" si="278"/>
        <v>346</v>
      </c>
      <c r="AT1013" s="107">
        <f t="shared" si="279"/>
        <v>427</v>
      </c>
      <c r="AU1013" s="105">
        <f t="shared" si="280"/>
        <v>4434</v>
      </c>
      <c r="AV1013" s="86">
        <v>162693.56000000003</v>
      </c>
      <c r="AW1013" s="87">
        <f t="shared" si="281"/>
        <v>287156.99</v>
      </c>
      <c r="AX1013" s="87">
        <f t="shared" si="282"/>
        <v>124463.42999999996</v>
      </c>
    </row>
    <row r="1014" spans="1:50" ht="15.75" thickBot="1" x14ac:dyDescent="0.3">
      <c r="A1014" s="179" t="s">
        <v>39</v>
      </c>
      <c r="B1014" s="180" t="s">
        <v>213</v>
      </c>
      <c r="C1014" s="181" t="s">
        <v>285</v>
      </c>
      <c r="D1014" s="176" t="str">
        <f t="shared" si="266"/>
        <v>1013909936-Superior-STAR+PLUS-MRSA West</v>
      </c>
      <c r="E1014" s="169" t="s">
        <v>480</v>
      </c>
      <c r="F1014" s="169" t="s">
        <v>233</v>
      </c>
      <c r="G1014" s="169" t="s">
        <v>202</v>
      </c>
      <c r="H1014" s="85" t="s">
        <v>469</v>
      </c>
      <c r="I1014" s="95" t="s">
        <v>510</v>
      </c>
      <c r="J1014" s="116" t="s">
        <v>195</v>
      </c>
      <c r="K1014" s="117" t="s">
        <v>195</v>
      </c>
      <c r="L1014" s="117" t="s">
        <v>195</v>
      </c>
      <c r="M1014" s="117" t="s">
        <v>195</v>
      </c>
      <c r="N1014" s="117" t="s">
        <v>195</v>
      </c>
      <c r="O1014" s="117" t="s">
        <v>195</v>
      </c>
      <c r="P1014" s="117" t="s">
        <v>195</v>
      </c>
      <c r="Q1014" s="117" t="s">
        <v>195</v>
      </c>
      <c r="R1014" s="117" t="s">
        <v>195</v>
      </c>
      <c r="S1014" s="117" t="s">
        <v>195</v>
      </c>
      <c r="T1014" s="117" t="s">
        <v>195</v>
      </c>
      <c r="U1014" s="118" t="s">
        <v>195</v>
      </c>
      <c r="V1014" s="106">
        <v>16</v>
      </c>
      <c r="W1014" s="106">
        <v>18</v>
      </c>
      <c r="X1014" s="106">
        <v>23</v>
      </c>
      <c r="Y1014" s="106">
        <v>20</v>
      </c>
      <c r="Z1014" s="106">
        <v>15</v>
      </c>
      <c r="AA1014" s="106">
        <v>17</v>
      </c>
      <c r="AB1014" s="106">
        <v>12</v>
      </c>
      <c r="AC1014" s="106">
        <v>16</v>
      </c>
      <c r="AD1014" s="106">
        <v>20</v>
      </c>
      <c r="AE1014" s="106">
        <v>18</v>
      </c>
      <c r="AF1014" s="106">
        <v>24</v>
      </c>
      <c r="AG1014" s="182">
        <v>25</v>
      </c>
      <c r="AH1014" s="119">
        <f t="shared" si="267"/>
        <v>224</v>
      </c>
      <c r="AI1014" s="106">
        <f t="shared" si="268"/>
        <v>16</v>
      </c>
      <c r="AJ1014" s="107">
        <f t="shared" si="269"/>
        <v>18</v>
      </c>
      <c r="AK1014" s="107">
        <f t="shared" si="270"/>
        <v>23</v>
      </c>
      <c r="AL1014" s="107">
        <f t="shared" si="271"/>
        <v>20</v>
      </c>
      <c r="AM1014" s="107">
        <f t="shared" si="272"/>
        <v>15</v>
      </c>
      <c r="AN1014" s="107">
        <f t="shared" si="273"/>
        <v>17</v>
      </c>
      <c r="AO1014" s="107">
        <f t="shared" si="274"/>
        <v>12</v>
      </c>
      <c r="AP1014" s="107">
        <f t="shared" si="275"/>
        <v>16</v>
      </c>
      <c r="AQ1014" s="107">
        <f t="shared" si="276"/>
        <v>20</v>
      </c>
      <c r="AR1014" s="107">
        <f t="shared" si="277"/>
        <v>18</v>
      </c>
      <c r="AS1014" s="107">
        <f t="shared" si="278"/>
        <v>24</v>
      </c>
      <c r="AT1014" s="107">
        <f t="shared" si="279"/>
        <v>25</v>
      </c>
      <c r="AU1014" s="105">
        <f t="shared" si="280"/>
        <v>224</v>
      </c>
      <c r="AV1014" s="86">
        <v>7582.140000000004</v>
      </c>
      <c r="AW1014" s="87">
        <f t="shared" si="281"/>
        <v>14506.8</v>
      </c>
      <c r="AX1014" s="87">
        <f t="shared" si="282"/>
        <v>6924.6599999999953</v>
      </c>
    </row>
    <row r="1015" spans="1:50" ht="15.75" thickBot="1" x14ac:dyDescent="0.3">
      <c r="A1015" s="179" t="s">
        <v>40</v>
      </c>
      <c r="B1015" s="180" t="s">
        <v>380</v>
      </c>
      <c r="C1015" s="181" t="s">
        <v>436</v>
      </c>
      <c r="D1015" s="176" t="str">
        <f t="shared" si="266"/>
        <v>1023173507-Superior-STAR+PLUS-Hidalgo</v>
      </c>
      <c r="E1015" s="169" t="s">
        <v>480</v>
      </c>
      <c r="F1015" s="169" t="s">
        <v>233</v>
      </c>
      <c r="G1015" s="169" t="s">
        <v>382</v>
      </c>
      <c r="H1015" s="85" t="s">
        <v>469</v>
      </c>
      <c r="I1015" s="95" t="s">
        <v>510</v>
      </c>
      <c r="J1015" s="116" t="s">
        <v>195</v>
      </c>
      <c r="K1015" s="117" t="s">
        <v>195</v>
      </c>
      <c r="L1015" s="117" t="s">
        <v>195</v>
      </c>
      <c r="M1015" s="117" t="s">
        <v>195</v>
      </c>
      <c r="N1015" s="117" t="s">
        <v>195</v>
      </c>
      <c r="O1015" s="117" t="s">
        <v>195</v>
      </c>
      <c r="P1015" s="117" t="s">
        <v>195</v>
      </c>
      <c r="Q1015" s="117" t="s">
        <v>195</v>
      </c>
      <c r="R1015" s="117" t="s">
        <v>195</v>
      </c>
      <c r="S1015" s="117" t="s">
        <v>195</v>
      </c>
      <c r="T1015" s="117" t="s">
        <v>195</v>
      </c>
      <c r="U1015" s="118" t="s">
        <v>195</v>
      </c>
      <c r="V1015" s="106">
        <v>19</v>
      </c>
      <c r="W1015" s="106">
        <v>20</v>
      </c>
      <c r="X1015" s="106">
        <v>18</v>
      </c>
      <c r="Y1015" s="106">
        <v>21</v>
      </c>
      <c r="Z1015" s="106">
        <v>16</v>
      </c>
      <c r="AA1015" s="106">
        <v>24</v>
      </c>
      <c r="AB1015" s="106">
        <v>18</v>
      </c>
      <c r="AC1015" s="106">
        <v>22</v>
      </c>
      <c r="AD1015" s="106">
        <v>24</v>
      </c>
      <c r="AE1015" s="106">
        <v>13</v>
      </c>
      <c r="AF1015" s="106">
        <v>20</v>
      </c>
      <c r="AG1015" s="182">
        <v>31</v>
      </c>
      <c r="AH1015" s="119">
        <f t="shared" si="267"/>
        <v>246</v>
      </c>
      <c r="AI1015" s="106">
        <f t="shared" si="268"/>
        <v>19</v>
      </c>
      <c r="AJ1015" s="107">
        <f t="shared" si="269"/>
        <v>20</v>
      </c>
      <c r="AK1015" s="107">
        <f t="shared" si="270"/>
        <v>18</v>
      </c>
      <c r="AL1015" s="107">
        <f t="shared" si="271"/>
        <v>21</v>
      </c>
      <c r="AM1015" s="107">
        <f t="shared" si="272"/>
        <v>16</v>
      </c>
      <c r="AN1015" s="107">
        <f t="shared" si="273"/>
        <v>24</v>
      </c>
      <c r="AO1015" s="107">
        <f t="shared" si="274"/>
        <v>18</v>
      </c>
      <c r="AP1015" s="107">
        <f t="shared" si="275"/>
        <v>22</v>
      </c>
      <c r="AQ1015" s="107">
        <f t="shared" si="276"/>
        <v>24</v>
      </c>
      <c r="AR1015" s="107">
        <f t="shared" si="277"/>
        <v>13</v>
      </c>
      <c r="AS1015" s="107">
        <f t="shared" si="278"/>
        <v>20</v>
      </c>
      <c r="AT1015" s="107">
        <f t="shared" si="279"/>
        <v>31</v>
      </c>
      <c r="AU1015" s="105">
        <f t="shared" si="280"/>
        <v>246</v>
      </c>
      <c r="AV1015" s="86">
        <v>20726.93</v>
      </c>
      <c r="AW1015" s="87">
        <f t="shared" si="281"/>
        <v>15931.58</v>
      </c>
      <c r="AX1015" s="87">
        <f t="shared" si="282"/>
        <v>-4795.3500000000004</v>
      </c>
    </row>
    <row r="1016" spans="1:50" ht="15.75" thickBot="1" x14ac:dyDescent="0.3">
      <c r="A1016" s="179" t="s">
        <v>43</v>
      </c>
      <c r="B1016" s="180" t="s">
        <v>425</v>
      </c>
      <c r="C1016" s="181" t="s">
        <v>436</v>
      </c>
      <c r="D1016" s="176" t="str">
        <f t="shared" si="266"/>
        <v>1043289804-Superior-STAR+PLUS-Hidalgo</v>
      </c>
      <c r="E1016" s="169" t="s">
        <v>480</v>
      </c>
      <c r="F1016" s="169" t="s">
        <v>233</v>
      </c>
      <c r="G1016" s="169" t="s">
        <v>382</v>
      </c>
      <c r="H1016" s="85" t="s">
        <v>469</v>
      </c>
      <c r="I1016" s="95" t="s">
        <v>510</v>
      </c>
      <c r="J1016" s="116" t="s">
        <v>195</v>
      </c>
      <c r="K1016" s="117" t="s">
        <v>195</v>
      </c>
      <c r="L1016" s="117" t="s">
        <v>195</v>
      </c>
      <c r="M1016" s="117" t="s">
        <v>195</v>
      </c>
      <c r="N1016" s="117" t="s">
        <v>195</v>
      </c>
      <c r="O1016" s="117" t="s">
        <v>195</v>
      </c>
      <c r="P1016" s="117" t="s">
        <v>195</v>
      </c>
      <c r="Q1016" s="117" t="s">
        <v>195</v>
      </c>
      <c r="R1016" s="117" t="s">
        <v>195</v>
      </c>
      <c r="S1016" s="117" t="s">
        <v>195</v>
      </c>
      <c r="T1016" s="117" t="s">
        <v>195</v>
      </c>
      <c r="U1016" s="118" t="s">
        <v>195</v>
      </c>
      <c r="V1016" s="106">
        <v>7</v>
      </c>
      <c r="W1016" s="106">
        <v>9</v>
      </c>
      <c r="X1016" s="106">
        <v>8</v>
      </c>
      <c r="Y1016" s="106">
        <v>8</v>
      </c>
      <c r="Z1016" s="106">
        <v>10</v>
      </c>
      <c r="AA1016" s="106">
        <v>11</v>
      </c>
      <c r="AB1016" s="106">
        <v>11</v>
      </c>
      <c r="AC1016" s="106">
        <v>12</v>
      </c>
      <c r="AD1016" s="106">
        <v>6</v>
      </c>
      <c r="AE1016" s="106">
        <v>6</v>
      </c>
      <c r="AF1016" s="106">
        <v>12</v>
      </c>
      <c r="AG1016" s="182">
        <v>10</v>
      </c>
      <c r="AH1016" s="119">
        <f t="shared" si="267"/>
        <v>110</v>
      </c>
      <c r="AI1016" s="106">
        <f t="shared" si="268"/>
        <v>7</v>
      </c>
      <c r="AJ1016" s="107">
        <f t="shared" si="269"/>
        <v>9</v>
      </c>
      <c r="AK1016" s="107">
        <f t="shared" si="270"/>
        <v>8</v>
      </c>
      <c r="AL1016" s="107">
        <f t="shared" si="271"/>
        <v>8</v>
      </c>
      <c r="AM1016" s="107">
        <f t="shared" si="272"/>
        <v>10</v>
      </c>
      <c r="AN1016" s="107">
        <f t="shared" si="273"/>
        <v>11</v>
      </c>
      <c r="AO1016" s="107">
        <f t="shared" si="274"/>
        <v>11</v>
      </c>
      <c r="AP1016" s="107">
        <f t="shared" si="275"/>
        <v>12</v>
      </c>
      <c r="AQ1016" s="107">
        <f t="shared" si="276"/>
        <v>6</v>
      </c>
      <c r="AR1016" s="107">
        <f t="shared" si="277"/>
        <v>6</v>
      </c>
      <c r="AS1016" s="107">
        <f t="shared" si="278"/>
        <v>12</v>
      </c>
      <c r="AT1016" s="107">
        <f t="shared" si="279"/>
        <v>10</v>
      </c>
      <c r="AU1016" s="105">
        <f t="shared" si="280"/>
        <v>110</v>
      </c>
      <c r="AV1016" s="86">
        <v>5120.33</v>
      </c>
      <c r="AW1016" s="87">
        <f t="shared" si="281"/>
        <v>7123.88</v>
      </c>
      <c r="AX1016" s="87">
        <f t="shared" si="282"/>
        <v>2003.5500000000002</v>
      </c>
    </row>
    <row r="1017" spans="1:50" ht="15.75" thickBot="1" x14ac:dyDescent="0.3">
      <c r="A1017" s="179" t="s">
        <v>45</v>
      </c>
      <c r="B1017" s="180" t="s">
        <v>384</v>
      </c>
      <c r="C1017" s="181" t="s">
        <v>385</v>
      </c>
      <c r="D1017" s="176" t="str">
        <f t="shared" si="266"/>
        <v>1063436525-Superior-STAR+PLUS-Lubbock</v>
      </c>
      <c r="E1017" s="169" t="s">
        <v>480</v>
      </c>
      <c r="F1017" s="169" t="s">
        <v>233</v>
      </c>
      <c r="G1017" s="169" t="s">
        <v>279</v>
      </c>
      <c r="H1017" s="85" t="s">
        <v>469</v>
      </c>
      <c r="I1017" s="95" t="s">
        <v>510</v>
      </c>
      <c r="J1017" s="116" t="s">
        <v>195</v>
      </c>
      <c r="K1017" s="117" t="s">
        <v>195</v>
      </c>
      <c r="L1017" s="117" t="s">
        <v>195</v>
      </c>
      <c r="M1017" s="117" t="s">
        <v>195</v>
      </c>
      <c r="N1017" s="117" t="s">
        <v>195</v>
      </c>
      <c r="O1017" s="117" t="s">
        <v>195</v>
      </c>
      <c r="P1017" s="117" t="s">
        <v>195</v>
      </c>
      <c r="Q1017" s="117" t="s">
        <v>195</v>
      </c>
      <c r="R1017" s="117" t="s">
        <v>195</v>
      </c>
      <c r="S1017" s="117" t="s">
        <v>195</v>
      </c>
      <c r="T1017" s="117" t="s">
        <v>195</v>
      </c>
      <c r="U1017" s="118" t="s">
        <v>195</v>
      </c>
      <c r="V1017" s="106">
        <v>0</v>
      </c>
      <c r="W1017" s="106">
        <v>0</v>
      </c>
      <c r="X1017" s="106">
        <v>0</v>
      </c>
      <c r="Y1017" s="106">
        <v>0</v>
      </c>
      <c r="Z1017" s="106">
        <v>0</v>
      </c>
      <c r="AA1017" s="106">
        <v>0</v>
      </c>
      <c r="AB1017" s="106">
        <v>0</v>
      </c>
      <c r="AC1017" s="106">
        <v>0</v>
      </c>
      <c r="AD1017" s="106">
        <v>0</v>
      </c>
      <c r="AE1017" s="106">
        <v>0</v>
      </c>
      <c r="AF1017" s="106">
        <v>0</v>
      </c>
      <c r="AG1017" s="182">
        <v>0</v>
      </c>
      <c r="AH1017" s="119">
        <f t="shared" si="267"/>
        <v>0</v>
      </c>
      <c r="AI1017" s="106">
        <f t="shared" si="268"/>
        <v>0</v>
      </c>
      <c r="AJ1017" s="107">
        <f t="shared" si="269"/>
        <v>0</v>
      </c>
      <c r="AK1017" s="107">
        <f t="shared" si="270"/>
        <v>0</v>
      </c>
      <c r="AL1017" s="107">
        <f t="shared" si="271"/>
        <v>0</v>
      </c>
      <c r="AM1017" s="107">
        <f t="shared" si="272"/>
        <v>0</v>
      </c>
      <c r="AN1017" s="107">
        <f t="shared" si="273"/>
        <v>0</v>
      </c>
      <c r="AO1017" s="107">
        <f t="shared" si="274"/>
        <v>0</v>
      </c>
      <c r="AP1017" s="107">
        <f t="shared" si="275"/>
        <v>0</v>
      </c>
      <c r="AQ1017" s="107">
        <f t="shared" si="276"/>
        <v>0</v>
      </c>
      <c r="AR1017" s="107">
        <f t="shared" si="277"/>
        <v>0</v>
      </c>
      <c r="AS1017" s="107">
        <f t="shared" si="278"/>
        <v>0</v>
      </c>
      <c r="AT1017" s="107">
        <f t="shared" si="279"/>
        <v>0</v>
      </c>
      <c r="AU1017" s="105">
        <f t="shared" si="280"/>
        <v>0</v>
      </c>
      <c r="AV1017" s="86">
        <v>8342.9399999999987</v>
      </c>
      <c r="AW1017" s="87">
        <f t="shared" si="281"/>
        <v>0</v>
      </c>
      <c r="AX1017" s="87">
        <f t="shared" si="282"/>
        <v>-8342.9399999999987</v>
      </c>
    </row>
    <row r="1018" spans="1:50" ht="15.75" thickBot="1" x14ac:dyDescent="0.3">
      <c r="A1018" s="179" t="s">
        <v>47</v>
      </c>
      <c r="B1018" s="180" t="s">
        <v>268</v>
      </c>
      <c r="C1018" s="181" t="s">
        <v>449</v>
      </c>
      <c r="D1018" s="176" t="str">
        <f t="shared" ref="D1018:D1074" si="283">_xlfn.CONCAT(A1018&amp;"-"&amp;E1018&amp;"-"&amp;F1018&amp;"-"&amp;G1018)</f>
        <v>1063630937-Superior-STAR+PLUS-Dallas</v>
      </c>
      <c r="E1018" s="169" t="s">
        <v>480</v>
      </c>
      <c r="F1018" s="169" t="s">
        <v>233</v>
      </c>
      <c r="G1018" s="169" t="s">
        <v>255</v>
      </c>
      <c r="H1018" s="85" t="s">
        <v>468</v>
      </c>
      <c r="I1018" s="95" t="s">
        <v>510</v>
      </c>
      <c r="J1018" s="116" t="s">
        <v>195</v>
      </c>
      <c r="K1018" s="117" t="s">
        <v>195</v>
      </c>
      <c r="L1018" s="117" t="s">
        <v>195</v>
      </c>
      <c r="M1018" s="117" t="s">
        <v>195</v>
      </c>
      <c r="N1018" s="117" t="s">
        <v>195</v>
      </c>
      <c r="O1018" s="117" t="s">
        <v>195</v>
      </c>
      <c r="P1018" s="117" t="s">
        <v>195</v>
      </c>
      <c r="Q1018" s="117" t="s">
        <v>195</v>
      </c>
      <c r="R1018" s="117" t="s">
        <v>195</v>
      </c>
      <c r="S1018" s="117" t="s">
        <v>195</v>
      </c>
      <c r="T1018" s="117" t="s">
        <v>195</v>
      </c>
      <c r="U1018" s="118" t="s">
        <v>195</v>
      </c>
      <c r="V1018" s="106">
        <v>0</v>
      </c>
      <c r="W1018" s="106">
        <v>2</v>
      </c>
      <c r="X1018" s="106">
        <v>1</v>
      </c>
      <c r="Y1018" s="106">
        <v>4</v>
      </c>
      <c r="Z1018" s="106">
        <v>1</v>
      </c>
      <c r="AA1018" s="106">
        <v>0</v>
      </c>
      <c r="AB1018" s="106">
        <v>2</v>
      </c>
      <c r="AC1018" s="106">
        <v>1</v>
      </c>
      <c r="AD1018" s="106">
        <v>0</v>
      </c>
      <c r="AE1018" s="106">
        <v>1</v>
      </c>
      <c r="AF1018" s="106">
        <v>3</v>
      </c>
      <c r="AG1018" s="182">
        <v>2</v>
      </c>
      <c r="AH1018" s="119">
        <f t="shared" si="267"/>
        <v>17</v>
      </c>
      <c r="AI1018" s="106">
        <f t="shared" si="268"/>
        <v>0</v>
      </c>
      <c r="AJ1018" s="107">
        <f t="shared" si="269"/>
        <v>2</v>
      </c>
      <c r="AK1018" s="107">
        <f t="shared" si="270"/>
        <v>1</v>
      </c>
      <c r="AL1018" s="107">
        <f t="shared" si="271"/>
        <v>4</v>
      </c>
      <c r="AM1018" s="107">
        <f t="shared" si="272"/>
        <v>1</v>
      </c>
      <c r="AN1018" s="107">
        <f t="shared" si="273"/>
        <v>0</v>
      </c>
      <c r="AO1018" s="107">
        <f t="shared" si="274"/>
        <v>2</v>
      </c>
      <c r="AP1018" s="107">
        <f t="shared" si="275"/>
        <v>1</v>
      </c>
      <c r="AQ1018" s="107">
        <f t="shared" si="276"/>
        <v>0</v>
      </c>
      <c r="AR1018" s="107">
        <f t="shared" si="277"/>
        <v>1</v>
      </c>
      <c r="AS1018" s="107">
        <f t="shared" si="278"/>
        <v>3</v>
      </c>
      <c r="AT1018" s="107">
        <f t="shared" si="279"/>
        <v>2</v>
      </c>
      <c r="AU1018" s="105">
        <f t="shared" si="280"/>
        <v>17</v>
      </c>
      <c r="AV1018" s="86">
        <v>1052.2600000000002</v>
      </c>
      <c r="AW1018" s="87">
        <f t="shared" si="281"/>
        <v>1850.16</v>
      </c>
      <c r="AX1018" s="87">
        <f t="shared" si="282"/>
        <v>797.89999999999986</v>
      </c>
    </row>
    <row r="1019" spans="1:50" ht="15.75" thickBot="1" x14ac:dyDescent="0.3">
      <c r="A1019" s="179" t="s">
        <v>48</v>
      </c>
      <c r="B1019" s="180" t="s">
        <v>257</v>
      </c>
      <c r="C1019" s="181" t="s">
        <v>285</v>
      </c>
      <c r="D1019" s="176" t="str">
        <f t="shared" si="283"/>
        <v>1073579942-Superior-STAR+PLUS-MRSA West</v>
      </c>
      <c r="E1019" s="169" t="s">
        <v>480</v>
      </c>
      <c r="F1019" s="169" t="s">
        <v>233</v>
      </c>
      <c r="G1019" s="169" t="s">
        <v>202</v>
      </c>
      <c r="H1019" s="85" t="s">
        <v>469</v>
      </c>
      <c r="I1019" s="95" t="s">
        <v>510</v>
      </c>
      <c r="J1019" s="116" t="s">
        <v>195</v>
      </c>
      <c r="K1019" s="117" t="s">
        <v>195</v>
      </c>
      <c r="L1019" s="117" t="s">
        <v>195</v>
      </c>
      <c r="M1019" s="117" t="s">
        <v>195</v>
      </c>
      <c r="N1019" s="117" t="s">
        <v>195</v>
      </c>
      <c r="O1019" s="117" t="s">
        <v>195</v>
      </c>
      <c r="P1019" s="117" t="s">
        <v>195</v>
      </c>
      <c r="Q1019" s="117" t="s">
        <v>195</v>
      </c>
      <c r="R1019" s="117" t="s">
        <v>195</v>
      </c>
      <c r="S1019" s="117" t="s">
        <v>195</v>
      </c>
      <c r="T1019" s="117" t="s">
        <v>195</v>
      </c>
      <c r="U1019" s="118" t="s">
        <v>195</v>
      </c>
      <c r="V1019" s="106">
        <v>4</v>
      </c>
      <c r="W1019" s="106">
        <v>12</v>
      </c>
      <c r="X1019" s="106">
        <v>9</v>
      </c>
      <c r="Y1019" s="106">
        <v>6</v>
      </c>
      <c r="Z1019" s="106">
        <v>9</v>
      </c>
      <c r="AA1019" s="106">
        <v>5</v>
      </c>
      <c r="AB1019" s="106">
        <v>7</v>
      </c>
      <c r="AC1019" s="106">
        <v>3</v>
      </c>
      <c r="AD1019" s="106">
        <v>3</v>
      </c>
      <c r="AE1019" s="106">
        <v>6</v>
      </c>
      <c r="AF1019" s="106">
        <v>5</v>
      </c>
      <c r="AG1019" s="182">
        <v>5</v>
      </c>
      <c r="AH1019" s="119">
        <f t="shared" ref="AH1019:AH1075" si="284">SUM(V1019:AG1019)</f>
        <v>74</v>
      </c>
      <c r="AI1019" s="106">
        <f t="shared" ref="AI1019:AI1075" si="285">IF(AND(J1019="Y",$I1019="0"),V1019,0)</f>
        <v>4</v>
      </c>
      <c r="AJ1019" s="107">
        <f t="shared" ref="AJ1019:AJ1075" si="286">IF(AND(K1019="Y",$I1019="0"),W1019,0)</f>
        <v>12</v>
      </c>
      <c r="AK1019" s="107">
        <f t="shared" ref="AK1019:AK1075" si="287">IF(AND(L1019="Y",$I1019="0"),X1019,0)</f>
        <v>9</v>
      </c>
      <c r="AL1019" s="107">
        <f t="shared" ref="AL1019:AL1075" si="288">IF(AND(M1019="Y",$I1019="0"),Y1019,0)</f>
        <v>6</v>
      </c>
      <c r="AM1019" s="107">
        <f t="shared" ref="AM1019:AM1075" si="289">IF(AND(N1019="Y",$I1019="0"),Z1019,0)</f>
        <v>9</v>
      </c>
      <c r="AN1019" s="107">
        <f t="shared" ref="AN1019:AN1075" si="290">IF(AND(O1019="Y",$I1019="0"),AA1019,0)</f>
        <v>5</v>
      </c>
      <c r="AO1019" s="107">
        <f t="shared" ref="AO1019:AO1075" si="291">IF(AND(P1019="Y",$I1019="0"),AB1019,0)</f>
        <v>7</v>
      </c>
      <c r="AP1019" s="107">
        <f t="shared" ref="AP1019:AP1075" si="292">IF(AND(Q1019="Y",$I1019="0"),AC1019,0)</f>
        <v>3</v>
      </c>
      <c r="AQ1019" s="107">
        <f t="shared" ref="AQ1019:AQ1075" si="293">IF(AND(R1019="Y",$I1019="0"),AD1019,0)</f>
        <v>3</v>
      </c>
      <c r="AR1019" s="107">
        <f t="shared" ref="AR1019:AR1075" si="294">IF(AND(S1019="Y",$I1019="0"),AE1019,0)</f>
        <v>6</v>
      </c>
      <c r="AS1019" s="107">
        <f t="shared" ref="AS1019:AS1075" si="295">IF(AND(T1019="Y",$I1019="0"),AF1019,0)</f>
        <v>5</v>
      </c>
      <c r="AT1019" s="107">
        <f t="shared" ref="AT1019:AT1075" si="296">IF(AND(U1019="Y",$I1019="0"),AG1019,0)</f>
        <v>5</v>
      </c>
      <c r="AU1019" s="105">
        <f t="shared" ref="AU1019:AU1075" si="297">SUM(AI1019:AT1019)</f>
        <v>74</v>
      </c>
      <c r="AV1019" s="86">
        <v>2893.53</v>
      </c>
      <c r="AW1019" s="87">
        <f t="shared" ref="AW1019:AW1075" si="298">ROUND(IF($H1019=$A$2,Final_Comp1_FS,Final_Comp1_HB)*AU1019,2)</f>
        <v>4792.43</v>
      </c>
      <c r="AX1019" s="87">
        <f t="shared" ref="AX1019:AX1075" si="299">AW1019-AV1019</f>
        <v>1898.9</v>
      </c>
    </row>
    <row r="1020" spans="1:50" ht="15.75" thickBot="1" x14ac:dyDescent="0.3">
      <c r="A1020" s="179" t="s">
        <v>49</v>
      </c>
      <c r="B1020" s="180" t="s">
        <v>286</v>
      </c>
      <c r="C1020" s="181" t="s">
        <v>285</v>
      </c>
      <c r="D1020" s="176" t="str">
        <f t="shared" si="283"/>
        <v>1073654935-Superior-STAR+PLUS-MRSA West</v>
      </c>
      <c r="E1020" s="169" t="s">
        <v>480</v>
      </c>
      <c r="F1020" s="169" t="s">
        <v>233</v>
      </c>
      <c r="G1020" s="169" t="s">
        <v>202</v>
      </c>
      <c r="H1020" s="85" t="s">
        <v>469</v>
      </c>
      <c r="I1020" s="95" t="s">
        <v>510</v>
      </c>
      <c r="J1020" s="116" t="s">
        <v>195</v>
      </c>
      <c r="K1020" s="117" t="s">
        <v>195</v>
      </c>
      <c r="L1020" s="117" t="s">
        <v>195</v>
      </c>
      <c r="M1020" s="117" t="s">
        <v>195</v>
      </c>
      <c r="N1020" s="117" t="s">
        <v>195</v>
      </c>
      <c r="O1020" s="117" t="s">
        <v>195</v>
      </c>
      <c r="P1020" s="117" t="s">
        <v>195</v>
      </c>
      <c r="Q1020" s="117" t="s">
        <v>195</v>
      </c>
      <c r="R1020" s="117" t="s">
        <v>195</v>
      </c>
      <c r="S1020" s="117" t="s">
        <v>195</v>
      </c>
      <c r="T1020" s="117" t="s">
        <v>195</v>
      </c>
      <c r="U1020" s="118" t="s">
        <v>195</v>
      </c>
      <c r="V1020" s="106">
        <v>15</v>
      </c>
      <c r="W1020" s="106">
        <v>13</v>
      </c>
      <c r="X1020" s="106">
        <v>13</v>
      </c>
      <c r="Y1020" s="106">
        <v>12</v>
      </c>
      <c r="Z1020" s="106">
        <v>19</v>
      </c>
      <c r="AA1020" s="106">
        <v>18</v>
      </c>
      <c r="AB1020" s="106">
        <v>16</v>
      </c>
      <c r="AC1020" s="106">
        <v>12</v>
      </c>
      <c r="AD1020" s="106">
        <v>18</v>
      </c>
      <c r="AE1020" s="106">
        <v>22</v>
      </c>
      <c r="AF1020" s="106">
        <v>15</v>
      </c>
      <c r="AG1020" s="182">
        <v>13</v>
      </c>
      <c r="AH1020" s="119">
        <f t="shared" si="284"/>
        <v>186</v>
      </c>
      <c r="AI1020" s="106">
        <f t="shared" si="285"/>
        <v>15</v>
      </c>
      <c r="AJ1020" s="107">
        <f t="shared" si="286"/>
        <v>13</v>
      </c>
      <c r="AK1020" s="107">
        <f t="shared" si="287"/>
        <v>13</v>
      </c>
      <c r="AL1020" s="107">
        <f t="shared" si="288"/>
        <v>12</v>
      </c>
      <c r="AM1020" s="107">
        <f t="shared" si="289"/>
        <v>19</v>
      </c>
      <c r="AN1020" s="107">
        <f t="shared" si="290"/>
        <v>18</v>
      </c>
      <c r="AO1020" s="107">
        <f t="shared" si="291"/>
        <v>16</v>
      </c>
      <c r="AP1020" s="107">
        <f t="shared" si="292"/>
        <v>12</v>
      </c>
      <c r="AQ1020" s="107">
        <f t="shared" si="293"/>
        <v>18</v>
      </c>
      <c r="AR1020" s="107">
        <f t="shared" si="294"/>
        <v>22</v>
      </c>
      <c r="AS1020" s="107">
        <f t="shared" si="295"/>
        <v>15</v>
      </c>
      <c r="AT1020" s="107">
        <f t="shared" si="296"/>
        <v>13</v>
      </c>
      <c r="AU1020" s="105">
        <f t="shared" si="297"/>
        <v>186</v>
      </c>
      <c r="AV1020" s="86">
        <v>16690.599999999999</v>
      </c>
      <c r="AW1020" s="87">
        <f t="shared" si="298"/>
        <v>12045.83</v>
      </c>
      <c r="AX1020" s="87">
        <f t="shared" si="299"/>
        <v>-4644.7699999999986</v>
      </c>
    </row>
    <row r="1021" spans="1:50" ht="15.75" thickBot="1" x14ac:dyDescent="0.3">
      <c r="A1021" s="179" t="s">
        <v>142</v>
      </c>
      <c r="B1021" s="180" t="s">
        <v>371</v>
      </c>
      <c r="C1021" s="181" t="s">
        <v>362</v>
      </c>
      <c r="D1021" s="176" t="str">
        <f t="shared" si="283"/>
        <v>1699076257-United-STAR+PLUS-MRSA Central</v>
      </c>
      <c r="E1021" s="169" t="s">
        <v>482</v>
      </c>
      <c r="F1021" s="169" t="s">
        <v>233</v>
      </c>
      <c r="G1021" s="169" t="s">
        <v>212</v>
      </c>
      <c r="H1021" s="85" t="s">
        <v>469</v>
      </c>
      <c r="I1021" s="95" t="s">
        <v>510</v>
      </c>
      <c r="J1021" s="116" t="s">
        <v>195</v>
      </c>
      <c r="K1021" s="117" t="s">
        <v>195</v>
      </c>
      <c r="L1021" s="117" t="s">
        <v>195</v>
      </c>
      <c r="M1021" s="117" t="s">
        <v>195</v>
      </c>
      <c r="N1021" s="117" t="s">
        <v>195</v>
      </c>
      <c r="O1021" s="117" t="s">
        <v>195</v>
      </c>
      <c r="P1021" s="117" t="s">
        <v>195</v>
      </c>
      <c r="Q1021" s="117" t="s">
        <v>195</v>
      </c>
      <c r="R1021" s="117" t="s">
        <v>195</v>
      </c>
      <c r="S1021" s="117" t="s">
        <v>195</v>
      </c>
      <c r="T1021" s="117" t="s">
        <v>195</v>
      </c>
      <c r="U1021" s="118" t="s">
        <v>195</v>
      </c>
      <c r="V1021" s="106">
        <v>0</v>
      </c>
      <c r="W1021" s="106">
        <v>0</v>
      </c>
      <c r="X1021" s="106">
        <v>0</v>
      </c>
      <c r="Y1021" s="106">
        <v>0</v>
      </c>
      <c r="Z1021" s="106">
        <v>0</v>
      </c>
      <c r="AA1021" s="106">
        <v>0</v>
      </c>
      <c r="AB1021" s="106">
        <v>0</v>
      </c>
      <c r="AC1021" s="106">
        <v>0</v>
      </c>
      <c r="AD1021" s="106">
        <v>0</v>
      </c>
      <c r="AE1021" s="106">
        <v>0</v>
      </c>
      <c r="AF1021" s="106">
        <v>0</v>
      </c>
      <c r="AG1021" s="182">
        <v>0</v>
      </c>
      <c r="AH1021" s="119">
        <f t="shared" si="284"/>
        <v>0</v>
      </c>
      <c r="AI1021" s="106">
        <f t="shared" si="285"/>
        <v>0</v>
      </c>
      <c r="AJ1021" s="107">
        <f t="shared" si="286"/>
        <v>0</v>
      </c>
      <c r="AK1021" s="107">
        <f t="shared" si="287"/>
        <v>0</v>
      </c>
      <c r="AL1021" s="107">
        <f t="shared" si="288"/>
        <v>0</v>
      </c>
      <c r="AM1021" s="107">
        <f t="shared" si="289"/>
        <v>0</v>
      </c>
      <c r="AN1021" s="107">
        <f t="shared" si="290"/>
        <v>0</v>
      </c>
      <c r="AO1021" s="107">
        <f t="shared" si="291"/>
        <v>0</v>
      </c>
      <c r="AP1021" s="107">
        <f t="shared" si="292"/>
        <v>0</v>
      </c>
      <c r="AQ1021" s="107">
        <f t="shared" si="293"/>
        <v>0</v>
      </c>
      <c r="AR1021" s="107">
        <f t="shared" si="294"/>
        <v>0</v>
      </c>
      <c r="AS1021" s="107">
        <f t="shared" si="295"/>
        <v>0</v>
      </c>
      <c r="AT1021" s="107">
        <f t="shared" si="296"/>
        <v>0</v>
      </c>
      <c r="AU1021" s="105">
        <f t="shared" si="297"/>
        <v>0</v>
      </c>
      <c r="AV1021" s="86">
        <v>5004.590000000002</v>
      </c>
      <c r="AW1021" s="87">
        <f t="shared" si="298"/>
        <v>0</v>
      </c>
      <c r="AX1021" s="87">
        <f t="shared" si="299"/>
        <v>-5004.590000000002</v>
      </c>
    </row>
    <row r="1022" spans="1:50" ht="15.75" thickBot="1" x14ac:dyDescent="0.3">
      <c r="A1022" s="179" t="s">
        <v>149</v>
      </c>
      <c r="B1022" s="180" t="s">
        <v>408</v>
      </c>
      <c r="C1022" s="181" t="s">
        <v>362</v>
      </c>
      <c r="D1022" s="176" t="str">
        <f t="shared" si="283"/>
        <v>1730480393-United-STAR+PLUS-MRSA Central</v>
      </c>
      <c r="E1022" s="169" t="s">
        <v>482</v>
      </c>
      <c r="F1022" s="169" t="s">
        <v>233</v>
      </c>
      <c r="G1022" s="169" t="s">
        <v>212</v>
      </c>
      <c r="H1022" s="85" t="s">
        <v>469</v>
      </c>
      <c r="I1022" s="95" t="s">
        <v>510</v>
      </c>
      <c r="J1022" s="116" t="s">
        <v>195</v>
      </c>
      <c r="K1022" s="117" t="s">
        <v>195</v>
      </c>
      <c r="L1022" s="117" t="s">
        <v>195</v>
      </c>
      <c r="M1022" s="117" t="s">
        <v>195</v>
      </c>
      <c r="N1022" s="117" t="s">
        <v>195</v>
      </c>
      <c r="O1022" s="117" t="s">
        <v>195</v>
      </c>
      <c r="P1022" s="117" t="s">
        <v>195</v>
      </c>
      <c r="Q1022" s="117" t="s">
        <v>195</v>
      </c>
      <c r="R1022" s="117" t="s">
        <v>195</v>
      </c>
      <c r="S1022" s="117" t="s">
        <v>195</v>
      </c>
      <c r="T1022" s="117" t="s">
        <v>195</v>
      </c>
      <c r="U1022" s="118" t="s">
        <v>195</v>
      </c>
      <c r="V1022" s="106">
        <v>0</v>
      </c>
      <c r="W1022" s="106">
        <v>0</v>
      </c>
      <c r="X1022" s="106">
        <v>0</v>
      </c>
      <c r="Y1022" s="106">
        <v>0</v>
      </c>
      <c r="Z1022" s="106">
        <v>0</v>
      </c>
      <c r="AA1022" s="106">
        <v>0</v>
      </c>
      <c r="AB1022" s="106">
        <v>0</v>
      </c>
      <c r="AC1022" s="106">
        <v>0</v>
      </c>
      <c r="AD1022" s="106">
        <v>0</v>
      </c>
      <c r="AE1022" s="106">
        <v>0</v>
      </c>
      <c r="AF1022" s="106">
        <v>0</v>
      </c>
      <c r="AG1022" s="182">
        <v>0</v>
      </c>
      <c r="AH1022" s="119">
        <f t="shared" si="284"/>
        <v>0</v>
      </c>
      <c r="AI1022" s="106">
        <f t="shared" si="285"/>
        <v>0</v>
      </c>
      <c r="AJ1022" s="107">
        <f t="shared" si="286"/>
        <v>0</v>
      </c>
      <c r="AK1022" s="107">
        <f t="shared" si="287"/>
        <v>0</v>
      </c>
      <c r="AL1022" s="107">
        <f t="shared" si="288"/>
        <v>0</v>
      </c>
      <c r="AM1022" s="107">
        <f t="shared" si="289"/>
        <v>0</v>
      </c>
      <c r="AN1022" s="107">
        <f t="shared" si="290"/>
        <v>0</v>
      </c>
      <c r="AO1022" s="107">
        <f t="shared" si="291"/>
        <v>0</v>
      </c>
      <c r="AP1022" s="107">
        <f t="shared" si="292"/>
        <v>0</v>
      </c>
      <c r="AQ1022" s="107">
        <f t="shared" si="293"/>
        <v>0</v>
      </c>
      <c r="AR1022" s="107">
        <f t="shared" si="294"/>
        <v>0</v>
      </c>
      <c r="AS1022" s="107">
        <f t="shared" si="295"/>
        <v>0</v>
      </c>
      <c r="AT1022" s="107">
        <f t="shared" si="296"/>
        <v>0</v>
      </c>
      <c r="AU1022" s="105">
        <f t="shared" si="297"/>
        <v>0</v>
      </c>
      <c r="AV1022" s="86">
        <v>3156.9899999999993</v>
      </c>
      <c r="AW1022" s="87">
        <f t="shared" si="298"/>
        <v>0</v>
      </c>
      <c r="AX1022" s="87">
        <f t="shared" si="299"/>
        <v>-3156.9899999999993</v>
      </c>
    </row>
    <row r="1023" spans="1:50" ht="15.75" thickBot="1" x14ac:dyDescent="0.3">
      <c r="A1023" s="179" t="s">
        <v>159</v>
      </c>
      <c r="B1023" s="180" t="s">
        <v>373</v>
      </c>
      <c r="C1023" s="181" t="s">
        <v>362</v>
      </c>
      <c r="D1023" s="176" t="str">
        <f t="shared" si="283"/>
        <v>1821399767-United-STAR+PLUS-MRSA Central</v>
      </c>
      <c r="E1023" s="169" t="s">
        <v>482</v>
      </c>
      <c r="F1023" s="169" t="s">
        <v>233</v>
      </c>
      <c r="G1023" s="169" t="s">
        <v>212</v>
      </c>
      <c r="H1023" s="85" t="s">
        <v>469</v>
      </c>
      <c r="I1023" s="95" t="s">
        <v>510</v>
      </c>
      <c r="J1023" s="116" t="s">
        <v>195</v>
      </c>
      <c r="K1023" s="117" t="s">
        <v>195</v>
      </c>
      <c r="L1023" s="117" t="s">
        <v>195</v>
      </c>
      <c r="M1023" s="117" t="s">
        <v>195</v>
      </c>
      <c r="N1023" s="117" t="s">
        <v>195</v>
      </c>
      <c r="O1023" s="117" t="s">
        <v>195</v>
      </c>
      <c r="P1023" s="117" t="s">
        <v>195</v>
      </c>
      <c r="Q1023" s="117" t="s">
        <v>195</v>
      </c>
      <c r="R1023" s="117" t="s">
        <v>195</v>
      </c>
      <c r="S1023" s="117" t="s">
        <v>195</v>
      </c>
      <c r="T1023" s="117" t="s">
        <v>195</v>
      </c>
      <c r="U1023" s="118" t="s">
        <v>195</v>
      </c>
      <c r="V1023" s="106">
        <v>0</v>
      </c>
      <c r="W1023" s="106">
        <v>0</v>
      </c>
      <c r="X1023" s="106">
        <v>0</v>
      </c>
      <c r="Y1023" s="106">
        <v>0</v>
      </c>
      <c r="Z1023" s="106">
        <v>0</v>
      </c>
      <c r="AA1023" s="106">
        <v>0</v>
      </c>
      <c r="AB1023" s="106">
        <v>0</v>
      </c>
      <c r="AC1023" s="106">
        <v>0</v>
      </c>
      <c r="AD1023" s="106">
        <v>0</v>
      </c>
      <c r="AE1023" s="106">
        <v>0</v>
      </c>
      <c r="AF1023" s="106">
        <v>0</v>
      </c>
      <c r="AG1023" s="182">
        <v>0</v>
      </c>
      <c r="AH1023" s="119">
        <f t="shared" si="284"/>
        <v>0</v>
      </c>
      <c r="AI1023" s="106">
        <f t="shared" si="285"/>
        <v>0</v>
      </c>
      <c r="AJ1023" s="107">
        <f t="shared" si="286"/>
        <v>0</v>
      </c>
      <c r="AK1023" s="107">
        <f t="shared" si="287"/>
        <v>0</v>
      </c>
      <c r="AL1023" s="107">
        <f t="shared" si="288"/>
        <v>0</v>
      </c>
      <c r="AM1023" s="107">
        <f t="shared" si="289"/>
        <v>0</v>
      </c>
      <c r="AN1023" s="107">
        <f t="shared" si="290"/>
        <v>0</v>
      </c>
      <c r="AO1023" s="107">
        <f t="shared" si="291"/>
        <v>0</v>
      </c>
      <c r="AP1023" s="107">
        <f t="shared" si="292"/>
        <v>0</v>
      </c>
      <c r="AQ1023" s="107">
        <f t="shared" si="293"/>
        <v>0</v>
      </c>
      <c r="AR1023" s="107">
        <f t="shared" si="294"/>
        <v>0</v>
      </c>
      <c r="AS1023" s="107">
        <f t="shared" si="295"/>
        <v>0</v>
      </c>
      <c r="AT1023" s="107">
        <f t="shared" si="296"/>
        <v>0</v>
      </c>
      <c r="AU1023" s="105">
        <f t="shared" si="297"/>
        <v>0</v>
      </c>
      <c r="AV1023" s="86">
        <v>254.52000000000004</v>
      </c>
      <c r="AW1023" s="87">
        <f t="shared" si="298"/>
        <v>0</v>
      </c>
      <c r="AX1023" s="87">
        <f t="shared" si="299"/>
        <v>-254.52000000000004</v>
      </c>
    </row>
    <row r="1024" spans="1:50" ht="15.75" thickBot="1" x14ac:dyDescent="0.3">
      <c r="A1024" s="179" t="s">
        <v>112</v>
      </c>
      <c r="B1024" s="180" t="s">
        <v>317</v>
      </c>
      <c r="C1024" s="181" t="s">
        <v>362</v>
      </c>
      <c r="D1024" s="176" t="str">
        <f t="shared" si="283"/>
        <v>1518900778-United-STAR+PLUS-MRSA Central</v>
      </c>
      <c r="E1024" s="169" t="s">
        <v>482</v>
      </c>
      <c r="F1024" s="169" t="s">
        <v>233</v>
      </c>
      <c r="G1024" s="169" t="s">
        <v>212</v>
      </c>
      <c r="H1024" s="85" t="s">
        <v>469</v>
      </c>
      <c r="I1024" s="95" t="s">
        <v>510</v>
      </c>
      <c r="J1024" s="116" t="s">
        <v>195</v>
      </c>
      <c r="K1024" s="117" t="s">
        <v>195</v>
      </c>
      <c r="L1024" s="117" t="s">
        <v>195</v>
      </c>
      <c r="M1024" s="117" t="s">
        <v>195</v>
      </c>
      <c r="N1024" s="117" t="s">
        <v>195</v>
      </c>
      <c r="O1024" s="117" t="s">
        <v>195</v>
      </c>
      <c r="P1024" s="117" t="s">
        <v>195</v>
      </c>
      <c r="Q1024" s="117" t="s">
        <v>195</v>
      </c>
      <c r="R1024" s="117" t="s">
        <v>195</v>
      </c>
      <c r="S1024" s="117" t="s">
        <v>195</v>
      </c>
      <c r="T1024" s="117" t="s">
        <v>195</v>
      </c>
      <c r="U1024" s="118" t="s">
        <v>195</v>
      </c>
      <c r="V1024" s="106">
        <v>0</v>
      </c>
      <c r="W1024" s="106">
        <v>0</v>
      </c>
      <c r="X1024" s="106">
        <v>0</v>
      </c>
      <c r="Y1024" s="106">
        <v>0</v>
      </c>
      <c r="Z1024" s="106">
        <v>0</v>
      </c>
      <c r="AA1024" s="106">
        <v>0</v>
      </c>
      <c r="AB1024" s="106">
        <v>0</v>
      </c>
      <c r="AC1024" s="106">
        <v>0</v>
      </c>
      <c r="AD1024" s="106">
        <v>0</v>
      </c>
      <c r="AE1024" s="106">
        <v>0</v>
      </c>
      <c r="AF1024" s="106">
        <v>3</v>
      </c>
      <c r="AG1024" s="182">
        <v>0</v>
      </c>
      <c r="AH1024" s="119">
        <f t="shared" si="284"/>
        <v>3</v>
      </c>
      <c r="AI1024" s="106">
        <f t="shared" si="285"/>
        <v>0</v>
      </c>
      <c r="AJ1024" s="107">
        <f t="shared" si="286"/>
        <v>0</v>
      </c>
      <c r="AK1024" s="107">
        <f t="shared" si="287"/>
        <v>0</v>
      </c>
      <c r="AL1024" s="107">
        <f t="shared" si="288"/>
        <v>0</v>
      </c>
      <c r="AM1024" s="107">
        <f t="shared" si="289"/>
        <v>0</v>
      </c>
      <c r="AN1024" s="107">
        <f t="shared" si="290"/>
        <v>0</v>
      </c>
      <c r="AO1024" s="107">
        <f t="shared" si="291"/>
        <v>0</v>
      </c>
      <c r="AP1024" s="107">
        <f t="shared" si="292"/>
        <v>0</v>
      </c>
      <c r="AQ1024" s="107">
        <f t="shared" si="293"/>
        <v>0</v>
      </c>
      <c r="AR1024" s="107">
        <f t="shared" si="294"/>
        <v>0</v>
      </c>
      <c r="AS1024" s="107">
        <f t="shared" si="295"/>
        <v>3</v>
      </c>
      <c r="AT1024" s="107">
        <f t="shared" si="296"/>
        <v>0</v>
      </c>
      <c r="AU1024" s="105">
        <f t="shared" si="297"/>
        <v>3</v>
      </c>
      <c r="AV1024" s="86">
        <v>0</v>
      </c>
      <c r="AW1024" s="87">
        <f t="shared" si="298"/>
        <v>194.29</v>
      </c>
      <c r="AX1024" s="87">
        <f t="shared" si="299"/>
        <v>194.29</v>
      </c>
    </row>
    <row r="1025" spans="1:50" ht="15.75" thickBot="1" x14ac:dyDescent="0.3">
      <c r="A1025" s="179" t="s">
        <v>126</v>
      </c>
      <c r="B1025" s="180" t="s">
        <v>409</v>
      </c>
      <c r="C1025" s="181" t="s">
        <v>362</v>
      </c>
      <c r="D1025" s="176" t="str">
        <f t="shared" si="283"/>
        <v>1629215041-United-STAR+PLUS-MRSA Central</v>
      </c>
      <c r="E1025" s="169" t="s">
        <v>482</v>
      </c>
      <c r="F1025" s="169" t="s">
        <v>233</v>
      </c>
      <c r="G1025" s="169" t="s">
        <v>212</v>
      </c>
      <c r="H1025" s="85" t="s">
        <v>469</v>
      </c>
      <c r="I1025" s="95" t="s">
        <v>510</v>
      </c>
      <c r="J1025" s="116" t="s">
        <v>195</v>
      </c>
      <c r="K1025" s="117" t="s">
        <v>195</v>
      </c>
      <c r="L1025" s="117" t="s">
        <v>195</v>
      </c>
      <c r="M1025" s="117" t="s">
        <v>195</v>
      </c>
      <c r="N1025" s="117" t="s">
        <v>195</v>
      </c>
      <c r="O1025" s="117" t="s">
        <v>195</v>
      </c>
      <c r="P1025" s="117" t="s">
        <v>195</v>
      </c>
      <c r="Q1025" s="117" t="s">
        <v>195</v>
      </c>
      <c r="R1025" s="117" t="s">
        <v>195</v>
      </c>
      <c r="S1025" s="117" t="s">
        <v>195</v>
      </c>
      <c r="T1025" s="117" t="s">
        <v>195</v>
      </c>
      <c r="U1025" s="118" t="s">
        <v>195</v>
      </c>
      <c r="V1025" s="106">
        <v>3</v>
      </c>
      <c r="W1025" s="106">
        <v>4</v>
      </c>
      <c r="X1025" s="106">
        <v>4</v>
      </c>
      <c r="Y1025" s="106">
        <v>3</v>
      </c>
      <c r="Z1025" s="106">
        <v>4</v>
      </c>
      <c r="AA1025" s="106">
        <v>3</v>
      </c>
      <c r="AB1025" s="106">
        <v>0</v>
      </c>
      <c r="AC1025" s="106">
        <v>1</v>
      </c>
      <c r="AD1025" s="106">
        <v>3</v>
      </c>
      <c r="AE1025" s="106">
        <v>3</v>
      </c>
      <c r="AF1025" s="106">
        <v>1</v>
      </c>
      <c r="AG1025" s="182">
        <v>4</v>
      </c>
      <c r="AH1025" s="119">
        <f t="shared" si="284"/>
        <v>33</v>
      </c>
      <c r="AI1025" s="106">
        <f t="shared" si="285"/>
        <v>3</v>
      </c>
      <c r="AJ1025" s="107">
        <f t="shared" si="286"/>
        <v>4</v>
      </c>
      <c r="AK1025" s="107">
        <f t="shared" si="287"/>
        <v>4</v>
      </c>
      <c r="AL1025" s="107">
        <f t="shared" si="288"/>
        <v>3</v>
      </c>
      <c r="AM1025" s="107">
        <f t="shared" si="289"/>
        <v>4</v>
      </c>
      <c r="AN1025" s="107">
        <f t="shared" si="290"/>
        <v>3</v>
      </c>
      <c r="AO1025" s="107">
        <f t="shared" si="291"/>
        <v>0</v>
      </c>
      <c r="AP1025" s="107">
        <f t="shared" si="292"/>
        <v>1</v>
      </c>
      <c r="AQ1025" s="107">
        <f t="shared" si="293"/>
        <v>3</v>
      </c>
      <c r="AR1025" s="107">
        <f t="shared" si="294"/>
        <v>3</v>
      </c>
      <c r="AS1025" s="107">
        <f t="shared" si="295"/>
        <v>1</v>
      </c>
      <c r="AT1025" s="107">
        <f t="shared" si="296"/>
        <v>4</v>
      </c>
      <c r="AU1025" s="105">
        <f t="shared" si="297"/>
        <v>33</v>
      </c>
      <c r="AV1025" s="86">
        <v>2414.7800000000002</v>
      </c>
      <c r="AW1025" s="87">
        <f t="shared" si="298"/>
        <v>2137.16</v>
      </c>
      <c r="AX1025" s="87">
        <f t="shared" si="299"/>
        <v>-277.62000000000035</v>
      </c>
    </row>
    <row r="1026" spans="1:50" ht="15.75" thickBot="1" x14ac:dyDescent="0.3">
      <c r="A1026" s="179" t="s">
        <v>173</v>
      </c>
      <c r="B1026" s="180" t="s">
        <v>353</v>
      </c>
      <c r="C1026" s="181" t="s">
        <v>362</v>
      </c>
      <c r="D1026" s="176" t="str">
        <f t="shared" si="283"/>
        <v>1902107568-United-STAR+PLUS-MRSA Central</v>
      </c>
      <c r="E1026" s="169" t="s">
        <v>482</v>
      </c>
      <c r="F1026" s="169" t="s">
        <v>233</v>
      </c>
      <c r="G1026" s="169" t="s">
        <v>212</v>
      </c>
      <c r="H1026" s="85" t="s">
        <v>469</v>
      </c>
      <c r="I1026" s="95" t="s">
        <v>510</v>
      </c>
      <c r="J1026" s="116" t="s">
        <v>195</v>
      </c>
      <c r="K1026" s="117" t="s">
        <v>195</v>
      </c>
      <c r="L1026" s="117" t="s">
        <v>195</v>
      </c>
      <c r="M1026" s="117" t="s">
        <v>195</v>
      </c>
      <c r="N1026" s="117" t="s">
        <v>195</v>
      </c>
      <c r="O1026" s="117" t="s">
        <v>195</v>
      </c>
      <c r="P1026" s="117" t="s">
        <v>195</v>
      </c>
      <c r="Q1026" s="117" t="s">
        <v>195</v>
      </c>
      <c r="R1026" s="117" t="s">
        <v>195</v>
      </c>
      <c r="S1026" s="117" t="s">
        <v>195</v>
      </c>
      <c r="T1026" s="117" t="s">
        <v>195</v>
      </c>
      <c r="U1026" s="118" t="s">
        <v>195</v>
      </c>
      <c r="V1026" s="106">
        <v>0</v>
      </c>
      <c r="W1026" s="106">
        <v>0</v>
      </c>
      <c r="X1026" s="106">
        <v>0</v>
      </c>
      <c r="Y1026" s="106">
        <v>0</v>
      </c>
      <c r="Z1026" s="106">
        <v>0</v>
      </c>
      <c r="AA1026" s="106">
        <v>0</v>
      </c>
      <c r="AB1026" s="106">
        <v>0</v>
      </c>
      <c r="AC1026" s="106">
        <v>0</v>
      </c>
      <c r="AD1026" s="106">
        <v>0</v>
      </c>
      <c r="AE1026" s="106">
        <v>0</v>
      </c>
      <c r="AF1026" s="106">
        <v>0</v>
      </c>
      <c r="AG1026" s="182">
        <v>0</v>
      </c>
      <c r="AH1026" s="119">
        <f t="shared" si="284"/>
        <v>0</v>
      </c>
      <c r="AI1026" s="106">
        <f t="shared" si="285"/>
        <v>0</v>
      </c>
      <c r="AJ1026" s="107">
        <f t="shared" si="286"/>
        <v>0</v>
      </c>
      <c r="AK1026" s="107">
        <f t="shared" si="287"/>
        <v>0</v>
      </c>
      <c r="AL1026" s="107">
        <f t="shared" si="288"/>
        <v>0</v>
      </c>
      <c r="AM1026" s="107">
        <f t="shared" si="289"/>
        <v>0</v>
      </c>
      <c r="AN1026" s="107">
        <f t="shared" si="290"/>
        <v>0</v>
      </c>
      <c r="AO1026" s="107">
        <f t="shared" si="291"/>
        <v>0</v>
      </c>
      <c r="AP1026" s="107">
        <f t="shared" si="292"/>
        <v>0</v>
      </c>
      <c r="AQ1026" s="107">
        <f t="shared" si="293"/>
        <v>0</v>
      </c>
      <c r="AR1026" s="107">
        <f t="shared" si="294"/>
        <v>0</v>
      </c>
      <c r="AS1026" s="107">
        <f t="shared" si="295"/>
        <v>0</v>
      </c>
      <c r="AT1026" s="107">
        <f t="shared" si="296"/>
        <v>0</v>
      </c>
      <c r="AU1026" s="105">
        <f t="shared" si="297"/>
        <v>0</v>
      </c>
      <c r="AV1026" s="86">
        <v>3149.0399999999986</v>
      </c>
      <c r="AW1026" s="87">
        <f t="shared" si="298"/>
        <v>0</v>
      </c>
      <c r="AX1026" s="87">
        <f t="shared" si="299"/>
        <v>-3149.0399999999986</v>
      </c>
    </row>
    <row r="1027" spans="1:50" ht="15.75" thickBot="1" x14ac:dyDescent="0.3">
      <c r="A1027" s="179" t="s">
        <v>174</v>
      </c>
      <c r="B1027" s="180" t="s">
        <v>417</v>
      </c>
      <c r="C1027" s="181" t="s">
        <v>362</v>
      </c>
      <c r="D1027" s="176" t="str">
        <f t="shared" si="283"/>
        <v>1902384951-United-STAR+PLUS-MRSA Central</v>
      </c>
      <c r="E1027" s="169" t="s">
        <v>482</v>
      </c>
      <c r="F1027" s="169" t="s">
        <v>233</v>
      </c>
      <c r="G1027" s="169" t="s">
        <v>212</v>
      </c>
      <c r="H1027" s="85" t="s">
        <v>468</v>
      </c>
      <c r="I1027" s="95" t="s">
        <v>510</v>
      </c>
      <c r="J1027" s="116" t="s">
        <v>38</v>
      </c>
      <c r="K1027" s="117" t="s">
        <v>38</v>
      </c>
      <c r="L1027" s="117" t="s">
        <v>38</v>
      </c>
      <c r="M1027" s="117" t="s">
        <v>38</v>
      </c>
      <c r="N1027" s="117" t="s">
        <v>38</v>
      </c>
      <c r="O1027" s="117" t="s">
        <v>38</v>
      </c>
      <c r="P1027" s="117" t="s">
        <v>38</v>
      </c>
      <c r="Q1027" s="117" t="s">
        <v>38</v>
      </c>
      <c r="R1027" s="117" t="s">
        <v>38</v>
      </c>
      <c r="S1027" s="117" t="s">
        <v>38</v>
      </c>
      <c r="T1027" s="117" t="s">
        <v>38</v>
      </c>
      <c r="U1027" s="118" t="s">
        <v>38</v>
      </c>
      <c r="V1027" s="106">
        <v>0</v>
      </c>
      <c r="W1027" s="106">
        <v>0</v>
      </c>
      <c r="X1027" s="106">
        <v>0</v>
      </c>
      <c r="Y1027" s="106">
        <v>0</v>
      </c>
      <c r="Z1027" s="106">
        <v>0</v>
      </c>
      <c r="AA1027" s="106">
        <v>0</v>
      </c>
      <c r="AB1027" s="106">
        <v>0</v>
      </c>
      <c r="AC1027" s="106">
        <v>0</v>
      </c>
      <c r="AD1027" s="106">
        <v>0</v>
      </c>
      <c r="AE1027" s="106">
        <v>0</v>
      </c>
      <c r="AF1027" s="106">
        <v>0</v>
      </c>
      <c r="AG1027" s="182">
        <v>0</v>
      </c>
      <c r="AH1027" s="119">
        <f t="shared" si="284"/>
        <v>0</v>
      </c>
      <c r="AI1027" s="106">
        <f t="shared" si="285"/>
        <v>0</v>
      </c>
      <c r="AJ1027" s="107">
        <f t="shared" si="286"/>
        <v>0</v>
      </c>
      <c r="AK1027" s="107">
        <f t="shared" si="287"/>
        <v>0</v>
      </c>
      <c r="AL1027" s="107">
        <f t="shared" si="288"/>
        <v>0</v>
      </c>
      <c r="AM1027" s="107">
        <f t="shared" si="289"/>
        <v>0</v>
      </c>
      <c r="AN1027" s="107">
        <f t="shared" si="290"/>
        <v>0</v>
      </c>
      <c r="AO1027" s="107">
        <f t="shared" si="291"/>
        <v>0</v>
      </c>
      <c r="AP1027" s="107">
        <f t="shared" si="292"/>
        <v>0</v>
      </c>
      <c r="AQ1027" s="107">
        <f t="shared" si="293"/>
        <v>0</v>
      </c>
      <c r="AR1027" s="107">
        <f t="shared" si="294"/>
        <v>0</v>
      </c>
      <c r="AS1027" s="107">
        <f t="shared" si="295"/>
        <v>0</v>
      </c>
      <c r="AT1027" s="107">
        <f t="shared" si="296"/>
        <v>0</v>
      </c>
      <c r="AU1027" s="105">
        <f t="shared" si="297"/>
        <v>0</v>
      </c>
      <c r="AV1027" s="86">
        <v>0</v>
      </c>
      <c r="AW1027" s="87">
        <f t="shared" si="298"/>
        <v>0</v>
      </c>
      <c r="AX1027" s="87">
        <f t="shared" si="299"/>
        <v>0</v>
      </c>
    </row>
    <row r="1028" spans="1:50" ht="15.75" thickBot="1" x14ac:dyDescent="0.3">
      <c r="A1028" s="179" t="s">
        <v>44</v>
      </c>
      <c r="B1028" s="180" t="s">
        <v>260</v>
      </c>
      <c r="C1028" s="181" t="s">
        <v>423</v>
      </c>
      <c r="D1028" s="176" t="str">
        <f t="shared" si="283"/>
        <v>1043719560-United-STAR+PLUS-MRSA Northeast</v>
      </c>
      <c r="E1028" s="169" t="s">
        <v>482</v>
      </c>
      <c r="F1028" s="169" t="s">
        <v>233</v>
      </c>
      <c r="G1028" s="169" t="s">
        <v>262</v>
      </c>
      <c r="H1028" s="85" t="s">
        <v>469</v>
      </c>
      <c r="I1028" s="95" t="s">
        <v>510</v>
      </c>
      <c r="J1028" s="116" t="s">
        <v>195</v>
      </c>
      <c r="K1028" s="117" t="s">
        <v>195</v>
      </c>
      <c r="L1028" s="117" t="s">
        <v>195</v>
      </c>
      <c r="M1028" s="117" t="s">
        <v>195</v>
      </c>
      <c r="N1028" s="117" t="s">
        <v>195</v>
      </c>
      <c r="O1028" s="117" t="s">
        <v>195</v>
      </c>
      <c r="P1028" s="117" t="s">
        <v>195</v>
      </c>
      <c r="Q1028" s="117" t="s">
        <v>195</v>
      </c>
      <c r="R1028" s="117" t="s">
        <v>195</v>
      </c>
      <c r="S1028" s="117" t="s">
        <v>195</v>
      </c>
      <c r="T1028" s="117" t="s">
        <v>195</v>
      </c>
      <c r="U1028" s="118" t="s">
        <v>195</v>
      </c>
      <c r="V1028" s="106">
        <v>8</v>
      </c>
      <c r="W1028" s="106">
        <v>10</v>
      </c>
      <c r="X1028" s="106">
        <v>6</v>
      </c>
      <c r="Y1028" s="106">
        <v>7</v>
      </c>
      <c r="Z1028" s="106">
        <v>5</v>
      </c>
      <c r="AA1028" s="106">
        <v>6</v>
      </c>
      <c r="AB1028" s="106">
        <v>5</v>
      </c>
      <c r="AC1028" s="106">
        <v>7</v>
      </c>
      <c r="AD1028" s="106">
        <v>4</v>
      </c>
      <c r="AE1028" s="106">
        <v>9</v>
      </c>
      <c r="AF1028" s="106">
        <v>5</v>
      </c>
      <c r="AG1028" s="182">
        <v>9</v>
      </c>
      <c r="AH1028" s="119">
        <f t="shared" si="284"/>
        <v>81</v>
      </c>
      <c r="AI1028" s="106">
        <f t="shared" si="285"/>
        <v>8</v>
      </c>
      <c r="AJ1028" s="107">
        <f t="shared" si="286"/>
        <v>10</v>
      </c>
      <c r="AK1028" s="107">
        <f t="shared" si="287"/>
        <v>6</v>
      </c>
      <c r="AL1028" s="107">
        <f t="shared" si="288"/>
        <v>7</v>
      </c>
      <c r="AM1028" s="107">
        <f t="shared" si="289"/>
        <v>5</v>
      </c>
      <c r="AN1028" s="107">
        <f t="shared" si="290"/>
        <v>6</v>
      </c>
      <c r="AO1028" s="107">
        <f t="shared" si="291"/>
        <v>5</v>
      </c>
      <c r="AP1028" s="107">
        <f t="shared" si="292"/>
        <v>7</v>
      </c>
      <c r="AQ1028" s="107">
        <f t="shared" si="293"/>
        <v>4</v>
      </c>
      <c r="AR1028" s="107">
        <f t="shared" si="294"/>
        <v>9</v>
      </c>
      <c r="AS1028" s="107">
        <f t="shared" si="295"/>
        <v>5</v>
      </c>
      <c r="AT1028" s="107">
        <f t="shared" si="296"/>
        <v>9</v>
      </c>
      <c r="AU1028" s="105">
        <f t="shared" si="297"/>
        <v>81</v>
      </c>
      <c r="AV1028" s="86">
        <v>2968.3899999999994</v>
      </c>
      <c r="AW1028" s="87">
        <f t="shared" si="298"/>
        <v>5245.76</v>
      </c>
      <c r="AX1028" s="87">
        <f t="shared" si="299"/>
        <v>2277.3700000000008</v>
      </c>
    </row>
    <row r="1029" spans="1:50" ht="15.75" thickBot="1" x14ac:dyDescent="0.3">
      <c r="A1029" s="179" t="s">
        <v>105</v>
      </c>
      <c r="B1029" s="180" t="s">
        <v>263</v>
      </c>
      <c r="C1029" s="181" t="s">
        <v>423</v>
      </c>
      <c r="D1029" s="176" t="str">
        <f t="shared" si="283"/>
        <v>1497254858-United-STAR+PLUS-MRSA Northeast</v>
      </c>
      <c r="E1029" s="169" t="s">
        <v>482</v>
      </c>
      <c r="F1029" s="169" t="s">
        <v>233</v>
      </c>
      <c r="G1029" s="169" t="s">
        <v>262</v>
      </c>
      <c r="H1029" s="85" t="s">
        <v>469</v>
      </c>
      <c r="I1029" s="95" t="s">
        <v>510</v>
      </c>
      <c r="J1029" s="116" t="s">
        <v>195</v>
      </c>
      <c r="K1029" s="117" t="s">
        <v>195</v>
      </c>
      <c r="L1029" s="117" t="s">
        <v>195</v>
      </c>
      <c r="M1029" s="117" t="s">
        <v>195</v>
      </c>
      <c r="N1029" s="117" t="s">
        <v>195</v>
      </c>
      <c r="O1029" s="117" t="s">
        <v>195</v>
      </c>
      <c r="P1029" s="117" t="s">
        <v>195</v>
      </c>
      <c r="Q1029" s="117" t="s">
        <v>195</v>
      </c>
      <c r="R1029" s="117" t="s">
        <v>195</v>
      </c>
      <c r="S1029" s="117" t="s">
        <v>195</v>
      </c>
      <c r="T1029" s="117" t="s">
        <v>195</v>
      </c>
      <c r="U1029" s="118" t="s">
        <v>195</v>
      </c>
      <c r="V1029" s="106">
        <v>0</v>
      </c>
      <c r="W1029" s="106">
        <v>19</v>
      </c>
      <c r="X1029" s="106">
        <v>23</v>
      </c>
      <c r="Y1029" s="106">
        <v>60</v>
      </c>
      <c r="Z1029" s="106">
        <v>52</v>
      </c>
      <c r="AA1029" s="106">
        <v>58</v>
      </c>
      <c r="AB1029" s="106">
        <v>52</v>
      </c>
      <c r="AC1029" s="106">
        <v>38</v>
      </c>
      <c r="AD1029" s="106">
        <v>55</v>
      </c>
      <c r="AE1029" s="106">
        <v>56</v>
      </c>
      <c r="AF1029" s="106">
        <v>47</v>
      </c>
      <c r="AG1029" s="182">
        <v>59</v>
      </c>
      <c r="AH1029" s="119">
        <f t="shared" si="284"/>
        <v>519</v>
      </c>
      <c r="AI1029" s="106">
        <f t="shared" si="285"/>
        <v>0</v>
      </c>
      <c r="AJ1029" s="107">
        <f t="shared" si="286"/>
        <v>19</v>
      </c>
      <c r="AK1029" s="107">
        <f t="shared" si="287"/>
        <v>23</v>
      </c>
      <c r="AL1029" s="107">
        <f t="shared" si="288"/>
        <v>60</v>
      </c>
      <c r="AM1029" s="107">
        <f t="shared" si="289"/>
        <v>52</v>
      </c>
      <c r="AN1029" s="107">
        <f t="shared" si="290"/>
        <v>58</v>
      </c>
      <c r="AO1029" s="107">
        <f t="shared" si="291"/>
        <v>52</v>
      </c>
      <c r="AP1029" s="107">
        <f t="shared" si="292"/>
        <v>38</v>
      </c>
      <c r="AQ1029" s="107">
        <f t="shared" si="293"/>
        <v>55</v>
      </c>
      <c r="AR1029" s="107">
        <f t="shared" si="294"/>
        <v>56</v>
      </c>
      <c r="AS1029" s="107">
        <f t="shared" si="295"/>
        <v>47</v>
      </c>
      <c r="AT1029" s="107">
        <f t="shared" si="296"/>
        <v>59</v>
      </c>
      <c r="AU1029" s="105">
        <f t="shared" si="297"/>
        <v>519</v>
      </c>
      <c r="AV1029" s="86">
        <v>36971.43</v>
      </c>
      <c r="AW1029" s="87">
        <f t="shared" si="298"/>
        <v>33611.74</v>
      </c>
      <c r="AX1029" s="87">
        <f t="shared" si="299"/>
        <v>-3359.6900000000023</v>
      </c>
    </row>
    <row r="1030" spans="1:50" ht="15.75" thickBot="1" x14ac:dyDescent="0.3">
      <c r="A1030" s="179" t="s">
        <v>166</v>
      </c>
      <c r="B1030" s="180" t="s">
        <v>260</v>
      </c>
      <c r="C1030" s="181" t="s">
        <v>423</v>
      </c>
      <c r="D1030" s="176" t="str">
        <f t="shared" si="283"/>
        <v>1861991226-United-STAR+PLUS-MRSA Northeast</v>
      </c>
      <c r="E1030" s="169" t="s">
        <v>482</v>
      </c>
      <c r="F1030" s="169" t="s">
        <v>233</v>
      </c>
      <c r="G1030" s="169" t="s">
        <v>262</v>
      </c>
      <c r="H1030" s="85" t="s">
        <v>469</v>
      </c>
      <c r="I1030" s="95" t="s">
        <v>510</v>
      </c>
      <c r="J1030" s="116" t="s">
        <v>195</v>
      </c>
      <c r="K1030" s="117" t="s">
        <v>195</v>
      </c>
      <c r="L1030" s="117" t="s">
        <v>195</v>
      </c>
      <c r="M1030" s="117" t="s">
        <v>195</v>
      </c>
      <c r="N1030" s="117" t="s">
        <v>195</v>
      </c>
      <c r="O1030" s="117" t="s">
        <v>195</v>
      </c>
      <c r="P1030" s="117" t="s">
        <v>195</v>
      </c>
      <c r="Q1030" s="117" t="s">
        <v>195</v>
      </c>
      <c r="R1030" s="117" t="s">
        <v>195</v>
      </c>
      <c r="S1030" s="117" t="s">
        <v>195</v>
      </c>
      <c r="T1030" s="117" t="s">
        <v>195</v>
      </c>
      <c r="U1030" s="118" t="s">
        <v>195</v>
      </c>
      <c r="V1030" s="106">
        <v>0</v>
      </c>
      <c r="W1030" s="106">
        <v>20</v>
      </c>
      <c r="X1030" s="106">
        <v>29</v>
      </c>
      <c r="Y1030" s="106">
        <v>31</v>
      </c>
      <c r="Z1030" s="106">
        <v>46</v>
      </c>
      <c r="AA1030" s="106">
        <v>36</v>
      </c>
      <c r="AB1030" s="106">
        <v>52</v>
      </c>
      <c r="AC1030" s="106">
        <v>52</v>
      </c>
      <c r="AD1030" s="106">
        <v>33</v>
      </c>
      <c r="AE1030" s="106">
        <v>41</v>
      </c>
      <c r="AF1030" s="106">
        <v>34</v>
      </c>
      <c r="AG1030" s="182">
        <v>40</v>
      </c>
      <c r="AH1030" s="119">
        <f t="shared" si="284"/>
        <v>414</v>
      </c>
      <c r="AI1030" s="106">
        <f t="shared" si="285"/>
        <v>0</v>
      </c>
      <c r="AJ1030" s="107">
        <f t="shared" si="286"/>
        <v>20</v>
      </c>
      <c r="AK1030" s="107">
        <f t="shared" si="287"/>
        <v>29</v>
      </c>
      <c r="AL1030" s="107">
        <f t="shared" si="288"/>
        <v>31</v>
      </c>
      <c r="AM1030" s="107">
        <f t="shared" si="289"/>
        <v>46</v>
      </c>
      <c r="AN1030" s="107">
        <f t="shared" si="290"/>
        <v>36</v>
      </c>
      <c r="AO1030" s="107">
        <f t="shared" si="291"/>
        <v>52</v>
      </c>
      <c r="AP1030" s="107">
        <f t="shared" si="292"/>
        <v>52</v>
      </c>
      <c r="AQ1030" s="107">
        <f t="shared" si="293"/>
        <v>33</v>
      </c>
      <c r="AR1030" s="107">
        <f t="shared" si="294"/>
        <v>41</v>
      </c>
      <c r="AS1030" s="107">
        <f t="shared" si="295"/>
        <v>34</v>
      </c>
      <c r="AT1030" s="107">
        <f t="shared" si="296"/>
        <v>40</v>
      </c>
      <c r="AU1030" s="105">
        <f t="shared" si="297"/>
        <v>414</v>
      </c>
      <c r="AV1030" s="86">
        <v>90788.180000000022</v>
      </c>
      <c r="AW1030" s="87">
        <f t="shared" si="298"/>
        <v>26811.68</v>
      </c>
      <c r="AX1030" s="87">
        <f t="shared" si="299"/>
        <v>-63976.500000000022</v>
      </c>
    </row>
    <row r="1031" spans="1:50" ht="15.75" thickBot="1" x14ac:dyDescent="0.3">
      <c r="A1031" s="179" t="s">
        <v>42</v>
      </c>
      <c r="B1031" s="180" t="s">
        <v>264</v>
      </c>
      <c r="C1031" s="181" t="s">
        <v>423</v>
      </c>
      <c r="D1031" s="176" t="str">
        <f t="shared" si="283"/>
        <v>1033687900-United-STAR+PLUS-MRSA Northeast</v>
      </c>
      <c r="E1031" s="169" t="s">
        <v>482</v>
      </c>
      <c r="F1031" s="169" t="s">
        <v>233</v>
      </c>
      <c r="G1031" s="169" t="s">
        <v>262</v>
      </c>
      <c r="H1031" s="85" t="s">
        <v>469</v>
      </c>
      <c r="I1031" s="95" t="s">
        <v>510</v>
      </c>
      <c r="J1031" s="116" t="s">
        <v>195</v>
      </c>
      <c r="K1031" s="117" t="s">
        <v>195</v>
      </c>
      <c r="L1031" s="117" t="s">
        <v>195</v>
      </c>
      <c r="M1031" s="117" t="s">
        <v>195</v>
      </c>
      <c r="N1031" s="117" t="s">
        <v>195</v>
      </c>
      <c r="O1031" s="117" t="s">
        <v>195</v>
      </c>
      <c r="P1031" s="117" t="s">
        <v>195</v>
      </c>
      <c r="Q1031" s="117" t="s">
        <v>195</v>
      </c>
      <c r="R1031" s="117" t="s">
        <v>195</v>
      </c>
      <c r="S1031" s="117" t="s">
        <v>195</v>
      </c>
      <c r="T1031" s="117" t="s">
        <v>195</v>
      </c>
      <c r="U1031" s="118" t="s">
        <v>195</v>
      </c>
      <c r="V1031" s="106">
        <v>12</v>
      </c>
      <c r="W1031" s="106">
        <v>11</v>
      </c>
      <c r="X1031" s="106">
        <v>9</v>
      </c>
      <c r="Y1031" s="106">
        <v>10</v>
      </c>
      <c r="Z1031" s="106">
        <v>12</v>
      </c>
      <c r="AA1031" s="106">
        <v>17</v>
      </c>
      <c r="AB1031" s="106">
        <v>10</v>
      </c>
      <c r="AC1031" s="106">
        <v>11</v>
      </c>
      <c r="AD1031" s="106">
        <v>11</v>
      </c>
      <c r="AE1031" s="106">
        <v>15</v>
      </c>
      <c r="AF1031" s="106">
        <v>11</v>
      </c>
      <c r="AG1031" s="182">
        <v>16</v>
      </c>
      <c r="AH1031" s="119">
        <f t="shared" si="284"/>
        <v>145</v>
      </c>
      <c r="AI1031" s="106">
        <f t="shared" si="285"/>
        <v>12</v>
      </c>
      <c r="AJ1031" s="107">
        <f t="shared" si="286"/>
        <v>11</v>
      </c>
      <c r="AK1031" s="107">
        <f t="shared" si="287"/>
        <v>9</v>
      </c>
      <c r="AL1031" s="107">
        <f t="shared" si="288"/>
        <v>10</v>
      </c>
      <c r="AM1031" s="107">
        <f t="shared" si="289"/>
        <v>12</v>
      </c>
      <c r="AN1031" s="107">
        <f t="shared" si="290"/>
        <v>17</v>
      </c>
      <c r="AO1031" s="107">
        <f t="shared" si="291"/>
        <v>10</v>
      </c>
      <c r="AP1031" s="107">
        <f t="shared" si="292"/>
        <v>11</v>
      </c>
      <c r="AQ1031" s="107">
        <f t="shared" si="293"/>
        <v>11</v>
      </c>
      <c r="AR1031" s="107">
        <f t="shared" si="294"/>
        <v>15</v>
      </c>
      <c r="AS1031" s="107">
        <f t="shared" si="295"/>
        <v>11</v>
      </c>
      <c r="AT1031" s="107">
        <f t="shared" si="296"/>
        <v>16</v>
      </c>
      <c r="AU1031" s="105">
        <f t="shared" si="297"/>
        <v>145</v>
      </c>
      <c r="AV1031" s="86">
        <v>14252.09</v>
      </c>
      <c r="AW1031" s="87">
        <f t="shared" si="298"/>
        <v>9390.56</v>
      </c>
      <c r="AX1031" s="87">
        <f t="shared" si="299"/>
        <v>-4861.5300000000007</v>
      </c>
    </row>
    <row r="1032" spans="1:50" ht="15.75" thickBot="1" x14ac:dyDescent="0.3">
      <c r="A1032" s="179" t="s">
        <v>106</v>
      </c>
      <c r="B1032" s="180" t="s">
        <v>375</v>
      </c>
      <c r="C1032" s="181" t="s">
        <v>423</v>
      </c>
      <c r="D1032" s="176" t="str">
        <f t="shared" si="283"/>
        <v>1497750962-United-STAR+PLUS-MRSA Northeast</v>
      </c>
      <c r="E1032" s="169" t="s">
        <v>482</v>
      </c>
      <c r="F1032" s="169" t="s">
        <v>233</v>
      </c>
      <c r="G1032" s="169" t="s">
        <v>262</v>
      </c>
      <c r="H1032" s="85" t="s">
        <v>469</v>
      </c>
      <c r="I1032" s="95" t="s">
        <v>510</v>
      </c>
      <c r="J1032" s="116" t="s">
        <v>195</v>
      </c>
      <c r="K1032" s="117" t="s">
        <v>195</v>
      </c>
      <c r="L1032" s="117" t="s">
        <v>195</v>
      </c>
      <c r="M1032" s="117" t="s">
        <v>195</v>
      </c>
      <c r="N1032" s="117" t="s">
        <v>195</v>
      </c>
      <c r="O1032" s="117" t="s">
        <v>195</v>
      </c>
      <c r="P1032" s="117" t="s">
        <v>195</v>
      </c>
      <c r="Q1032" s="117" t="s">
        <v>195</v>
      </c>
      <c r="R1032" s="117" t="s">
        <v>195</v>
      </c>
      <c r="S1032" s="117" t="s">
        <v>195</v>
      </c>
      <c r="T1032" s="117" t="s">
        <v>195</v>
      </c>
      <c r="U1032" s="118" t="s">
        <v>195</v>
      </c>
      <c r="V1032" s="106">
        <v>6</v>
      </c>
      <c r="W1032" s="106">
        <v>4</v>
      </c>
      <c r="X1032" s="106">
        <v>6</v>
      </c>
      <c r="Y1032" s="106">
        <v>8</v>
      </c>
      <c r="Z1032" s="106">
        <v>4</v>
      </c>
      <c r="AA1032" s="106">
        <v>5</v>
      </c>
      <c r="AB1032" s="106">
        <v>5</v>
      </c>
      <c r="AC1032" s="106">
        <v>6</v>
      </c>
      <c r="AD1032" s="106">
        <v>4</v>
      </c>
      <c r="AE1032" s="106">
        <v>10</v>
      </c>
      <c r="AF1032" s="106">
        <v>4</v>
      </c>
      <c r="AG1032" s="182">
        <v>5</v>
      </c>
      <c r="AH1032" s="119">
        <f t="shared" si="284"/>
        <v>67</v>
      </c>
      <c r="AI1032" s="106">
        <f t="shared" si="285"/>
        <v>6</v>
      </c>
      <c r="AJ1032" s="107">
        <f t="shared" si="286"/>
        <v>4</v>
      </c>
      <c r="AK1032" s="107">
        <f t="shared" si="287"/>
        <v>6</v>
      </c>
      <c r="AL1032" s="107">
        <f t="shared" si="288"/>
        <v>8</v>
      </c>
      <c r="AM1032" s="107">
        <f t="shared" si="289"/>
        <v>4</v>
      </c>
      <c r="AN1032" s="107">
        <f t="shared" si="290"/>
        <v>5</v>
      </c>
      <c r="AO1032" s="107">
        <f t="shared" si="291"/>
        <v>5</v>
      </c>
      <c r="AP1032" s="107">
        <f t="shared" si="292"/>
        <v>6</v>
      </c>
      <c r="AQ1032" s="107">
        <f t="shared" si="293"/>
        <v>4</v>
      </c>
      <c r="AR1032" s="107">
        <f t="shared" si="294"/>
        <v>10</v>
      </c>
      <c r="AS1032" s="107">
        <f t="shared" si="295"/>
        <v>4</v>
      </c>
      <c r="AT1032" s="107">
        <f t="shared" si="296"/>
        <v>5</v>
      </c>
      <c r="AU1032" s="105">
        <f t="shared" si="297"/>
        <v>67</v>
      </c>
      <c r="AV1032" s="86">
        <v>1925.4999999999995</v>
      </c>
      <c r="AW1032" s="87">
        <f t="shared" si="298"/>
        <v>4339.09</v>
      </c>
      <c r="AX1032" s="87">
        <f t="shared" si="299"/>
        <v>2413.5900000000006</v>
      </c>
    </row>
    <row r="1033" spans="1:50" ht="15.75" thickBot="1" x14ac:dyDescent="0.3">
      <c r="A1033" s="179" t="s">
        <v>193</v>
      </c>
      <c r="B1033" s="180" t="s">
        <v>376</v>
      </c>
      <c r="C1033" s="181" t="s">
        <v>423</v>
      </c>
      <c r="D1033" s="176" t="str">
        <f t="shared" si="283"/>
        <v>1295937449-United-STAR+PLUS-MRSA Northeast</v>
      </c>
      <c r="E1033" s="169" t="s">
        <v>482</v>
      </c>
      <c r="F1033" s="169" t="s">
        <v>233</v>
      </c>
      <c r="G1033" s="169" t="s">
        <v>262</v>
      </c>
      <c r="H1033" s="85" t="s">
        <v>468</v>
      </c>
      <c r="I1033" s="95" t="s">
        <v>510</v>
      </c>
      <c r="J1033" s="116" t="s">
        <v>195</v>
      </c>
      <c r="K1033" s="117" t="s">
        <v>195</v>
      </c>
      <c r="L1033" s="117" t="s">
        <v>195</v>
      </c>
      <c r="M1033" s="117" t="s">
        <v>195</v>
      </c>
      <c r="N1033" s="117" t="s">
        <v>195</v>
      </c>
      <c r="O1033" s="117" t="s">
        <v>195</v>
      </c>
      <c r="P1033" s="117" t="s">
        <v>195</v>
      </c>
      <c r="Q1033" s="117" t="s">
        <v>195</v>
      </c>
      <c r="R1033" s="117" t="s">
        <v>195</v>
      </c>
      <c r="S1033" s="117" t="s">
        <v>195</v>
      </c>
      <c r="T1033" s="117" t="s">
        <v>195</v>
      </c>
      <c r="U1033" s="118" t="s">
        <v>195</v>
      </c>
      <c r="V1033" s="106">
        <v>40</v>
      </c>
      <c r="W1033" s="106">
        <v>29</v>
      </c>
      <c r="X1033" s="106">
        <v>32</v>
      </c>
      <c r="Y1033" s="106">
        <v>38</v>
      </c>
      <c r="Z1033" s="106">
        <v>28</v>
      </c>
      <c r="AA1033" s="106">
        <v>24</v>
      </c>
      <c r="AB1033" s="106">
        <v>27</v>
      </c>
      <c r="AC1033" s="106">
        <v>24</v>
      </c>
      <c r="AD1033" s="106">
        <v>30</v>
      </c>
      <c r="AE1033" s="106">
        <v>28</v>
      </c>
      <c r="AF1033" s="106">
        <v>21</v>
      </c>
      <c r="AG1033" s="182">
        <v>13</v>
      </c>
      <c r="AH1033" s="119">
        <f t="shared" si="284"/>
        <v>334</v>
      </c>
      <c r="AI1033" s="106">
        <f t="shared" si="285"/>
        <v>40</v>
      </c>
      <c r="AJ1033" s="107">
        <f t="shared" si="286"/>
        <v>29</v>
      </c>
      <c r="AK1033" s="107">
        <f t="shared" si="287"/>
        <v>32</v>
      </c>
      <c r="AL1033" s="107">
        <f t="shared" si="288"/>
        <v>38</v>
      </c>
      <c r="AM1033" s="107">
        <f t="shared" si="289"/>
        <v>28</v>
      </c>
      <c r="AN1033" s="107">
        <f t="shared" si="290"/>
        <v>24</v>
      </c>
      <c r="AO1033" s="107">
        <f t="shared" si="291"/>
        <v>27</v>
      </c>
      <c r="AP1033" s="107">
        <f t="shared" si="292"/>
        <v>24</v>
      </c>
      <c r="AQ1033" s="107">
        <f t="shared" si="293"/>
        <v>30</v>
      </c>
      <c r="AR1033" s="107">
        <f t="shared" si="294"/>
        <v>28</v>
      </c>
      <c r="AS1033" s="107">
        <f t="shared" si="295"/>
        <v>21</v>
      </c>
      <c r="AT1033" s="107">
        <f t="shared" si="296"/>
        <v>13</v>
      </c>
      <c r="AU1033" s="105">
        <f t="shared" si="297"/>
        <v>334</v>
      </c>
      <c r="AV1033" s="86">
        <v>14700.039999999999</v>
      </c>
      <c r="AW1033" s="87">
        <f t="shared" si="298"/>
        <v>36350.129999999997</v>
      </c>
      <c r="AX1033" s="87">
        <f t="shared" si="299"/>
        <v>21650.089999999997</v>
      </c>
    </row>
    <row r="1034" spans="1:50" ht="15.75" thickBot="1" x14ac:dyDescent="0.3">
      <c r="A1034" s="179" t="s">
        <v>91</v>
      </c>
      <c r="B1034" s="180" t="s">
        <v>420</v>
      </c>
      <c r="C1034" s="181" t="s">
        <v>423</v>
      </c>
      <c r="D1034" s="176" t="str">
        <f t="shared" si="283"/>
        <v>1417489956-United-STAR+PLUS-MRSA Northeast</v>
      </c>
      <c r="E1034" s="169" t="s">
        <v>482</v>
      </c>
      <c r="F1034" s="169" t="s">
        <v>233</v>
      </c>
      <c r="G1034" s="169" t="s">
        <v>262</v>
      </c>
      <c r="H1034" s="85" t="s">
        <v>469</v>
      </c>
      <c r="I1034" s="95" t="s">
        <v>510</v>
      </c>
      <c r="J1034" s="116" t="s">
        <v>38</v>
      </c>
      <c r="K1034" s="117" t="s">
        <v>38</v>
      </c>
      <c r="L1034" s="117" t="s">
        <v>38</v>
      </c>
      <c r="M1034" s="117" t="s">
        <v>38</v>
      </c>
      <c r="N1034" s="117" t="s">
        <v>38</v>
      </c>
      <c r="O1034" s="117" t="s">
        <v>38</v>
      </c>
      <c r="P1034" s="117" t="s">
        <v>38</v>
      </c>
      <c r="Q1034" s="117" t="s">
        <v>38</v>
      </c>
      <c r="R1034" s="117" t="s">
        <v>38</v>
      </c>
      <c r="S1034" s="117" t="s">
        <v>38</v>
      </c>
      <c r="T1034" s="117" t="s">
        <v>38</v>
      </c>
      <c r="U1034" s="118" t="s">
        <v>38</v>
      </c>
      <c r="V1034" s="106">
        <v>28</v>
      </c>
      <c r="W1034" s="106">
        <v>37</v>
      </c>
      <c r="X1034" s="106">
        <v>33</v>
      </c>
      <c r="Y1034" s="106">
        <v>38</v>
      </c>
      <c r="Z1034" s="106">
        <v>33</v>
      </c>
      <c r="AA1034" s="106">
        <v>38</v>
      </c>
      <c r="AB1034" s="106">
        <v>37</v>
      </c>
      <c r="AC1034" s="106">
        <v>32</v>
      </c>
      <c r="AD1034" s="106">
        <v>38</v>
      </c>
      <c r="AE1034" s="106">
        <v>30</v>
      </c>
      <c r="AF1034" s="106">
        <v>27</v>
      </c>
      <c r="AG1034" s="182">
        <v>30</v>
      </c>
      <c r="AH1034" s="119">
        <f t="shared" si="284"/>
        <v>401</v>
      </c>
      <c r="AI1034" s="106">
        <f t="shared" si="285"/>
        <v>0</v>
      </c>
      <c r="AJ1034" s="107">
        <f t="shared" si="286"/>
        <v>0</v>
      </c>
      <c r="AK1034" s="107">
        <f t="shared" si="287"/>
        <v>0</v>
      </c>
      <c r="AL1034" s="107">
        <f t="shared" si="288"/>
        <v>0</v>
      </c>
      <c r="AM1034" s="107">
        <f t="shared" si="289"/>
        <v>0</v>
      </c>
      <c r="AN1034" s="107">
        <f t="shared" si="290"/>
        <v>0</v>
      </c>
      <c r="AO1034" s="107">
        <f t="shared" si="291"/>
        <v>0</v>
      </c>
      <c r="AP1034" s="107">
        <f t="shared" si="292"/>
        <v>0</v>
      </c>
      <c r="AQ1034" s="107">
        <f t="shared" si="293"/>
        <v>0</v>
      </c>
      <c r="AR1034" s="107">
        <f t="shared" si="294"/>
        <v>0</v>
      </c>
      <c r="AS1034" s="107">
        <f t="shared" si="295"/>
        <v>0</v>
      </c>
      <c r="AT1034" s="107">
        <f t="shared" si="296"/>
        <v>0</v>
      </c>
      <c r="AU1034" s="105">
        <f t="shared" si="297"/>
        <v>0</v>
      </c>
      <c r="AV1034" s="86">
        <v>13679.730000000003</v>
      </c>
      <c r="AW1034" s="87">
        <f t="shared" si="298"/>
        <v>0</v>
      </c>
      <c r="AX1034" s="87">
        <f t="shared" si="299"/>
        <v>-13679.730000000003</v>
      </c>
    </row>
    <row r="1035" spans="1:50" ht="15.75" thickBot="1" x14ac:dyDescent="0.3">
      <c r="A1035" s="179" t="s">
        <v>107</v>
      </c>
      <c r="B1035" s="180" t="s">
        <v>435</v>
      </c>
      <c r="C1035" s="181" t="s">
        <v>423</v>
      </c>
      <c r="D1035" s="176" t="str">
        <f t="shared" si="283"/>
        <v>1508339219-United-STAR+PLUS-MRSA Northeast</v>
      </c>
      <c r="E1035" s="169" t="s">
        <v>482</v>
      </c>
      <c r="F1035" s="169" t="s">
        <v>233</v>
      </c>
      <c r="G1035" s="169" t="s">
        <v>262</v>
      </c>
      <c r="H1035" s="85" t="s">
        <v>469</v>
      </c>
      <c r="I1035" s="95" t="s">
        <v>510</v>
      </c>
      <c r="J1035" s="116" t="s">
        <v>195</v>
      </c>
      <c r="K1035" s="117" t="s">
        <v>195</v>
      </c>
      <c r="L1035" s="117" t="s">
        <v>195</v>
      </c>
      <c r="M1035" s="117" t="s">
        <v>195</v>
      </c>
      <c r="N1035" s="117" t="s">
        <v>195</v>
      </c>
      <c r="O1035" s="117" t="s">
        <v>195</v>
      </c>
      <c r="P1035" s="117" t="s">
        <v>195</v>
      </c>
      <c r="Q1035" s="117" t="s">
        <v>195</v>
      </c>
      <c r="R1035" s="117" t="s">
        <v>195</v>
      </c>
      <c r="S1035" s="117" t="s">
        <v>195</v>
      </c>
      <c r="T1035" s="117" t="s">
        <v>195</v>
      </c>
      <c r="U1035" s="118" t="s">
        <v>195</v>
      </c>
      <c r="V1035" s="106">
        <v>0</v>
      </c>
      <c r="W1035" s="106">
        <v>0</v>
      </c>
      <c r="X1035" s="106">
        <v>3</v>
      </c>
      <c r="Y1035" s="106">
        <v>0</v>
      </c>
      <c r="Z1035" s="106">
        <v>0</v>
      </c>
      <c r="AA1035" s="106">
        <v>0</v>
      </c>
      <c r="AB1035" s="106">
        <v>0</v>
      </c>
      <c r="AC1035" s="106">
        <v>0</v>
      </c>
      <c r="AD1035" s="106">
        <v>0</v>
      </c>
      <c r="AE1035" s="106">
        <v>0</v>
      </c>
      <c r="AF1035" s="106">
        <v>1</v>
      </c>
      <c r="AG1035" s="182">
        <v>1</v>
      </c>
      <c r="AH1035" s="119">
        <f t="shared" si="284"/>
        <v>5</v>
      </c>
      <c r="AI1035" s="106">
        <f t="shared" si="285"/>
        <v>0</v>
      </c>
      <c r="AJ1035" s="107">
        <f t="shared" si="286"/>
        <v>0</v>
      </c>
      <c r="AK1035" s="107">
        <f t="shared" si="287"/>
        <v>3</v>
      </c>
      <c r="AL1035" s="107">
        <f t="shared" si="288"/>
        <v>0</v>
      </c>
      <c r="AM1035" s="107">
        <f t="shared" si="289"/>
        <v>0</v>
      </c>
      <c r="AN1035" s="107">
        <f t="shared" si="290"/>
        <v>0</v>
      </c>
      <c r="AO1035" s="107">
        <f t="shared" si="291"/>
        <v>0</v>
      </c>
      <c r="AP1035" s="107">
        <f t="shared" si="292"/>
        <v>0</v>
      </c>
      <c r="AQ1035" s="107">
        <f t="shared" si="293"/>
        <v>0</v>
      </c>
      <c r="AR1035" s="107">
        <f t="shared" si="294"/>
        <v>0</v>
      </c>
      <c r="AS1035" s="107">
        <f t="shared" si="295"/>
        <v>1</v>
      </c>
      <c r="AT1035" s="107">
        <f t="shared" si="296"/>
        <v>1</v>
      </c>
      <c r="AU1035" s="105">
        <f t="shared" si="297"/>
        <v>5</v>
      </c>
      <c r="AV1035" s="86">
        <v>4164.87</v>
      </c>
      <c r="AW1035" s="87">
        <f t="shared" si="298"/>
        <v>323.81</v>
      </c>
      <c r="AX1035" s="87">
        <f t="shared" si="299"/>
        <v>-3841.06</v>
      </c>
    </row>
    <row r="1036" spans="1:50" ht="15.75" thickBot="1" x14ac:dyDescent="0.3">
      <c r="A1036" s="179" t="s">
        <v>89</v>
      </c>
      <c r="B1036" s="180" t="s">
        <v>298</v>
      </c>
      <c r="C1036" s="181" t="s">
        <v>423</v>
      </c>
      <c r="D1036" s="176" t="str">
        <f t="shared" si="283"/>
        <v>1407355860-United-STAR+PLUS-MRSA Northeast</v>
      </c>
      <c r="E1036" s="169" t="s">
        <v>482</v>
      </c>
      <c r="F1036" s="169" t="s">
        <v>233</v>
      </c>
      <c r="G1036" s="169" t="s">
        <v>262</v>
      </c>
      <c r="H1036" s="85" t="s">
        <v>469</v>
      </c>
      <c r="I1036" s="95" t="s">
        <v>510</v>
      </c>
      <c r="J1036" s="116" t="s">
        <v>195</v>
      </c>
      <c r="K1036" s="117" t="s">
        <v>195</v>
      </c>
      <c r="L1036" s="117" t="s">
        <v>195</v>
      </c>
      <c r="M1036" s="117" t="s">
        <v>195</v>
      </c>
      <c r="N1036" s="117" t="s">
        <v>195</v>
      </c>
      <c r="O1036" s="117" t="s">
        <v>195</v>
      </c>
      <c r="P1036" s="117" t="s">
        <v>195</v>
      </c>
      <c r="Q1036" s="117" t="s">
        <v>195</v>
      </c>
      <c r="R1036" s="117" t="s">
        <v>195</v>
      </c>
      <c r="S1036" s="117" t="s">
        <v>195</v>
      </c>
      <c r="T1036" s="117" t="s">
        <v>195</v>
      </c>
      <c r="U1036" s="118" t="s">
        <v>195</v>
      </c>
      <c r="V1036" s="106">
        <v>4</v>
      </c>
      <c r="W1036" s="106">
        <v>9</v>
      </c>
      <c r="X1036" s="106">
        <v>5</v>
      </c>
      <c r="Y1036" s="106">
        <v>4</v>
      </c>
      <c r="Z1036" s="106">
        <v>7</v>
      </c>
      <c r="AA1036" s="106">
        <v>11</v>
      </c>
      <c r="AB1036" s="106">
        <v>4</v>
      </c>
      <c r="AC1036" s="106">
        <v>6</v>
      </c>
      <c r="AD1036" s="106">
        <v>6</v>
      </c>
      <c r="AE1036" s="106">
        <v>7</v>
      </c>
      <c r="AF1036" s="106">
        <v>2</v>
      </c>
      <c r="AG1036" s="182">
        <v>6</v>
      </c>
      <c r="AH1036" s="119">
        <f t="shared" si="284"/>
        <v>71</v>
      </c>
      <c r="AI1036" s="106">
        <f t="shared" si="285"/>
        <v>4</v>
      </c>
      <c r="AJ1036" s="107">
        <f t="shared" si="286"/>
        <v>9</v>
      </c>
      <c r="AK1036" s="107">
        <f t="shared" si="287"/>
        <v>5</v>
      </c>
      <c r="AL1036" s="107">
        <f t="shared" si="288"/>
        <v>4</v>
      </c>
      <c r="AM1036" s="107">
        <f t="shared" si="289"/>
        <v>7</v>
      </c>
      <c r="AN1036" s="107">
        <f t="shared" si="290"/>
        <v>11</v>
      </c>
      <c r="AO1036" s="107">
        <f t="shared" si="291"/>
        <v>4</v>
      </c>
      <c r="AP1036" s="107">
        <f t="shared" si="292"/>
        <v>6</v>
      </c>
      <c r="AQ1036" s="107">
        <f t="shared" si="293"/>
        <v>6</v>
      </c>
      <c r="AR1036" s="107">
        <f t="shared" si="294"/>
        <v>7</v>
      </c>
      <c r="AS1036" s="107">
        <f t="shared" si="295"/>
        <v>2</v>
      </c>
      <c r="AT1036" s="107">
        <f t="shared" si="296"/>
        <v>6</v>
      </c>
      <c r="AU1036" s="105">
        <f t="shared" si="297"/>
        <v>71</v>
      </c>
      <c r="AV1036" s="86">
        <v>11031.470000000005</v>
      </c>
      <c r="AW1036" s="87">
        <f t="shared" si="298"/>
        <v>4598.1400000000003</v>
      </c>
      <c r="AX1036" s="87">
        <f t="shared" si="299"/>
        <v>-6433.3300000000045</v>
      </c>
    </row>
    <row r="1037" spans="1:50" ht="15.75" thickBot="1" x14ac:dyDescent="0.3">
      <c r="A1037" s="179" t="s">
        <v>128</v>
      </c>
      <c r="B1037" s="180" t="s">
        <v>300</v>
      </c>
      <c r="C1037" s="181" t="s">
        <v>423</v>
      </c>
      <c r="D1037" s="176" t="str">
        <f t="shared" si="283"/>
        <v>1639678030-United-STAR+PLUS-MRSA Northeast</v>
      </c>
      <c r="E1037" s="169" t="s">
        <v>482</v>
      </c>
      <c r="F1037" s="169" t="s">
        <v>233</v>
      </c>
      <c r="G1037" s="169" t="s">
        <v>262</v>
      </c>
      <c r="H1037" s="85" t="s">
        <v>469</v>
      </c>
      <c r="I1037" s="95" t="s">
        <v>510</v>
      </c>
      <c r="J1037" s="116" t="s">
        <v>195</v>
      </c>
      <c r="K1037" s="117" t="s">
        <v>195</v>
      </c>
      <c r="L1037" s="117" t="s">
        <v>195</v>
      </c>
      <c r="M1037" s="117" t="s">
        <v>195</v>
      </c>
      <c r="N1037" s="117" t="s">
        <v>195</v>
      </c>
      <c r="O1037" s="117" t="s">
        <v>195</v>
      </c>
      <c r="P1037" s="117" t="s">
        <v>195</v>
      </c>
      <c r="Q1037" s="117" t="s">
        <v>195</v>
      </c>
      <c r="R1037" s="117" t="s">
        <v>195</v>
      </c>
      <c r="S1037" s="117" t="s">
        <v>195</v>
      </c>
      <c r="T1037" s="117" t="s">
        <v>195</v>
      </c>
      <c r="U1037" s="118" t="s">
        <v>195</v>
      </c>
      <c r="V1037" s="106">
        <v>29</v>
      </c>
      <c r="W1037" s="106">
        <v>36</v>
      </c>
      <c r="X1037" s="106">
        <v>27</v>
      </c>
      <c r="Y1037" s="106">
        <v>20</v>
      </c>
      <c r="Z1037" s="106">
        <v>43</v>
      </c>
      <c r="AA1037" s="106">
        <v>30</v>
      </c>
      <c r="AB1037" s="106">
        <v>36</v>
      </c>
      <c r="AC1037" s="106">
        <v>36</v>
      </c>
      <c r="AD1037" s="106">
        <v>39</v>
      </c>
      <c r="AE1037" s="106">
        <v>38</v>
      </c>
      <c r="AF1037" s="106">
        <v>37</v>
      </c>
      <c r="AG1037" s="182">
        <v>35</v>
      </c>
      <c r="AH1037" s="119">
        <f t="shared" si="284"/>
        <v>406</v>
      </c>
      <c r="AI1037" s="106">
        <f t="shared" si="285"/>
        <v>29</v>
      </c>
      <c r="AJ1037" s="107">
        <f t="shared" si="286"/>
        <v>36</v>
      </c>
      <c r="AK1037" s="107">
        <f t="shared" si="287"/>
        <v>27</v>
      </c>
      <c r="AL1037" s="107">
        <f t="shared" si="288"/>
        <v>20</v>
      </c>
      <c r="AM1037" s="107">
        <f t="shared" si="289"/>
        <v>43</v>
      </c>
      <c r="AN1037" s="107">
        <f t="shared" si="290"/>
        <v>30</v>
      </c>
      <c r="AO1037" s="107">
        <f t="shared" si="291"/>
        <v>36</v>
      </c>
      <c r="AP1037" s="107">
        <f t="shared" si="292"/>
        <v>36</v>
      </c>
      <c r="AQ1037" s="107">
        <f t="shared" si="293"/>
        <v>39</v>
      </c>
      <c r="AR1037" s="107">
        <f t="shared" si="294"/>
        <v>38</v>
      </c>
      <c r="AS1037" s="107">
        <f t="shared" si="295"/>
        <v>37</v>
      </c>
      <c r="AT1037" s="107">
        <f t="shared" si="296"/>
        <v>35</v>
      </c>
      <c r="AU1037" s="105">
        <f t="shared" si="297"/>
        <v>406</v>
      </c>
      <c r="AV1037" s="86">
        <v>10703.159999999998</v>
      </c>
      <c r="AW1037" s="87">
        <f t="shared" si="298"/>
        <v>26293.58</v>
      </c>
      <c r="AX1037" s="87">
        <f t="shared" si="299"/>
        <v>15590.420000000004</v>
      </c>
    </row>
    <row r="1038" spans="1:50" ht="15.75" thickBot="1" x14ac:dyDescent="0.3">
      <c r="A1038" s="179" t="s">
        <v>41</v>
      </c>
      <c r="B1038" s="180" t="s">
        <v>301</v>
      </c>
      <c r="C1038" s="181" t="s">
        <v>423</v>
      </c>
      <c r="D1038" s="176" t="str">
        <f t="shared" si="283"/>
        <v>1033641105-United-STAR+PLUS-MRSA Northeast</v>
      </c>
      <c r="E1038" s="169" t="s">
        <v>482</v>
      </c>
      <c r="F1038" s="169" t="s">
        <v>233</v>
      </c>
      <c r="G1038" s="169" t="s">
        <v>262</v>
      </c>
      <c r="H1038" s="85" t="s">
        <v>468</v>
      </c>
      <c r="I1038" s="95" t="s">
        <v>510</v>
      </c>
      <c r="J1038" s="116" t="s">
        <v>38</v>
      </c>
      <c r="K1038" s="117" t="s">
        <v>38</v>
      </c>
      <c r="L1038" s="117" t="s">
        <v>38</v>
      </c>
      <c r="M1038" s="117" t="s">
        <v>38</v>
      </c>
      <c r="N1038" s="117" t="s">
        <v>38</v>
      </c>
      <c r="O1038" s="117" t="s">
        <v>38</v>
      </c>
      <c r="P1038" s="117" t="s">
        <v>38</v>
      </c>
      <c r="Q1038" s="117" t="s">
        <v>38</v>
      </c>
      <c r="R1038" s="117" t="s">
        <v>38</v>
      </c>
      <c r="S1038" s="117" t="s">
        <v>38</v>
      </c>
      <c r="T1038" s="117" t="s">
        <v>38</v>
      </c>
      <c r="U1038" s="118" t="s">
        <v>38</v>
      </c>
      <c r="V1038" s="106">
        <v>0</v>
      </c>
      <c r="W1038" s="106">
        <v>0</v>
      </c>
      <c r="X1038" s="106">
        <v>0</v>
      </c>
      <c r="Y1038" s="106">
        <v>1</v>
      </c>
      <c r="Z1038" s="106">
        <v>0</v>
      </c>
      <c r="AA1038" s="106">
        <v>0</v>
      </c>
      <c r="AB1038" s="106">
        <v>0</v>
      </c>
      <c r="AC1038" s="106">
        <v>1</v>
      </c>
      <c r="AD1038" s="106">
        <v>0</v>
      </c>
      <c r="AE1038" s="106">
        <v>0</v>
      </c>
      <c r="AF1038" s="106">
        <v>0</v>
      </c>
      <c r="AG1038" s="182">
        <v>0</v>
      </c>
      <c r="AH1038" s="119">
        <f t="shared" si="284"/>
        <v>2</v>
      </c>
      <c r="AI1038" s="106">
        <f t="shared" si="285"/>
        <v>0</v>
      </c>
      <c r="AJ1038" s="107">
        <f t="shared" si="286"/>
        <v>0</v>
      </c>
      <c r="AK1038" s="107">
        <f t="shared" si="287"/>
        <v>0</v>
      </c>
      <c r="AL1038" s="107">
        <f t="shared" si="288"/>
        <v>0</v>
      </c>
      <c r="AM1038" s="107">
        <f t="shared" si="289"/>
        <v>0</v>
      </c>
      <c r="AN1038" s="107">
        <f t="shared" si="290"/>
        <v>0</v>
      </c>
      <c r="AO1038" s="107">
        <f t="shared" si="291"/>
        <v>0</v>
      </c>
      <c r="AP1038" s="107">
        <f t="shared" si="292"/>
        <v>0</v>
      </c>
      <c r="AQ1038" s="107">
        <f t="shared" si="293"/>
        <v>0</v>
      </c>
      <c r="AR1038" s="107">
        <f t="shared" si="294"/>
        <v>0</v>
      </c>
      <c r="AS1038" s="107">
        <f t="shared" si="295"/>
        <v>0</v>
      </c>
      <c r="AT1038" s="107">
        <f t="shared" si="296"/>
        <v>0</v>
      </c>
      <c r="AU1038" s="105">
        <f t="shared" si="297"/>
        <v>0</v>
      </c>
      <c r="AV1038" s="86">
        <v>0</v>
      </c>
      <c r="AW1038" s="87">
        <f t="shared" si="298"/>
        <v>0</v>
      </c>
      <c r="AX1038" s="87">
        <f t="shared" si="299"/>
        <v>0</v>
      </c>
    </row>
    <row r="1039" spans="1:50" ht="15.75" thickBot="1" x14ac:dyDescent="0.3">
      <c r="A1039" s="179" t="s">
        <v>194</v>
      </c>
      <c r="B1039" s="180" t="s">
        <v>251</v>
      </c>
      <c r="C1039" s="181" t="s">
        <v>310</v>
      </c>
      <c r="D1039" s="176" t="str">
        <f t="shared" si="283"/>
        <v>1306484050-TCHP-STAR-Jefferson</v>
      </c>
      <c r="E1039" s="169" t="s">
        <v>481</v>
      </c>
      <c r="F1039" s="169" t="s">
        <v>201</v>
      </c>
      <c r="G1039" s="169" t="s">
        <v>249</v>
      </c>
      <c r="H1039" s="85" t="s">
        <v>469</v>
      </c>
      <c r="I1039" s="95" t="s">
        <v>510</v>
      </c>
      <c r="J1039" s="116" t="s">
        <v>195</v>
      </c>
      <c r="K1039" s="117" t="s">
        <v>195</v>
      </c>
      <c r="L1039" s="117" t="s">
        <v>195</v>
      </c>
      <c r="M1039" s="117" t="s">
        <v>195</v>
      </c>
      <c r="N1039" s="117" t="s">
        <v>195</v>
      </c>
      <c r="O1039" s="117" t="s">
        <v>195</v>
      </c>
      <c r="P1039" s="117" t="s">
        <v>195</v>
      </c>
      <c r="Q1039" s="117" t="s">
        <v>195</v>
      </c>
      <c r="R1039" s="117" t="s">
        <v>195</v>
      </c>
      <c r="S1039" s="117" t="s">
        <v>195</v>
      </c>
      <c r="T1039" s="117" t="s">
        <v>195</v>
      </c>
      <c r="U1039" s="118" t="s">
        <v>195</v>
      </c>
      <c r="V1039" s="106">
        <v>36</v>
      </c>
      <c r="W1039" s="106">
        <v>37</v>
      </c>
      <c r="X1039" s="106">
        <v>32</v>
      </c>
      <c r="Y1039" s="106">
        <v>40</v>
      </c>
      <c r="Z1039" s="106">
        <v>50</v>
      </c>
      <c r="AA1039" s="106">
        <v>59</v>
      </c>
      <c r="AB1039" s="106">
        <v>74</v>
      </c>
      <c r="AC1039" s="106">
        <v>66</v>
      </c>
      <c r="AD1039" s="106">
        <v>54</v>
      </c>
      <c r="AE1039" s="106">
        <v>51</v>
      </c>
      <c r="AF1039" s="106">
        <v>54</v>
      </c>
      <c r="AG1039" s="182">
        <v>53</v>
      </c>
      <c r="AH1039" s="119">
        <f t="shared" si="284"/>
        <v>606</v>
      </c>
      <c r="AI1039" s="106">
        <f t="shared" si="285"/>
        <v>36</v>
      </c>
      <c r="AJ1039" s="107">
        <f t="shared" si="286"/>
        <v>37</v>
      </c>
      <c r="AK1039" s="107">
        <f t="shared" si="287"/>
        <v>32</v>
      </c>
      <c r="AL1039" s="107">
        <f t="shared" si="288"/>
        <v>40</v>
      </c>
      <c r="AM1039" s="107">
        <f t="shared" si="289"/>
        <v>50</v>
      </c>
      <c r="AN1039" s="107">
        <f t="shared" si="290"/>
        <v>59</v>
      </c>
      <c r="AO1039" s="107">
        <f t="shared" si="291"/>
        <v>74</v>
      </c>
      <c r="AP1039" s="107">
        <f t="shared" si="292"/>
        <v>66</v>
      </c>
      <c r="AQ1039" s="107">
        <f t="shared" si="293"/>
        <v>54</v>
      </c>
      <c r="AR1039" s="107">
        <f t="shared" si="294"/>
        <v>51</v>
      </c>
      <c r="AS1039" s="107">
        <f t="shared" si="295"/>
        <v>54</v>
      </c>
      <c r="AT1039" s="107">
        <f t="shared" si="296"/>
        <v>53</v>
      </c>
      <c r="AU1039" s="105">
        <f t="shared" si="297"/>
        <v>606</v>
      </c>
      <c r="AV1039" s="86">
        <v>39865.87000000001</v>
      </c>
      <c r="AW1039" s="87">
        <f t="shared" si="298"/>
        <v>39246.080000000002</v>
      </c>
      <c r="AX1039" s="87">
        <f t="shared" si="299"/>
        <v>-619.79000000000815</v>
      </c>
    </row>
    <row r="1040" spans="1:50" ht="15.75" thickBot="1" x14ac:dyDescent="0.3">
      <c r="A1040" s="179" t="s">
        <v>183</v>
      </c>
      <c r="B1040" s="180" t="s">
        <v>319</v>
      </c>
      <c r="C1040" s="181" t="s">
        <v>461</v>
      </c>
      <c r="D1040" s="176" t="str">
        <f t="shared" si="283"/>
        <v>1942773874-TCHP-STAR Kids-Harris</v>
      </c>
      <c r="E1040" s="169" t="s">
        <v>481</v>
      </c>
      <c r="F1040" s="169" t="s">
        <v>236</v>
      </c>
      <c r="G1040" s="169" t="s">
        <v>321</v>
      </c>
      <c r="H1040" s="85" t="s">
        <v>469</v>
      </c>
      <c r="I1040" s="95" t="s">
        <v>510</v>
      </c>
      <c r="J1040" s="116" t="s">
        <v>195</v>
      </c>
      <c r="K1040" s="117" t="s">
        <v>195</v>
      </c>
      <c r="L1040" s="117" t="s">
        <v>195</v>
      </c>
      <c r="M1040" s="117" t="s">
        <v>195</v>
      </c>
      <c r="N1040" s="117" t="s">
        <v>195</v>
      </c>
      <c r="O1040" s="117" t="s">
        <v>195</v>
      </c>
      <c r="P1040" s="117" t="s">
        <v>195</v>
      </c>
      <c r="Q1040" s="117" t="s">
        <v>195</v>
      </c>
      <c r="R1040" s="117" t="s">
        <v>195</v>
      </c>
      <c r="S1040" s="117" t="s">
        <v>195</v>
      </c>
      <c r="T1040" s="117" t="s">
        <v>195</v>
      </c>
      <c r="U1040" s="118" t="s">
        <v>195</v>
      </c>
      <c r="V1040" s="106">
        <v>1</v>
      </c>
      <c r="W1040" s="106">
        <v>2</v>
      </c>
      <c r="X1040" s="106">
        <v>2</v>
      </c>
      <c r="Y1040" s="106">
        <v>0</v>
      </c>
      <c r="Z1040" s="106">
        <v>0</v>
      </c>
      <c r="AA1040" s="106">
        <v>1</v>
      </c>
      <c r="AB1040" s="106">
        <v>1</v>
      </c>
      <c r="AC1040" s="106">
        <v>0</v>
      </c>
      <c r="AD1040" s="106">
        <v>0</v>
      </c>
      <c r="AE1040" s="106">
        <v>0</v>
      </c>
      <c r="AF1040" s="106">
        <v>0</v>
      </c>
      <c r="AG1040" s="182">
        <v>0</v>
      </c>
      <c r="AH1040" s="119">
        <f t="shared" si="284"/>
        <v>7</v>
      </c>
      <c r="AI1040" s="106">
        <f t="shared" si="285"/>
        <v>1</v>
      </c>
      <c r="AJ1040" s="107">
        <f t="shared" si="286"/>
        <v>2</v>
      </c>
      <c r="AK1040" s="107">
        <f t="shared" si="287"/>
        <v>2</v>
      </c>
      <c r="AL1040" s="107">
        <f t="shared" si="288"/>
        <v>0</v>
      </c>
      <c r="AM1040" s="107">
        <f t="shared" si="289"/>
        <v>0</v>
      </c>
      <c r="AN1040" s="107">
        <f t="shared" si="290"/>
        <v>1</v>
      </c>
      <c r="AO1040" s="107">
        <f t="shared" si="291"/>
        <v>1</v>
      </c>
      <c r="AP1040" s="107">
        <f t="shared" si="292"/>
        <v>0</v>
      </c>
      <c r="AQ1040" s="107">
        <f t="shared" si="293"/>
        <v>0</v>
      </c>
      <c r="AR1040" s="107">
        <f t="shared" si="294"/>
        <v>0</v>
      </c>
      <c r="AS1040" s="107">
        <f t="shared" si="295"/>
        <v>0</v>
      </c>
      <c r="AT1040" s="107">
        <f t="shared" si="296"/>
        <v>0</v>
      </c>
      <c r="AU1040" s="105">
        <f t="shared" si="297"/>
        <v>7</v>
      </c>
      <c r="AV1040" s="86">
        <v>2245.4900000000007</v>
      </c>
      <c r="AW1040" s="87">
        <f t="shared" si="298"/>
        <v>453.34</v>
      </c>
      <c r="AX1040" s="87">
        <f t="shared" si="299"/>
        <v>-1792.1500000000008</v>
      </c>
    </row>
    <row r="1041" spans="1:50" ht="15.75" thickBot="1" x14ac:dyDescent="0.3">
      <c r="A1041" s="179" t="s">
        <v>111</v>
      </c>
      <c r="B1041" s="180" t="s">
        <v>364</v>
      </c>
      <c r="C1041" s="181" t="s">
        <v>461</v>
      </c>
      <c r="D1041" s="176" t="str">
        <f t="shared" si="283"/>
        <v>1518465616-TCHP-STAR Kids-Harris</v>
      </c>
      <c r="E1041" s="169" t="s">
        <v>481</v>
      </c>
      <c r="F1041" s="169" t="s">
        <v>236</v>
      </c>
      <c r="G1041" s="169" t="s">
        <v>321</v>
      </c>
      <c r="H1041" s="85" t="s">
        <v>469</v>
      </c>
      <c r="I1041" s="95" t="s">
        <v>510</v>
      </c>
      <c r="J1041" s="116" t="s">
        <v>195</v>
      </c>
      <c r="K1041" s="117" t="s">
        <v>195</v>
      </c>
      <c r="L1041" s="117" t="s">
        <v>195</v>
      </c>
      <c r="M1041" s="117" t="s">
        <v>195</v>
      </c>
      <c r="N1041" s="117" t="s">
        <v>195</v>
      </c>
      <c r="O1041" s="117" t="s">
        <v>195</v>
      </c>
      <c r="P1041" s="117" t="s">
        <v>195</v>
      </c>
      <c r="Q1041" s="117" t="s">
        <v>195</v>
      </c>
      <c r="R1041" s="117" t="s">
        <v>195</v>
      </c>
      <c r="S1041" s="117" t="s">
        <v>195</v>
      </c>
      <c r="T1041" s="117" t="s">
        <v>195</v>
      </c>
      <c r="U1041" s="118" t="s">
        <v>195</v>
      </c>
      <c r="V1041" s="106">
        <v>2</v>
      </c>
      <c r="W1041" s="106">
        <v>0</v>
      </c>
      <c r="X1041" s="106">
        <v>0</v>
      </c>
      <c r="Y1041" s="106">
        <v>1</v>
      </c>
      <c r="Z1041" s="106">
        <v>3</v>
      </c>
      <c r="AA1041" s="106">
        <v>1</v>
      </c>
      <c r="AB1041" s="106">
        <v>0</v>
      </c>
      <c r="AC1041" s="106">
        <v>0</v>
      </c>
      <c r="AD1041" s="106">
        <v>1</v>
      </c>
      <c r="AE1041" s="106">
        <v>0</v>
      </c>
      <c r="AF1041" s="106">
        <v>0</v>
      </c>
      <c r="AG1041" s="182">
        <v>0</v>
      </c>
      <c r="AH1041" s="119">
        <f t="shared" si="284"/>
        <v>8</v>
      </c>
      <c r="AI1041" s="106">
        <f t="shared" si="285"/>
        <v>2</v>
      </c>
      <c r="AJ1041" s="107">
        <f t="shared" si="286"/>
        <v>0</v>
      </c>
      <c r="AK1041" s="107">
        <f t="shared" si="287"/>
        <v>0</v>
      </c>
      <c r="AL1041" s="107">
        <f t="shared" si="288"/>
        <v>1</v>
      </c>
      <c r="AM1041" s="107">
        <f t="shared" si="289"/>
        <v>3</v>
      </c>
      <c r="AN1041" s="107">
        <f t="shared" si="290"/>
        <v>1</v>
      </c>
      <c r="AO1041" s="107">
        <f t="shared" si="291"/>
        <v>0</v>
      </c>
      <c r="AP1041" s="107">
        <f t="shared" si="292"/>
        <v>0</v>
      </c>
      <c r="AQ1041" s="107">
        <f t="shared" si="293"/>
        <v>1</v>
      </c>
      <c r="AR1041" s="107">
        <f t="shared" si="294"/>
        <v>0</v>
      </c>
      <c r="AS1041" s="107">
        <f t="shared" si="295"/>
        <v>0</v>
      </c>
      <c r="AT1041" s="107">
        <f t="shared" si="296"/>
        <v>0</v>
      </c>
      <c r="AU1041" s="105">
        <f t="shared" si="297"/>
        <v>8</v>
      </c>
      <c r="AV1041" s="86">
        <v>3794.63</v>
      </c>
      <c r="AW1041" s="87">
        <f t="shared" si="298"/>
        <v>518.1</v>
      </c>
      <c r="AX1041" s="87">
        <f t="shared" si="299"/>
        <v>-3276.53</v>
      </c>
    </row>
    <row r="1042" spans="1:50" ht="15.75" thickBot="1" x14ac:dyDescent="0.3">
      <c r="A1042" s="179" t="s">
        <v>187</v>
      </c>
      <c r="B1042" s="180" t="s">
        <v>289</v>
      </c>
      <c r="C1042" s="181" t="s">
        <v>461</v>
      </c>
      <c r="D1042" s="176" t="str">
        <f t="shared" si="283"/>
        <v>1972830008-TCHP-STAR Kids-Harris</v>
      </c>
      <c r="E1042" s="169" t="s">
        <v>481</v>
      </c>
      <c r="F1042" s="169" t="s">
        <v>236</v>
      </c>
      <c r="G1042" s="169" t="s">
        <v>321</v>
      </c>
      <c r="H1042" s="85" t="s">
        <v>469</v>
      </c>
      <c r="I1042" s="95" t="s">
        <v>510</v>
      </c>
      <c r="J1042" s="116" t="s">
        <v>38</v>
      </c>
      <c r="K1042" s="117" t="s">
        <v>38</v>
      </c>
      <c r="L1042" s="117" t="s">
        <v>38</v>
      </c>
      <c r="M1042" s="117" t="s">
        <v>38</v>
      </c>
      <c r="N1042" s="117" t="s">
        <v>38</v>
      </c>
      <c r="O1042" s="117" t="s">
        <v>38</v>
      </c>
      <c r="P1042" s="117" t="s">
        <v>38</v>
      </c>
      <c r="Q1042" s="117" t="s">
        <v>38</v>
      </c>
      <c r="R1042" s="117" t="s">
        <v>38</v>
      </c>
      <c r="S1042" s="117" t="s">
        <v>38</v>
      </c>
      <c r="T1042" s="117" t="s">
        <v>38</v>
      </c>
      <c r="U1042" s="118" t="s">
        <v>38</v>
      </c>
      <c r="V1042" s="106">
        <v>1</v>
      </c>
      <c r="W1042" s="106">
        <v>1</v>
      </c>
      <c r="X1042" s="106">
        <v>1</v>
      </c>
      <c r="Y1042" s="106">
        <v>1</v>
      </c>
      <c r="Z1042" s="106">
        <v>1</v>
      </c>
      <c r="AA1042" s="106">
        <v>1</v>
      </c>
      <c r="AB1042" s="106">
        <v>1</v>
      </c>
      <c r="AC1042" s="106">
        <v>1</v>
      </c>
      <c r="AD1042" s="106">
        <v>2</v>
      </c>
      <c r="AE1042" s="106">
        <v>0</v>
      </c>
      <c r="AF1042" s="106">
        <v>0</v>
      </c>
      <c r="AG1042" s="182">
        <v>0</v>
      </c>
      <c r="AH1042" s="119">
        <f t="shared" si="284"/>
        <v>10</v>
      </c>
      <c r="AI1042" s="106">
        <f t="shared" si="285"/>
        <v>0</v>
      </c>
      <c r="AJ1042" s="107">
        <f t="shared" si="286"/>
        <v>0</v>
      </c>
      <c r="AK1042" s="107">
        <f t="shared" si="287"/>
        <v>0</v>
      </c>
      <c r="AL1042" s="107">
        <f t="shared" si="288"/>
        <v>0</v>
      </c>
      <c r="AM1042" s="107">
        <f t="shared" si="289"/>
        <v>0</v>
      </c>
      <c r="AN1042" s="107">
        <f t="shared" si="290"/>
        <v>0</v>
      </c>
      <c r="AO1042" s="107">
        <f t="shared" si="291"/>
        <v>0</v>
      </c>
      <c r="AP1042" s="107">
        <f t="shared" si="292"/>
        <v>0</v>
      </c>
      <c r="AQ1042" s="107">
        <f t="shared" si="293"/>
        <v>0</v>
      </c>
      <c r="AR1042" s="107">
        <f t="shared" si="294"/>
        <v>0</v>
      </c>
      <c r="AS1042" s="107">
        <f t="shared" si="295"/>
        <v>0</v>
      </c>
      <c r="AT1042" s="107">
        <f t="shared" si="296"/>
        <v>0</v>
      </c>
      <c r="AU1042" s="105">
        <f t="shared" si="297"/>
        <v>0</v>
      </c>
      <c r="AV1042" s="86">
        <v>3863.4700000000007</v>
      </c>
      <c r="AW1042" s="87">
        <f t="shared" si="298"/>
        <v>0</v>
      </c>
      <c r="AX1042" s="87">
        <f t="shared" si="299"/>
        <v>-3863.4700000000007</v>
      </c>
    </row>
    <row r="1043" spans="1:50" ht="15.75" thickBot="1" x14ac:dyDescent="0.3">
      <c r="A1043" s="179" t="s">
        <v>46</v>
      </c>
      <c r="B1043" s="180" t="s">
        <v>252</v>
      </c>
      <c r="C1043" s="181" t="s">
        <v>412</v>
      </c>
      <c r="D1043" s="176" t="str">
        <f t="shared" si="283"/>
        <v>1063485548-TCHP-STAR Kids-Jefferson</v>
      </c>
      <c r="E1043" s="169" t="s">
        <v>481</v>
      </c>
      <c r="F1043" s="169" t="s">
        <v>236</v>
      </c>
      <c r="G1043" s="169" t="s">
        <v>249</v>
      </c>
      <c r="H1043" s="85" t="s">
        <v>469</v>
      </c>
      <c r="I1043" s="95" t="s">
        <v>510</v>
      </c>
      <c r="J1043" s="116" t="s">
        <v>195</v>
      </c>
      <c r="K1043" s="117" t="s">
        <v>195</v>
      </c>
      <c r="L1043" s="117" t="s">
        <v>195</v>
      </c>
      <c r="M1043" s="117" t="s">
        <v>195</v>
      </c>
      <c r="N1043" s="117" t="s">
        <v>195</v>
      </c>
      <c r="O1043" s="117" t="s">
        <v>195</v>
      </c>
      <c r="P1043" s="117" t="s">
        <v>195</v>
      </c>
      <c r="Q1043" s="117" t="s">
        <v>195</v>
      </c>
      <c r="R1043" s="117" t="s">
        <v>195</v>
      </c>
      <c r="S1043" s="117" t="s">
        <v>195</v>
      </c>
      <c r="T1043" s="117" t="s">
        <v>195</v>
      </c>
      <c r="U1043" s="118" t="s">
        <v>195</v>
      </c>
      <c r="V1043" s="106">
        <v>0</v>
      </c>
      <c r="W1043" s="106">
        <v>0</v>
      </c>
      <c r="X1043" s="106">
        <v>0</v>
      </c>
      <c r="Y1043" s="106">
        <v>0</v>
      </c>
      <c r="Z1043" s="106">
        <v>0</v>
      </c>
      <c r="AA1043" s="106">
        <v>0</v>
      </c>
      <c r="AB1043" s="106">
        <v>0</v>
      </c>
      <c r="AC1043" s="106">
        <v>0</v>
      </c>
      <c r="AD1043" s="106">
        <v>0</v>
      </c>
      <c r="AE1043" s="106">
        <v>0</v>
      </c>
      <c r="AF1043" s="106">
        <v>0</v>
      </c>
      <c r="AG1043" s="182">
        <v>0</v>
      </c>
      <c r="AH1043" s="119">
        <f t="shared" si="284"/>
        <v>0</v>
      </c>
      <c r="AI1043" s="106">
        <f t="shared" si="285"/>
        <v>0</v>
      </c>
      <c r="AJ1043" s="107">
        <f t="shared" si="286"/>
        <v>0</v>
      </c>
      <c r="AK1043" s="107">
        <f t="shared" si="287"/>
        <v>0</v>
      </c>
      <c r="AL1043" s="107">
        <f t="shared" si="288"/>
        <v>0</v>
      </c>
      <c r="AM1043" s="107">
        <f t="shared" si="289"/>
        <v>0</v>
      </c>
      <c r="AN1043" s="107">
        <f t="shared" si="290"/>
        <v>0</v>
      </c>
      <c r="AO1043" s="107">
        <f t="shared" si="291"/>
        <v>0</v>
      </c>
      <c r="AP1043" s="107">
        <f t="shared" si="292"/>
        <v>0</v>
      </c>
      <c r="AQ1043" s="107">
        <f t="shared" si="293"/>
        <v>0</v>
      </c>
      <c r="AR1043" s="107">
        <f t="shared" si="294"/>
        <v>0</v>
      </c>
      <c r="AS1043" s="107">
        <f t="shared" si="295"/>
        <v>0</v>
      </c>
      <c r="AT1043" s="107">
        <f t="shared" si="296"/>
        <v>0</v>
      </c>
      <c r="AU1043" s="105">
        <f t="shared" si="297"/>
        <v>0</v>
      </c>
      <c r="AV1043" s="86">
        <v>526.75</v>
      </c>
      <c r="AW1043" s="87">
        <f t="shared" si="298"/>
        <v>0</v>
      </c>
      <c r="AX1043" s="87">
        <f t="shared" si="299"/>
        <v>-526.75</v>
      </c>
    </row>
    <row r="1044" spans="1:50" ht="15.75" thickBot="1" x14ac:dyDescent="0.3">
      <c r="A1044" s="179" t="s">
        <v>115</v>
      </c>
      <c r="B1044" s="180" t="s">
        <v>309</v>
      </c>
      <c r="C1044" s="181" t="s">
        <v>412</v>
      </c>
      <c r="D1044" s="176" t="str">
        <f t="shared" si="283"/>
        <v>1528030285-TCHP-STAR Kids-Jefferson</v>
      </c>
      <c r="E1044" s="169" t="s">
        <v>481</v>
      </c>
      <c r="F1044" s="169" t="s">
        <v>236</v>
      </c>
      <c r="G1044" s="169" t="s">
        <v>249</v>
      </c>
      <c r="H1044" s="85" t="s">
        <v>469</v>
      </c>
      <c r="I1044" s="95" t="s">
        <v>510</v>
      </c>
      <c r="J1044" s="116" t="s">
        <v>195</v>
      </c>
      <c r="K1044" s="117" t="s">
        <v>195</v>
      </c>
      <c r="L1044" s="117" t="s">
        <v>195</v>
      </c>
      <c r="M1044" s="117" t="s">
        <v>195</v>
      </c>
      <c r="N1044" s="117" t="s">
        <v>195</v>
      </c>
      <c r="O1044" s="117" t="s">
        <v>195</v>
      </c>
      <c r="P1044" s="117" t="s">
        <v>195</v>
      </c>
      <c r="Q1044" s="117" t="s">
        <v>195</v>
      </c>
      <c r="R1044" s="117" t="s">
        <v>195</v>
      </c>
      <c r="S1044" s="117" t="s">
        <v>195</v>
      </c>
      <c r="T1044" s="117" t="s">
        <v>195</v>
      </c>
      <c r="U1044" s="118" t="s">
        <v>195</v>
      </c>
      <c r="V1044" s="106">
        <v>1</v>
      </c>
      <c r="W1044" s="106">
        <v>7</v>
      </c>
      <c r="X1044" s="106">
        <v>4</v>
      </c>
      <c r="Y1044" s="106">
        <v>3</v>
      </c>
      <c r="Z1044" s="106">
        <v>2</v>
      </c>
      <c r="AA1044" s="106">
        <v>12</v>
      </c>
      <c r="AB1044" s="106">
        <v>4</v>
      </c>
      <c r="AC1044" s="106">
        <v>3</v>
      </c>
      <c r="AD1044" s="106">
        <v>3</v>
      </c>
      <c r="AE1044" s="106">
        <v>1</v>
      </c>
      <c r="AF1044" s="106">
        <v>2</v>
      </c>
      <c r="AG1044" s="182">
        <v>1</v>
      </c>
      <c r="AH1044" s="119">
        <f t="shared" si="284"/>
        <v>43</v>
      </c>
      <c r="AI1044" s="106">
        <f t="shared" si="285"/>
        <v>1</v>
      </c>
      <c r="AJ1044" s="107">
        <f t="shared" si="286"/>
        <v>7</v>
      </c>
      <c r="AK1044" s="107">
        <f t="shared" si="287"/>
        <v>4</v>
      </c>
      <c r="AL1044" s="107">
        <f t="shared" si="288"/>
        <v>3</v>
      </c>
      <c r="AM1044" s="107">
        <f t="shared" si="289"/>
        <v>2</v>
      </c>
      <c r="AN1044" s="107">
        <f t="shared" si="290"/>
        <v>12</v>
      </c>
      <c r="AO1044" s="107">
        <f t="shared" si="291"/>
        <v>4</v>
      </c>
      <c r="AP1044" s="107">
        <f t="shared" si="292"/>
        <v>3</v>
      </c>
      <c r="AQ1044" s="107">
        <f t="shared" si="293"/>
        <v>3</v>
      </c>
      <c r="AR1044" s="107">
        <f t="shared" si="294"/>
        <v>1</v>
      </c>
      <c r="AS1044" s="107">
        <f t="shared" si="295"/>
        <v>2</v>
      </c>
      <c r="AT1044" s="107">
        <f t="shared" si="296"/>
        <v>1</v>
      </c>
      <c r="AU1044" s="105">
        <f t="shared" si="297"/>
        <v>43</v>
      </c>
      <c r="AV1044" s="86">
        <v>2652.3500000000008</v>
      </c>
      <c r="AW1044" s="87">
        <f t="shared" si="298"/>
        <v>2784.79</v>
      </c>
      <c r="AX1044" s="87">
        <f t="shared" si="299"/>
        <v>132.43999999999915</v>
      </c>
    </row>
    <row r="1045" spans="1:50" ht="15.75" thickBot="1" x14ac:dyDescent="0.3">
      <c r="A1045" s="179" t="s">
        <v>138</v>
      </c>
      <c r="B1045" s="180" t="s">
        <v>247</v>
      </c>
      <c r="C1045" s="181" t="s">
        <v>412</v>
      </c>
      <c r="D1045" s="176" t="str">
        <f t="shared" si="283"/>
        <v>1679926992-TCHP-STAR Kids-Jefferson</v>
      </c>
      <c r="E1045" s="169" t="s">
        <v>481</v>
      </c>
      <c r="F1045" s="169" t="s">
        <v>236</v>
      </c>
      <c r="G1045" s="169" t="s">
        <v>249</v>
      </c>
      <c r="H1045" s="85" t="s">
        <v>469</v>
      </c>
      <c r="I1045" s="95" t="s">
        <v>510</v>
      </c>
      <c r="J1045" s="116" t="s">
        <v>195</v>
      </c>
      <c r="K1045" s="117" t="s">
        <v>195</v>
      </c>
      <c r="L1045" s="117" t="s">
        <v>195</v>
      </c>
      <c r="M1045" s="117" t="s">
        <v>195</v>
      </c>
      <c r="N1045" s="117" t="s">
        <v>195</v>
      </c>
      <c r="O1045" s="117" t="s">
        <v>195</v>
      </c>
      <c r="P1045" s="117" t="s">
        <v>195</v>
      </c>
      <c r="Q1045" s="117" t="s">
        <v>195</v>
      </c>
      <c r="R1045" s="117" t="s">
        <v>195</v>
      </c>
      <c r="S1045" s="117" t="s">
        <v>195</v>
      </c>
      <c r="T1045" s="117" t="s">
        <v>195</v>
      </c>
      <c r="U1045" s="118" t="s">
        <v>195</v>
      </c>
      <c r="V1045" s="106">
        <v>1</v>
      </c>
      <c r="W1045" s="106">
        <v>0</v>
      </c>
      <c r="X1045" s="106">
        <v>0</v>
      </c>
      <c r="Y1045" s="106">
        <v>0</v>
      </c>
      <c r="Z1045" s="106">
        <v>0</v>
      </c>
      <c r="AA1045" s="106">
        <v>1</v>
      </c>
      <c r="AB1045" s="106">
        <v>0</v>
      </c>
      <c r="AC1045" s="106">
        <v>0</v>
      </c>
      <c r="AD1045" s="106">
        <v>2</v>
      </c>
      <c r="AE1045" s="106">
        <v>1</v>
      </c>
      <c r="AF1045" s="106">
        <v>0</v>
      </c>
      <c r="AG1045" s="182">
        <v>3</v>
      </c>
      <c r="AH1045" s="119">
        <f t="shared" si="284"/>
        <v>8</v>
      </c>
      <c r="AI1045" s="106">
        <f t="shared" si="285"/>
        <v>1</v>
      </c>
      <c r="AJ1045" s="107">
        <f t="shared" si="286"/>
        <v>0</v>
      </c>
      <c r="AK1045" s="107">
        <f t="shared" si="287"/>
        <v>0</v>
      </c>
      <c r="AL1045" s="107">
        <f t="shared" si="288"/>
        <v>0</v>
      </c>
      <c r="AM1045" s="107">
        <f t="shared" si="289"/>
        <v>0</v>
      </c>
      <c r="AN1045" s="107">
        <f t="shared" si="290"/>
        <v>1</v>
      </c>
      <c r="AO1045" s="107">
        <f t="shared" si="291"/>
        <v>0</v>
      </c>
      <c r="AP1045" s="107">
        <f t="shared" si="292"/>
        <v>0</v>
      </c>
      <c r="AQ1045" s="107">
        <f t="shared" si="293"/>
        <v>2</v>
      </c>
      <c r="AR1045" s="107">
        <f t="shared" si="294"/>
        <v>1</v>
      </c>
      <c r="AS1045" s="107">
        <f t="shared" si="295"/>
        <v>0</v>
      </c>
      <c r="AT1045" s="107">
        <f t="shared" si="296"/>
        <v>3</v>
      </c>
      <c r="AU1045" s="105">
        <f t="shared" si="297"/>
        <v>8</v>
      </c>
      <c r="AV1045" s="86">
        <v>1037.6100000000006</v>
      </c>
      <c r="AW1045" s="87">
        <f t="shared" si="298"/>
        <v>518.1</v>
      </c>
      <c r="AX1045" s="87">
        <f t="shared" si="299"/>
        <v>-519.51000000000056</v>
      </c>
    </row>
    <row r="1046" spans="1:50" ht="15.75" thickBot="1" x14ac:dyDescent="0.3">
      <c r="A1046" s="179" t="s">
        <v>74</v>
      </c>
      <c r="B1046" s="180" t="s">
        <v>250</v>
      </c>
      <c r="C1046" s="181" t="s">
        <v>412</v>
      </c>
      <c r="D1046" s="176" t="str">
        <f t="shared" si="283"/>
        <v>1285631945-TCHP-STAR Kids-Jefferson</v>
      </c>
      <c r="E1046" s="169" t="s">
        <v>481</v>
      </c>
      <c r="F1046" s="169" t="s">
        <v>236</v>
      </c>
      <c r="G1046" s="169" t="s">
        <v>249</v>
      </c>
      <c r="H1046" s="85" t="s">
        <v>469</v>
      </c>
      <c r="I1046" s="95" t="s">
        <v>510</v>
      </c>
      <c r="J1046" s="116" t="s">
        <v>38</v>
      </c>
      <c r="K1046" s="117" t="s">
        <v>38</v>
      </c>
      <c r="L1046" s="117" t="s">
        <v>38</v>
      </c>
      <c r="M1046" s="117" t="s">
        <v>38</v>
      </c>
      <c r="N1046" s="117" t="s">
        <v>38</v>
      </c>
      <c r="O1046" s="117" t="s">
        <v>38</v>
      </c>
      <c r="P1046" s="117" t="s">
        <v>38</v>
      </c>
      <c r="Q1046" s="117" t="s">
        <v>38</v>
      </c>
      <c r="R1046" s="117" t="s">
        <v>38</v>
      </c>
      <c r="S1046" s="117" t="s">
        <v>38</v>
      </c>
      <c r="T1046" s="117" t="s">
        <v>38</v>
      </c>
      <c r="U1046" s="118" t="s">
        <v>38</v>
      </c>
      <c r="V1046" s="106">
        <v>0</v>
      </c>
      <c r="W1046" s="106">
        <v>0</v>
      </c>
      <c r="X1046" s="106">
        <v>0</v>
      </c>
      <c r="Y1046" s="106">
        <v>0</v>
      </c>
      <c r="Z1046" s="106">
        <v>0</v>
      </c>
      <c r="AA1046" s="106">
        <v>0</v>
      </c>
      <c r="AB1046" s="106">
        <v>0</v>
      </c>
      <c r="AC1046" s="106">
        <v>0</v>
      </c>
      <c r="AD1046" s="106">
        <v>0</v>
      </c>
      <c r="AE1046" s="106">
        <v>0</v>
      </c>
      <c r="AF1046" s="106">
        <v>0</v>
      </c>
      <c r="AG1046" s="182">
        <v>0</v>
      </c>
      <c r="AH1046" s="119">
        <f t="shared" si="284"/>
        <v>0</v>
      </c>
      <c r="AI1046" s="106">
        <f t="shared" si="285"/>
        <v>0</v>
      </c>
      <c r="AJ1046" s="107">
        <f t="shared" si="286"/>
        <v>0</v>
      </c>
      <c r="AK1046" s="107">
        <f t="shared" si="287"/>
        <v>0</v>
      </c>
      <c r="AL1046" s="107">
        <f t="shared" si="288"/>
        <v>0</v>
      </c>
      <c r="AM1046" s="107">
        <f t="shared" si="289"/>
        <v>0</v>
      </c>
      <c r="AN1046" s="107">
        <f t="shared" si="290"/>
        <v>0</v>
      </c>
      <c r="AO1046" s="107">
        <f t="shared" si="291"/>
        <v>0</v>
      </c>
      <c r="AP1046" s="107">
        <f t="shared" si="292"/>
        <v>0</v>
      </c>
      <c r="AQ1046" s="107">
        <f t="shared" si="293"/>
        <v>0</v>
      </c>
      <c r="AR1046" s="107">
        <f t="shared" si="294"/>
        <v>0</v>
      </c>
      <c r="AS1046" s="107">
        <f t="shared" si="295"/>
        <v>0</v>
      </c>
      <c r="AT1046" s="107">
        <f t="shared" si="296"/>
        <v>0</v>
      </c>
      <c r="AU1046" s="105">
        <f t="shared" si="297"/>
        <v>0</v>
      </c>
      <c r="AV1046" s="86">
        <v>0</v>
      </c>
      <c r="AW1046" s="87">
        <f t="shared" si="298"/>
        <v>0</v>
      </c>
      <c r="AX1046" s="87">
        <f t="shared" si="299"/>
        <v>0</v>
      </c>
    </row>
    <row r="1047" spans="1:50" ht="15.75" thickBot="1" x14ac:dyDescent="0.3">
      <c r="A1047" s="179" t="s">
        <v>194</v>
      </c>
      <c r="B1047" s="180" t="s">
        <v>251</v>
      </c>
      <c r="C1047" s="181" t="s">
        <v>412</v>
      </c>
      <c r="D1047" s="176" t="str">
        <f t="shared" si="283"/>
        <v>1306484050-TCHP-STAR Kids-Jefferson</v>
      </c>
      <c r="E1047" s="169" t="s">
        <v>481</v>
      </c>
      <c r="F1047" s="169" t="s">
        <v>236</v>
      </c>
      <c r="G1047" s="169" t="s">
        <v>249</v>
      </c>
      <c r="H1047" s="85" t="s">
        <v>469</v>
      </c>
      <c r="I1047" s="95" t="s">
        <v>510</v>
      </c>
      <c r="J1047" s="116" t="s">
        <v>195</v>
      </c>
      <c r="K1047" s="117" t="s">
        <v>195</v>
      </c>
      <c r="L1047" s="117" t="s">
        <v>195</v>
      </c>
      <c r="M1047" s="117" t="s">
        <v>195</v>
      </c>
      <c r="N1047" s="117" t="s">
        <v>195</v>
      </c>
      <c r="O1047" s="117" t="s">
        <v>195</v>
      </c>
      <c r="P1047" s="117" t="s">
        <v>195</v>
      </c>
      <c r="Q1047" s="117" t="s">
        <v>195</v>
      </c>
      <c r="R1047" s="117" t="s">
        <v>195</v>
      </c>
      <c r="S1047" s="117" t="s">
        <v>195</v>
      </c>
      <c r="T1047" s="117" t="s">
        <v>195</v>
      </c>
      <c r="U1047" s="118" t="s">
        <v>195</v>
      </c>
      <c r="V1047" s="106">
        <v>1</v>
      </c>
      <c r="W1047" s="106">
        <v>2</v>
      </c>
      <c r="X1047" s="106">
        <v>1</v>
      </c>
      <c r="Y1047" s="106">
        <v>0</v>
      </c>
      <c r="Z1047" s="106">
        <v>1</v>
      </c>
      <c r="AA1047" s="106">
        <v>1</v>
      </c>
      <c r="AB1047" s="106">
        <v>2</v>
      </c>
      <c r="AC1047" s="106">
        <v>1</v>
      </c>
      <c r="AD1047" s="106">
        <v>3</v>
      </c>
      <c r="AE1047" s="106">
        <v>0</v>
      </c>
      <c r="AF1047" s="106">
        <v>0</v>
      </c>
      <c r="AG1047" s="182">
        <v>1</v>
      </c>
      <c r="AH1047" s="119">
        <f t="shared" si="284"/>
        <v>13</v>
      </c>
      <c r="AI1047" s="106">
        <f t="shared" si="285"/>
        <v>1</v>
      </c>
      <c r="AJ1047" s="107">
        <f t="shared" si="286"/>
        <v>2</v>
      </c>
      <c r="AK1047" s="107">
        <f t="shared" si="287"/>
        <v>1</v>
      </c>
      <c r="AL1047" s="107">
        <f t="shared" si="288"/>
        <v>0</v>
      </c>
      <c r="AM1047" s="107">
        <f t="shared" si="289"/>
        <v>1</v>
      </c>
      <c r="AN1047" s="107">
        <f t="shared" si="290"/>
        <v>1</v>
      </c>
      <c r="AO1047" s="107">
        <f t="shared" si="291"/>
        <v>2</v>
      </c>
      <c r="AP1047" s="107">
        <f t="shared" si="292"/>
        <v>1</v>
      </c>
      <c r="AQ1047" s="107">
        <f t="shared" si="293"/>
        <v>3</v>
      </c>
      <c r="AR1047" s="107">
        <f t="shared" si="294"/>
        <v>0</v>
      </c>
      <c r="AS1047" s="107">
        <f t="shared" si="295"/>
        <v>0</v>
      </c>
      <c r="AT1047" s="107">
        <f t="shared" si="296"/>
        <v>1</v>
      </c>
      <c r="AU1047" s="105">
        <f t="shared" si="297"/>
        <v>13</v>
      </c>
      <c r="AV1047" s="86">
        <v>2386.7100000000005</v>
      </c>
      <c r="AW1047" s="87">
        <f t="shared" si="298"/>
        <v>841.91</v>
      </c>
      <c r="AX1047" s="87">
        <f t="shared" si="299"/>
        <v>-1544.8000000000006</v>
      </c>
    </row>
    <row r="1048" spans="1:50" ht="15.75" thickBot="1" x14ac:dyDescent="0.3">
      <c r="A1048" s="179" t="s">
        <v>44</v>
      </c>
      <c r="B1048" s="180" t="s">
        <v>260</v>
      </c>
      <c r="C1048" s="181" t="s">
        <v>261</v>
      </c>
      <c r="D1048" s="176" t="str">
        <f t="shared" si="283"/>
        <v>1043719560-TCHP-STAR Kids-MRSA Northeast</v>
      </c>
      <c r="E1048" s="169" t="s">
        <v>481</v>
      </c>
      <c r="F1048" s="169" t="s">
        <v>236</v>
      </c>
      <c r="G1048" s="169" t="s">
        <v>262</v>
      </c>
      <c r="H1048" s="85" t="s">
        <v>469</v>
      </c>
      <c r="I1048" s="95" t="s">
        <v>510</v>
      </c>
      <c r="J1048" s="116" t="s">
        <v>195</v>
      </c>
      <c r="K1048" s="117" t="s">
        <v>195</v>
      </c>
      <c r="L1048" s="117" t="s">
        <v>195</v>
      </c>
      <c r="M1048" s="117" t="s">
        <v>195</v>
      </c>
      <c r="N1048" s="117" t="s">
        <v>195</v>
      </c>
      <c r="O1048" s="117" t="s">
        <v>195</v>
      </c>
      <c r="P1048" s="117" t="s">
        <v>195</v>
      </c>
      <c r="Q1048" s="117" t="s">
        <v>195</v>
      </c>
      <c r="R1048" s="117" t="s">
        <v>195</v>
      </c>
      <c r="S1048" s="117" t="s">
        <v>195</v>
      </c>
      <c r="T1048" s="117" t="s">
        <v>195</v>
      </c>
      <c r="U1048" s="118" t="s">
        <v>195</v>
      </c>
      <c r="V1048" s="106">
        <v>0</v>
      </c>
      <c r="W1048" s="106">
        <v>0</v>
      </c>
      <c r="X1048" s="106">
        <v>0</v>
      </c>
      <c r="Y1048" s="106">
        <v>0</v>
      </c>
      <c r="Z1048" s="106">
        <v>1</v>
      </c>
      <c r="AA1048" s="106">
        <v>0</v>
      </c>
      <c r="AB1048" s="106">
        <v>0</v>
      </c>
      <c r="AC1048" s="106">
        <v>1</v>
      </c>
      <c r="AD1048" s="106">
        <v>0</v>
      </c>
      <c r="AE1048" s="106">
        <v>0</v>
      </c>
      <c r="AF1048" s="106">
        <v>0</v>
      </c>
      <c r="AG1048" s="182">
        <v>0</v>
      </c>
      <c r="AH1048" s="119">
        <f t="shared" si="284"/>
        <v>2</v>
      </c>
      <c r="AI1048" s="106">
        <f t="shared" si="285"/>
        <v>0</v>
      </c>
      <c r="AJ1048" s="107">
        <f t="shared" si="286"/>
        <v>0</v>
      </c>
      <c r="AK1048" s="107">
        <f t="shared" si="287"/>
        <v>0</v>
      </c>
      <c r="AL1048" s="107">
        <f t="shared" si="288"/>
        <v>0</v>
      </c>
      <c r="AM1048" s="107">
        <f t="shared" si="289"/>
        <v>1</v>
      </c>
      <c r="AN1048" s="107">
        <f t="shared" si="290"/>
        <v>0</v>
      </c>
      <c r="AO1048" s="107">
        <f t="shared" si="291"/>
        <v>0</v>
      </c>
      <c r="AP1048" s="107">
        <f t="shared" si="292"/>
        <v>1</v>
      </c>
      <c r="AQ1048" s="107">
        <f t="shared" si="293"/>
        <v>0</v>
      </c>
      <c r="AR1048" s="107">
        <f t="shared" si="294"/>
        <v>0</v>
      </c>
      <c r="AS1048" s="107">
        <f t="shared" si="295"/>
        <v>0</v>
      </c>
      <c r="AT1048" s="107">
        <f t="shared" si="296"/>
        <v>0</v>
      </c>
      <c r="AU1048" s="105">
        <f t="shared" si="297"/>
        <v>2</v>
      </c>
      <c r="AV1048" s="86">
        <v>646.76999999999987</v>
      </c>
      <c r="AW1048" s="87">
        <f t="shared" si="298"/>
        <v>129.53</v>
      </c>
      <c r="AX1048" s="87">
        <f t="shared" si="299"/>
        <v>-517.2399999999999</v>
      </c>
    </row>
    <row r="1049" spans="1:50" ht="15.75" thickBot="1" x14ac:dyDescent="0.3">
      <c r="A1049" s="179" t="s">
        <v>105</v>
      </c>
      <c r="B1049" s="180" t="s">
        <v>263</v>
      </c>
      <c r="C1049" s="181" t="s">
        <v>261</v>
      </c>
      <c r="D1049" s="176" t="str">
        <f t="shared" si="283"/>
        <v>1497254858-TCHP-STAR Kids-MRSA Northeast</v>
      </c>
      <c r="E1049" s="169" t="s">
        <v>481</v>
      </c>
      <c r="F1049" s="169" t="s">
        <v>236</v>
      </c>
      <c r="G1049" s="169" t="s">
        <v>262</v>
      </c>
      <c r="H1049" s="85" t="s">
        <v>469</v>
      </c>
      <c r="I1049" s="95" t="s">
        <v>510</v>
      </c>
      <c r="J1049" s="116" t="s">
        <v>195</v>
      </c>
      <c r="K1049" s="117" t="s">
        <v>195</v>
      </c>
      <c r="L1049" s="117" t="s">
        <v>195</v>
      </c>
      <c r="M1049" s="117" t="s">
        <v>195</v>
      </c>
      <c r="N1049" s="117" t="s">
        <v>195</v>
      </c>
      <c r="O1049" s="117" t="s">
        <v>195</v>
      </c>
      <c r="P1049" s="117" t="s">
        <v>195</v>
      </c>
      <c r="Q1049" s="117" t="s">
        <v>195</v>
      </c>
      <c r="R1049" s="117" t="s">
        <v>195</v>
      </c>
      <c r="S1049" s="117" t="s">
        <v>195</v>
      </c>
      <c r="T1049" s="117" t="s">
        <v>195</v>
      </c>
      <c r="U1049" s="118" t="s">
        <v>195</v>
      </c>
      <c r="V1049" s="106">
        <v>15</v>
      </c>
      <c r="W1049" s="106">
        <v>14</v>
      </c>
      <c r="X1049" s="106">
        <v>16</v>
      </c>
      <c r="Y1049" s="106">
        <v>15</v>
      </c>
      <c r="Z1049" s="106">
        <v>10</v>
      </c>
      <c r="AA1049" s="106">
        <v>6</v>
      </c>
      <c r="AB1049" s="106">
        <v>12</v>
      </c>
      <c r="AC1049" s="106">
        <v>18</v>
      </c>
      <c r="AD1049" s="106">
        <v>9</v>
      </c>
      <c r="AE1049" s="106">
        <v>10</v>
      </c>
      <c r="AF1049" s="106">
        <v>11</v>
      </c>
      <c r="AG1049" s="182">
        <v>11</v>
      </c>
      <c r="AH1049" s="119">
        <f t="shared" si="284"/>
        <v>147</v>
      </c>
      <c r="AI1049" s="106">
        <f t="shared" si="285"/>
        <v>15</v>
      </c>
      <c r="AJ1049" s="107">
        <f t="shared" si="286"/>
        <v>14</v>
      </c>
      <c r="AK1049" s="107">
        <f t="shared" si="287"/>
        <v>16</v>
      </c>
      <c r="AL1049" s="107">
        <f t="shared" si="288"/>
        <v>15</v>
      </c>
      <c r="AM1049" s="107">
        <f t="shared" si="289"/>
        <v>10</v>
      </c>
      <c r="AN1049" s="107">
        <f t="shared" si="290"/>
        <v>6</v>
      </c>
      <c r="AO1049" s="107">
        <f t="shared" si="291"/>
        <v>12</v>
      </c>
      <c r="AP1049" s="107">
        <f t="shared" si="292"/>
        <v>18</v>
      </c>
      <c r="AQ1049" s="107">
        <f t="shared" si="293"/>
        <v>9</v>
      </c>
      <c r="AR1049" s="107">
        <f t="shared" si="294"/>
        <v>10</v>
      </c>
      <c r="AS1049" s="107">
        <f t="shared" si="295"/>
        <v>11</v>
      </c>
      <c r="AT1049" s="107">
        <f t="shared" si="296"/>
        <v>11</v>
      </c>
      <c r="AU1049" s="105">
        <f t="shared" si="297"/>
        <v>147</v>
      </c>
      <c r="AV1049" s="86">
        <v>8107.6799999999967</v>
      </c>
      <c r="AW1049" s="87">
        <f t="shared" si="298"/>
        <v>9520.09</v>
      </c>
      <c r="AX1049" s="87">
        <f t="shared" si="299"/>
        <v>1412.4100000000035</v>
      </c>
    </row>
    <row r="1050" spans="1:50" ht="15.75" thickBot="1" x14ac:dyDescent="0.3">
      <c r="A1050" s="179" t="s">
        <v>166</v>
      </c>
      <c r="B1050" s="180" t="s">
        <v>260</v>
      </c>
      <c r="C1050" s="181" t="s">
        <v>261</v>
      </c>
      <c r="D1050" s="176" t="str">
        <f t="shared" si="283"/>
        <v>1861991226-TCHP-STAR Kids-MRSA Northeast</v>
      </c>
      <c r="E1050" s="169" t="s">
        <v>481</v>
      </c>
      <c r="F1050" s="169" t="s">
        <v>236</v>
      </c>
      <c r="G1050" s="169" t="s">
        <v>262</v>
      </c>
      <c r="H1050" s="85" t="s">
        <v>469</v>
      </c>
      <c r="I1050" s="95" t="s">
        <v>510</v>
      </c>
      <c r="J1050" s="116" t="s">
        <v>195</v>
      </c>
      <c r="K1050" s="117" t="s">
        <v>195</v>
      </c>
      <c r="L1050" s="117" t="s">
        <v>195</v>
      </c>
      <c r="M1050" s="117" t="s">
        <v>195</v>
      </c>
      <c r="N1050" s="117" t="s">
        <v>195</v>
      </c>
      <c r="O1050" s="117" t="s">
        <v>195</v>
      </c>
      <c r="P1050" s="117" t="s">
        <v>195</v>
      </c>
      <c r="Q1050" s="117" t="s">
        <v>195</v>
      </c>
      <c r="R1050" s="117" t="s">
        <v>195</v>
      </c>
      <c r="S1050" s="117" t="s">
        <v>195</v>
      </c>
      <c r="T1050" s="117" t="s">
        <v>195</v>
      </c>
      <c r="U1050" s="118" t="s">
        <v>195</v>
      </c>
      <c r="V1050" s="106">
        <v>10</v>
      </c>
      <c r="W1050" s="106">
        <v>11</v>
      </c>
      <c r="X1050" s="106">
        <v>13</v>
      </c>
      <c r="Y1050" s="106">
        <v>10</v>
      </c>
      <c r="Z1050" s="106">
        <v>10</v>
      </c>
      <c r="AA1050" s="106">
        <v>23</v>
      </c>
      <c r="AB1050" s="106">
        <v>13</v>
      </c>
      <c r="AC1050" s="106">
        <v>11</v>
      </c>
      <c r="AD1050" s="106">
        <v>16</v>
      </c>
      <c r="AE1050" s="106">
        <v>3</v>
      </c>
      <c r="AF1050" s="106">
        <v>8</v>
      </c>
      <c r="AG1050" s="182">
        <v>14</v>
      </c>
      <c r="AH1050" s="119">
        <f t="shared" si="284"/>
        <v>142</v>
      </c>
      <c r="AI1050" s="106">
        <f t="shared" si="285"/>
        <v>10</v>
      </c>
      <c r="AJ1050" s="107">
        <f t="shared" si="286"/>
        <v>11</v>
      </c>
      <c r="AK1050" s="107">
        <f t="shared" si="287"/>
        <v>13</v>
      </c>
      <c r="AL1050" s="107">
        <f t="shared" si="288"/>
        <v>10</v>
      </c>
      <c r="AM1050" s="107">
        <f t="shared" si="289"/>
        <v>10</v>
      </c>
      <c r="AN1050" s="107">
        <f t="shared" si="290"/>
        <v>23</v>
      </c>
      <c r="AO1050" s="107">
        <f t="shared" si="291"/>
        <v>13</v>
      </c>
      <c r="AP1050" s="107">
        <f t="shared" si="292"/>
        <v>11</v>
      </c>
      <c r="AQ1050" s="107">
        <f t="shared" si="293"/>
        <v>16</v>
      </c>
      <c r="AR1050" s="107">
        <f t="shared" si="294"/>
        <v>3</v>
      </c>
      <c r="AS1050" s="107">
        <f t="shared" si="295"/>
        <v>8</v>
      </c>
      <c r="AT1050" s="107">
        <f t="shared" si="296"/>
        <v>14</v>
      </c>
      <c r="AU1050" s="105">
        <f t="shared" si="297"/>
        <v>142</v>
      </c>
      <c r="AV1050" s="86">
        <v>19949.260000000009</v>
      </c>
      <c r="AW1050" s="87">
        <f t="shared" si="298"/>
        <v>9196.2800000000007</v>
      </c>
      <c r="AX1050" s="87">
        <f t="shared" si="299"/>
        <v>-10752.980000000009</v>
      </c>
    </row>
    <row r="1051" spans="1:50" ht="15.75" thickBot="1" x14ac:dyDescent="0.3">
      <c r="A1051" s="179" t="s">
        <v>42</v>
      </c>
      <c r="B1051" s="180" t="s">
        <v>264</v>
      </c>
      <c r="C1051" s="181" t="s">
        <v>261</v>
      </c>
      <c r="D1051" s="176" t="str">
        <f t="shared" si="283"/>
        <v>1033687900-TCHP-STAR Kids-MRSA Northeast</v>
      </c>
      <c r="E1051" s="169" t="s">
        <v>481</v>
      </c>
      <c r="F1051" s="169" t="s">
        <v>236</v>
      </c>
      <c r="G1051" s="169" t="s">
        <v>262</v>
      </c>
      <c r="H1051" s="85" t="s">
        <v>469</v>
      </c>
      <c r="I1051" s="95" t="s">
        <v>510</v>
      </c>
      <c r="J1051" s="116" t="s">
        <v>195</v>
      </c>
      <c r="K1051" s="117" t="s">
        <v>195</v>
      </c>
      <c r="L1051" s="117" t="s">
        <v>195</v>
      </c>
      <c r="M1051" s="117" t="s">
        <v>195</v>
      </c>
      <c r="N1051" s="117" t="s">
        <v>195</v>
      </c>
      <c r="O1051" s="117" t="s">
        <v>195</v>
      </c>
      <c r="P1051" s="117" t="s">
        <v>195</v>
      </c>
      <c r="Q1051" s="117" t="s">
        <v>195</v>
      </c>
      <c r="R1051" s="117" t="s">
        <v>195</v>
      </c>
      <c r="S1051" s="117" t="s">
        <v>195</v>
      </c>
      <c r="T1051" s="117" t="s">
        <v>195</v>
      </c>
      <c r="U1051" s="118" t="s">
        <v>195</v>
      </c>
      <c r="V1051" s="106">
        <v>3</v>
      </c>
      <c r="W1051" s="106">
        <v>1</v>
      </c>
      <c r="X1051" s="106">
        <v>0</v>
      </c>
      <c r="Y1051" s="106">
        <v>0</v>
      </c>
      <c r="Z1051" s="106">
        <v>0</v>
      </c>
      <c r="AA1051" s="106">
        <v>0</v>
      </c>
      <c r="AB1051" s="106">
        <v>0</v>
      </c>
      <c r="AC1051" s="106">
        <v>0</v>
      </c>
      <c r="AD1051" s="106">
        <v>1</v>
      </c>
      <c r="AE1051" s="106">
        <v>1</v>
      </c>
      <c r="AF1051" s="106">
        <v>0</v>
      </c>
      <c r="AG1051" s="182">
        <v>0</v>
      </c>
      <c r="AH1051" s="119">
        <f t="shared" si="284"/>
        <v>6</v>
      </c>
      <c r="AI1051" s="106">
        <f t="shared" si="285"/>
        <v>3</v>
      </c>
      <c r="AJ1051" s="107">
        <f t="shared" si="286"/>
        <v>1</v>
      </c>
      <c r="AK1051" s="107">
        <f t="shared" si="287"/>
        <v>0</v>
      </c>
      <c r="AL1051" s="107">
        <f t="shared" si="288"/>
        <v>0</v>
      </c>
      <c r="AM1051" s="107">
        <f t="shared" si="289"/>
        <v>0</v>
      </c>
      <c r="AN1051" s="107">
        <f t="shared" si="290"/>
        <v>0</v>
      </c>
      <c r="AO1051" s="107">
        <f t="shared" si="291"/>
        <v>0</v>
      </c>
      <c r="AP1051" s="107">
        <f t="shared" si="292"/>
        <v>0</v>
      </c>
      <c r="AQ1051" s="107">
        <f t="shared" si="293"/>
        <v>1</v>
      </c>
      <c r="AR1051" s="107">
        <f t="shared" si="294"/>
        <v>1</v>
      </c>
      <c r="AS1051" s="107">
        <f t="shared" si="295"/>
        <v>0</v>
      </c>
      <c r="AT1051" s="107">
        <f t="shared" si="296"/>
        <v>0</v>
      </c>
      <c r="AU1051" s="105">
        <f t="shared" si="297"/>
        <v>6</v>
      </c>
      <c r="AV1051" s="86">
        <v>0</v>
      </c>
      <c r="AW1051" s="87">
        <f t="shared" si="298"/>
        <v>388.58</v>
      </c>
      <c r="AX1051" s="87">
        <f t="shared" si="299"/>
        <v>388.58</v>
      </c>
    </row>
    <row r="1052" spans="1:50" ht="15.75" thickBot="1" x14ac:dyDescent="0.3">
      <c r="A1052" s="179" t="s">
        <v>106</v>
      </c>
      <c r="B1052" s="180" t="s">
        <v>375</v>
      </c>
      <c r="C1052" s="181" t="s">
        <v>261</v>
      </c>
      <c r="D1052" s="176" t="str">
        <f t="shared" si="283"/>
        <v>1497750962-TCHP-STAR Kids-MRSA Northeast</v>
      </c>
      <c r="E1052" s="169" t="s">
        <v>481</v>
      </c>
      <c r="F1052" s="169" t="s">
        <v>236</v>
      </c>
      <c r="G1052" s="169" t="s">
        <v>262</v>
      </c>
      <c r="H1052" s="85" t="s">
        <v>469</v>
      </c>
      <c r="I1052" s="95" t="s">
        <v>510</v>
      </c>
      <c r="J1052" s="116" t="s">
        <v>38</v>
      </c>
      <c r="K1052" s="117" t="s">
        <v>38</v>
      </c>
      <c r="L1052" s="117" t="s">
        <v>38</v>
      </c>
      <c r="M1052" s="117" t="s">
        <v>38</v>
      </c>
      <c r="N1052" s="117" t="s">
        <v>38</v>
      </c>
      <c r="O1052" s="117" t="s">
        <v>38</v>
      </c>
      <c r="P1052" s="117" t="s">
        <v>38</v>
      </c>
      <c r="Q1052" s="117" t="s">
        <v>38</v>
      </c>
      <c r="R1052" s="117" t="s">
        <v>38</v>
      </c>
      <c r="S1052" s="117" t="s">
        <v>38</v>
      </c>
      <c r="T1052" s="117" t="s">
        <v>38</v>
      </c>
      <c r="U1052" s="118" t="s">
        <v>38</v>
      </c>
      <c r="V1052" s="106">
        <v>0</v>
      </c>
      <c r="W1052" s="106">
        <v>0</v>
      </c>
      <c r="X1052" s="106">
        <v>0</v>
      </c>
      <c r="Y1052" s="106">
        <v>0</v>
      </c>
      <c r="Z1052" s="106">
        <v>0</v>
      </c>
      <c r="AA1052" s="106">
        <v>0</v>
      </c>
      <c r="AB1052" s="106">
        <v>0</v>
      </c>
      <c r="AC1052" s="106">
        <v>0</v>
      </c>
      <c r="AD1052" s="106">
        <v>0</v>
      </c>
      <c r="AE1052" s="106">
        <v>0</v>
      </c>
      <c r="AF1052" s="106">
        <v>0</v>
      </c>
      <c r="AG1052" s="182">
        <v>0</v>
      </c>
      <c r="AH1052" s="119">
        <f t="shared" si="284"/>
        <v>0</v>
      </c>
      <c r="AI1052" s="106">
        <f t="shared" si="285"/>
        <v>0</v>
      </c>
      <c r="AJ1052" s="107">
        <f t="shared" si="286"/>
        <v>0</v>
      </c>
      <c r="AK1052" s="107">
        <f t="shared" si="287"/>
        <v>0</v>
      </c>
      <c r="AL1052" s="107">
        <f t="shared" si="288"/>
        <v>0</v>
      </c>
      <c r="AM1052" s="107">
        <f t="shared" si="289"/>
        <v>0</v>
      </c>
      <c r="AN1052" s="107">
        <f t="shared" si="290"/>
        <v>0</v>
      </c>
      <c r="AO1052" s="107">
        <f t="shared" si="291"/>
        <v>0</v>
      </c>
      <c r="AP1052" s="107">
        <f t="shared" si="292"/>
        <v>0</v>
      </c>
      <c r="AQ1052" s="107">
        <f t="shared" si="293"/>
        <v>0</v>
      </c>
      <c r="AR1052" s="107">
        <f t="shared" si="294"/>
        <v>0</v>
      </c>
      <c r="AS1052" s="107">
        <f t="shared" si="295"/>
        <v>0</v>
      </c>
      <c r="AT1052" s="107">
        <f t="shared" si="296"/>
        <v>0</v>
      </c>
      <c r="AU1052" s="105">
        <f t="shared" si="297"/>
        <v>0</v>
      </c>
      <c r="AV1052" s="86">
        <v>0</v>
      </c>
      <c r="AW1052" s="87">
        <f t="shared" si="298"/>
        <v>0</v>
      </c>
      <c r="AX1052" s="87">
        <f t="shared" si="299"/>
        <v>0</v>
      </c>
    </row>
    <row r="1053" spans="1:50" ht="15.75" thickBot="1" x14ac:dyDescent="0.3">
      <c r="A1053" s="179" t="s">
        <v>193</v>
      </c>
      <c r="B1053" s="180" t="s">
        <v>376</v>
      </c>
      <c r="C1053" s="181" t="s">
        <v>261</v>
      </c>
      <c r="D1053" s="176" t="str">
        <f t="shared" si="283"/>
        <v>1295937449-TCHP-STAR Kids-MRSA Northeast</v>
      </c>
      <c r="E1053" s="169" t="s">
        <v>481</v>
      </c>
      <c r="F1053" s="169" t="s">
        <v>236</v>
      </c>
      <c r="G1053" s="169" t="s">
        <v>262</v>
      </c>
      <c r="H1053" s="85" t="s">
        <v>468</v>
      </c>
      <c r="I1053" s="95" t="s">
        <v>510</v>
      </c>
      <c r="J1053" s="116" t="s">
        <v>195</v>
      </c>
      <c r="K1053" s="117" t="s">
        <v>195</v>
      </c>
      <c r="L1053" s="117" t="s">
        <v>195</v>
      </c>
      <c r="M1053" s="117" t="s">
        <v>195</v>
      </c>
      <c r="N1053" s="117" t="s">
        <v>195</v>
      </c>
      <c r="O1053" s="117" t="s">
        <v>195</v>
      </c>
      <c r="P1053" s="117" t="s">
        <v>195</v>
      </c>
      <c r="Q1053" s="117" t="s">
        <v>195</v>
      </c>
      <c r="R1053" s="117" t="s">
        <v>195</v>
      </c>
      <c r="S1053" s="117" t="s">
        <v>195</v>
      </c>
      <c r="T1053" s="117" t="s">
        <v>195</v>
      </c>
      <c r="U1053" s="118" t="s">
        <v>195</v>
      </c>
      <c r="V1053" s="106">
        <v>0</v>
      </c>
      <c r="W1053" s="106">
        <v>3</v>
      </c>
      <c r="X1053" s="106">
        <v>0</v>
      </c>
      <c r="Y1053" s="106">
        <v>3</v>
      </c>
      <c r="Z1053" s="106">
        <v>6</v>
      </c>
      <c r="AA1053" s="106">
        <v>3</v>
      </c>
      <c r="AB1053" s="106">
        <v>5</v>
      </c>
      <c r="AC1053" s="106">
        <v>5</v>
      </c>
      <c r="AD1053" s="106">
        <v>1</v>
      </c>
      <c r="AE1053" s="106">
        <v>1</v>
      </c>
      <c r="AF1053" s="106">
        <v>4</v>
      </c>
      <c r="AG1053" s="182">
        <v>2</v>
      </c>
      <c r="AH1053" s="119">
        <f t="shared" si="284"/>
        <v>33</v>
      </c>
      <c r="AI1053" s="106">
        <f t="shared" si="285"/>
        <v>0</v>
      </c>
      <c r="AJ1053" s="107">
        <f t="shared" si="286"/>
        <v>3</v>
      </c>
      <c r="AK1053" s="107">
        <f t="shared" si="287"/>
        <v>0</v>
      </c>
      <c r="AL1053" s="107">
        <f t="shared" si="288"/>
        <v>3</v>
      </c>
      <c r="AM1053" s="107">
        <f t="shared" si="289"/>
        <v>6</v>
      </c>
      <c r="AN1053" s="107">
        <f t="shared" si="290"/>
        <v>3</v>
      </c>
      <c r="AO1053" s="107">
        <f t="shared" si="291"/>
        <v>5</v>
      </c>
      <c r="AP1053" s="107">
        <f t="shared" si="292"/>
        <v>5</v>
      </c>
      <c r="AQ1053" s="107">
        <f t="shared" si="293"/>
        <v>1</v>
      </c>
      <c r="AR1053" s="107">
        <f t="shared" si="294"/>
        <v>1</v>
      </c>
      <c r="AS1053" s="107">
        <f t="shared" si="295"/>
        <v>4</v>
      </c>
      <c r="AT1053" s="107">
        <f t="shared" si="296"/>
        <v>2</v>
      </c>
      <c r="AU1053" s="105">
        <f t="shared" si="297"/>
        <v>33</v>
      </c>
      <c r="AV1053" s="86">
        <v>3215.2699999999982</v>
      </c>
      <c r="AW1053" s="87">
        <f t="shared" si="298"/>
        <v>3591.48</v>
      </c>
      <c r="AX1053" s="87">
        <f t="shared" si="299"/>
        <v>376.21000000000186</v>
      </c>
    </row>
    <row r="1054" spans="1:50" ht="15.75" thickBot="1" x14ac:dyDescent="0.3">
      <c r="A1054" s="179" t="s">
        <v>91</v>
      </c>
      <c r="B1054" s="180" t="s">
        <v>420</v>
      </c>
      <c r="C1054" s="181" t="s">
        <v>261</v>
      </c>
      <c r="D1054" s="176" t="str">
        <f t="shared" si="283"/>
        <v>1417489956-TCHP-STAR Kids-MRSA Northeast</v>
      </c>
      <c r="E1054" s="169" t="s">
        <v>481</v>
      </c>
      <c r="F1054" s="169" t="s">
        <v>236</v>
      </c>
      <c r="G1054" s="169" t="s">
        <v>262</v>
      </c>
      <c r="H1054" s="85" t="s">
        <v>469</v>
      </c>
      <c r="I1054" s="95" t="s">
        <v>510</v>
      </c>
      <c r="J1054" s="116" t="s">
        <v>195</v>
      </c>
      <c r="K1054" s="117" t="s">
        <v>195</v>
      </c>
      <c r="L1054" s="117" t="s">
        <v>195</v>
      </c>
      <c r="M1054" s="117" t="s">
        <v>195</v>
      </c>
      <c r="N1054" s="117" t="s">
        <v>195</v>
      </c>
      <c r="O1054" s="117" t="s">
        <v>195</v>
      </c>
      <c r="P1054" s="117" t="s">
        <v>195</v>
      </c>
      <c r="Q1054" s="117" t="s">
        <v>195</v>
      </c>
      <c r="R1054" s="117" t="s">
        <v>195</v>
      </c>
      <c r="S1054" s="117" t="s">
        <v>195</v>
      </c>
      <c r="T1054" s="117" t="s">
        <v>195</v>
      </c>
      <c r="U1054" s="118" t="s">
        <v>195</v>
      </c>
      <c r="V1054" s="106">
        <v>0</v>
      </c>
      <c r="W1054" s="106">
        <v>0</v>
      </c>
      <c r="X1054" s="106">
        <v>0</v>
      </c>
      <c r="Y1054" s="106">
        <v>0</v>
      </c>
      <c r="Z1054" s="106">
        <v>0</v>
      </c>
      <c r="AA1054" s="106">
        <v>0</v>
      </c>
      <c r="AB1054" s="106">
        <v>0</v>
      </c>
      <c r="AC1054" s="106">
        <v>0</v>
      </c>
      <c r="AD1054" s="106">
        <v>0</v>
      </c>
      <c r="AE1054" s="106">
        <v>0</v>
      </c>
      <c r="AF1054" s="106">
        <v>0</v>
      </c>
      <c r="AG1054" s="182">
        <v>0</v>
      </c>
      <c r="AH1054" s="119">
        <f t="shared" si="284"/>
        <v>0</v>
      </c>
      <c r="AI1054" s="106">
        <f t="shared" si="285"/>
        <v>0</v>
      </c>
      <c r="AJ1054" s="107">
        <f t="shared" si="286"/>
        <v>0</v>
      </c>
      <c r="AK1054" s="107">
        <f t="shared" si="287"/>
        <v>0</v>
      </c>
      <c r="AL1054" s="107">
        <f t="shared" si="288"/>
        <v>0</v>
      </c>
      <c r="AM1054" s="107">
        <f t="shared" si="289"/>
        <v>0</v>
      </c>
      <c r="AN1054" s="107">
        <f t="shared" si="290"/>
        <v>0</v>
      </c>
      <c r="AO1054" s="107">
        <f t="shared" si="291"/>
        <v>0</v>
      </c>
      <c r="AP1054" s="107">
        <f t="shared" si="292"/>
        <v>0</v>
      </c>
      <c r="AQ1054" s="107">
        <f t="shared" si="293"/>
        <v>0</v>
      </c>
      <c r="AR1054" s="107">
        <f t="shared" si="294"/>
        <v>0</v>
      </c>
      <c r="AS1054" s="107">
        <f t="shared" si="295"/>
        <v>0</v>
      </c>
      <c r="AT1054" s="107">
        <f t="shared" si="296"/>
        <v>0</v>
      </c>
      <c r="AU1054" s="105">
        <f t="shared" si="297"/>
        <v>0</v>
      </c>
      <c r="AV1054" s="86">
        <v>0</v>
      </c>
      <c r="AW1054" s="87">
        <f t="shared" si="298"/>
        <v>0</v>
      </c>
      <c r="AX1054" s="87">
        <f t="shared" si="299"/>
        <v>0</v>
      </c>
    </row>
    <row r="1055" spans="1:50" ht="15.75" thickBot="1" x14ac:dyDescent="0.3">
      <c r="A1055" s="179" t="s">
        <v>107</v>
      </c>
      <c r="B1055" s="180" t="s">
        <v>435</v>
      </c>
      <c r="C1055" s="181" t="s">
        <v>261</v>
      </c>
      <c r="D1055" s="176" t="str">
        <f t="shared" si="283"/>
        <v>1508339219-TCHP-STAR Kids-MRSA Northeast</v>
      </c>
      <c r="E1055" s="169" t="s">
        <v>481</v>
      </c>
      <c r="F1055" s="169" t="s">
        <v>236</v>
      </c>
      <c r="G1055" s="169" t="s">
        <v>262</v>
      </c>
      <c r="H1055" s="85" t="s">
        <v>469</v>
      </c>
      <c r="I1055" s="95" t="s">
        <v>510</v>
      </c>
      <c r="J1055" s="116" t="s">
        <v>195</v>
      </c>
      <c r="K1055" s="117" t="s">
        <v>195</v>
      </c>
      <c r="L1055" s="117" t="s">
        <v>195</v>
      </c>
      <c r="M1055" s="117" t="s">
        <v>195</v>
      </c>
      <c r="N1055" s="117" t="s">
        <v>195</v>
      </c>
      <c r="O1055" s="117" t="s">
        <v>195</v>
      </c>
      <c r="P1055" s="117" t="s">
        <v>195</v>
      </c>
      <c r="Q1055" s="117" t="s">
        <v>195</v>
      </c>
      <c r="R1055" s="117" t="s">
        <v>195</v>
      </c>
      <c r="S1055" s="117" t="s">
        <v>195</v>
      </c>
      <c r="T1055" s="117" t="s">
        <v>195</v>
      </c>
      <c r="U1055" s="118" t="s">
        <v>195</v>
      </c>
      <c r="V1055" s="106">
        <v>0</v>
      </c>
      <c r="W1055" s="106">
        <v>0</v>
      </c>
      <c r="X1055" s="106">
        <v>0</v>
      </c>
      <c r="Y1055" s="106">
        <v>0</v>
      </c>
      <c r="Z1055" s="106">
        <v>1</v>
      </c>
      <c r="AA1055" s="106">
        <v>0</v>
      </c>
      <c r="AB1055" s="106">
        <v>1</v>
      </c>
      <c r="AC1055" s="106">
        <v>1</v>
      </c>
      <c r="AD1055" s="106">
        <v>0</v>
      </c>
      <c r="AE1055" s="106">
        <v>0</v>
      </c>
      <c r="AF1055" s="106">
        <v>0</v>
      </c>
      <c r="AG1055" s="182">
        <v>1</v>
      </c>
      <c r="AH1055" s="119">
        <f t="shared" si="284"/>
        <v>4</v>
      </c>
      <c r="AI1055" s="106">
        <f t="shared" si="285"/>
        <v>0</v>
      </c>
      <c r="AJ1055" s="107">
        <f t="shared" si="286"/>
        <v>0</v>
      </c>
      <c r="AK1055" s="107">
        <f t="shared" si="287"/>
        <v>0</v>
      </c>
      <c r="AL1055" s="107">
        <f t="shared" si="288"/>
        <v>0</v>
      </c>
      <c r="AM1055" s="107">
        <f t="shared" si="289"/>
        <v>1</v>
      </c>
      <c r="AN1055" s="107">
        <f t="shared" si="290"/>
        <v>0</v>
      </c>
      <c r="AO1055" s="107">
        <f t="shared" si="291"/>
        <v>1</v>
      </c>
      <c r="AP1055" s="107">
        <f t="shared" si="292"/>
        <v>1</v>
      </c>
      <c r="AQ1055" s="107">
        <f t="shared" si="293"/>
        <v>0</v>
      </c>
      <c r="AR1055" s="107">
        <f t="shared" si="294"/>
        <v>0</v>
      </c>
      <c r="AS1055" s="107">
        <f t="shared" si="295"/>
        <v>0</v>
      </c>
      <c r="AT1055" s="107">
        <f t="shared" si="296"/>
        <v>1</v>
      </c>
      <c r="AU1055" s="105">
        <f t="shared" si="297"/>
        <v>4</v>
      </c>
      <c r="AV1055" s="86">
        <v>899.45</v>
      </c>
      <c r="AW1055" s="87">
        <f t="shared" si="298"/>
        <v>259.05</v>
      </c>
      <c r="AX1055" s="87">
        <f t="shared" si="299"/>
        <v>-640.40000000000009</v>
      </c>
    </row>
    <row r="1056" spans="1:50" ht="15.75" thickBot="1" x14ac:dyDescent="0.3">
      <c r="A1056" s="179" t="s">
        <v>89</v>
      </c>
      <c r="B1056" s="180" t="s">
        <v>298</v>
      </c>
      <c r="C1056" s="181" t="s">
        <v>261</v>
      </c>
      <c r="D1056" s="176" t="str">
        <f t="shared" si="283"/>
        <v>1407355860-TCHP-STAR Kids-MRSA Northeast</v>
      </c>
      <c r="E1056" s="169" t="s">
        <v>481</v>
      </c>
      <c r="F1056" s="169" t="s">
        <v>236</v>
      </c>
      <c r="G1056" s="169" t="s">
        <v>262</v>
      </c>
      <c r="H1056" s="85" t="s">
        <v>469</v>
      </c>
      <c r="I1056" s="95" t="s">
        <v>510</v>
      </c>
      <c r="J1056" s="116" t="s">
        <v>195</v>
      </c>
      <c r="K1056" s="117" t="s">
        <v>195</v>
      </c>
      <c r="L1056" s="117" t="s">
        <v>195</v>
      </c>
      <c r="M1056" s="117" t="s">
        <v>195</v>
      </c>
      <c r="N1056" s="117" t="s">
        <v>195</v>
      </c>
      <c r="O1056" s="117" t="s">
        <v>195</v>
      </c>
      <c r="P1056" s="117" t="s">
        <v>195</v>
      </c>
      <c r="Q1056" s="117" t="s">
        <v>195</v>
      </c>
      <c r="R1056" s="117" t="s">
        <v>195</v>
      </c>
      <c r="S1056" s="117" t="s">
        <v>195</v>
      </c>
      <c r="T1056" s="117" t="s">
        <v>195</v>
      </c>
      <c r="U1056" s="118" t="s">
        <v>195</v>
      </c>
      <c r="V1056" s="106">
        <v>5</v>
      </c>
      <c r="W1056" s="106">
        <v>8</v>
      </c>
      <c r="X1056" s="106">
        <v>4</v>
      </c>
      <c r="Y1056" s="106">
        <v>8</v>
      </c>
      <c r="Z1056" s="106">
        <v>8</v>
      </c>
      <c r="AA1056" s="106">
        <v>9</v>
      </c>
      <c r="AB1056" s="106">
        <v>13</v>
      </c>
      <c r="AC1056" s="106">
        <v>7</v>
      </c>
      <c r="AD1056" s="106">
        <v>10</v>
      </c>
      <c r="AE1056" s="106">
        <v>7</v>
      </c>
      <c r="AF1056" s="106">
        <v>6</v>
      </c>
      <c r="AG1056" s="182">
        <v>9</v>
      </c>
      <c r="AH1056" s="119">
        <f t="shared" si="284"/>
        <v>94</v>
      </c>
      <c r="AI1056" s="106">
        <f t="shared" si="285"/>
        <v>5</v>
      </c>
      <c r="AJ1056" s="107">
        <f t="shared" si="286"/>
        <v>8</v>
      </c>
      <c r="AK1056" s="107">
        <f t="shared" si="287"/>
        <v>4</v>
      </c>
      <c r="AL1056" s="107">
        <f t="shared" si="288"/>
        <v>8</v>
      </c>
      <c r="AM1056" s="107">
        <f t="shared" si="289"/>
        <v>8</v>
      </c>
      <c r="AN1056" s="107">
        <f t="shared" si="290"/>
        <v>9</v>
      </c>
      <c r="AO1056" s="107">
        <f t="shared" si="291"/>
        <v>13</v>
      </c>
      <c r="AP1056" s="107">
        <f t="shared" si="292"/>
        <v>7</v>
      </c>
      <c r="AQ1056" s="107">
        <f t="shared" si="293"/>
        <v>10</v>
      </c>
      <c r="AR1056" s="107">
        <f t="shared" si="294"/>
        <v>7</v>
      </c>
      <c r="AS1056" s="107">
        <f t="shared" si="295"/>
        <v>6</v>
      </c>
      <c r="AT1056" s="107">
        <f t="shared" si="296"/>
        <v>9</v>
      </c>
      <c r="AU1056" s="105">
        <f t="shared" si="297"/>
        <v>94</v>
      </c>
      <c r="AV1056" s="86">
        <v>2406.7199999999993</v>
      </c>
      <c r="AW1056" s="87">
        <f t="shared" si="298"/>
        <v>6087.68</v>
      </c>
      <c r="AX1056" s="87">
        <f t="shared" si="299"/>
        <v>3680.9600000000009</v>
      </c>
    </row>
    <row r="1057" spans="1:50" ht="15.75" thickBot="1" x14ac:dyDescent="0.3">
      <c r="A1057" s="179" t="s">
        <v>128</v>
      </c>
      <c r="B1057" s="180" t="s">
        <v>300</v>
      </c>
      <c r="C1057" s="181" t="s">
        <v>261</v>
      </c>
      <c r="D1057" s="176" t="str">
        <f t="shared" si="283"/>
        <v>1639678030-TCHP-STAR Kids-MRSA Northeast</v>
      </c>
      <c r="E1057" s="169" t="s">
        <v>481</v>
      </c>
      <c r="F1057" s="169" t="s">
        <v>236</v>
      </c>
      <c r="G1057" s="169" t="s">
        <v>262</v>
      </c>
      <c r="H1057" s="85" t="s">
        <v>469</v>
      </c>
      <c r="I1057" s="95" t="s">
        <v>510</v>
      </c>
      <c r="J1057" s="116" t="s">
        <v>195</v>
      </c>
      <c r="K1057" s="117" t="s">
        <v>195</v>
      </c>
      <c r="L1057" s="117" t="s">
        <v>195</v>
      </c>
      <c r="M1057" s="117" t="s">
        <v>195</v>
      </c>
      <c r="N1057" s="117" t="s">
        <v>195</v>
      </c>
      <c r="O1057" s="117" t="s">
        <v>195</v>
      </c>
      <c r="P1057" s="117" t="s">
        <v>195</v>
      </c>
      <c r="Q1057" s="117" t="s">
        <v>195</v>
      </c>
      <c r="R1057" s="117" t="s">
        <v>195</v>
      </c>
      <c r="S1057" s="117" t="s">
        <v>195</v>
      </c>
      <c r="T1057" s="117" t="s">
        <v>195</v>
      </c>
      <c r="U1057" s="118" t="s">
        <v>195</v>
      </c>
      <c r="V1057" s="106">
        <v>3</v>
      </c>
      <c r="W1057" s="106">
        <v>5</v>
      </c>
      <c r="X1057" s="106">
        <v>5</v>
      </c>
      <c r="Y1057" s="106">
        <v>5</v>
      </c>
      <c r="Z1057" s="106">
        <v>6</v>
      </c>
      <c r="AA1057" s="106">
        <v>6</v>
      </c>
      <c r="AB1057" s="106">
        <v>5</v>
      </c>
      <c r="AC1057" s="106">
        <v>5</v>
      </c>
      <c r="AD1057" s="106">
        <v>1</v>
      </c>
      <c r="AE1057" s="106">
        <v>4</v>
      </c>
      <c r="AF1057" s="106">
        <v>5</v>
      </c>
      <c r="AG1057" s="182">
        <v>6</v>
      </c>
      <c r="AH1057" s="119">
        <f t="shared" si="284"/>
        <v>56</v>
      </c>
      <c r="AI1057" s="106">
        <f t="shared" si="285"/>
        <v>3</v>
      </c>
      <c r="AJ1057" s="107">
        <f t="shared" si="286"/>
        <v>5</v>
      </c>
      <c r="AK1057" s="107">
        <f t="shared" si="287"/>
        <v>5</v>
      </c>
      <c r="AL1057" s="107">
        <f t="shared" si="288"/>
        <v>5</v>
      </c>
      <c r="AM1057" s="107">
        <f t="shared" si="289"/>
        <v>6</v>
      </c>
      <c r="AN1057" s="107">
        <f t="shared" si="290"/>
        <v>6</v>
      </c>
      <c r="AO1057" s="107">
        <f t="shared" si="291"/>
        <v>5</v>
      </c>
      <c r="AP1057" s="107">
        <f t="shared" si="292"/>
        <v>5</v>
      </c>
      <c r="AQ1057" s="107">
        <f t="shared" si="293"/>
        <v>1</v>
      </c>
      <c r="AR1057" s="107">
        <f t="shared" si="294"/>
        <v>4</v>
      </c>
      <c r="AS1057" s="107">
        <f t="shared" si="295"/>
        <v>5</v>
      </c>
      <c r="AT1057" s="107">
        <f t="shared" si="296"/>
        <v>6</v>
      </c>
      <c r="AU1057" s="105">
        <f t="shared" si="297"/>
        <v>56</v>
      </c>
      <c r="AV1057" s="86">
        <v>2327.7399999999998</v>
      </c>
      <c r="AW1057" s="87">
        <f t="shared" si="298"/>
        <v>3626.7</v>
      </c>
      <c r="AX1057" s="87">
        <f t="shared" si="299"/>
        <v>1298.96</v>
      </c>
    </row>
    <row r="1058" spans="1:50" ht="15.75" thickBot="1" x14ac:dyDescent="0.3">
      <c r="A1058" s="179" t="s">
        <v>41</v>
      </c>
      <c r="B1058" s="180" t="s">
        <v>301</v>
      </c>
      <c r="C1058" s="181" t="s">
        <v>261</v>
      </c>
      <c r="D1058" s="176" t="str">
        <f t="shared" si="283"/>
        <v>1033641105-TCHP-STAR Kids-MRSA Northeast</v>
      </c>
      <c r="E1058" s="169" t="s">
        <v>481</v>
      </c>
      <c r="F1058" s="169" t="s">
        <v>236</v>
      </c>
      <c r="G1058" s="169" t="s">
        <v>262</v>
      </c>
      <c r="H1058" s="85" t="s">
        <v>468</v>
      </c>
      <c r="I1058" s="95" t="s">
        <v>510</v>
      </c>
      <c r="J1058" s="116" t="s">
        <v>195</v>
      </c>
      <c r="K1058" s="117" t="s">
        <v>195</v>
      </c>
      <c r="L1058" s="117" t="s">
        <v>195</v>
      </c>
      <c r="M1058" s="117" t="s">
        <v>195</v>
      </c>
      <c r="N1058" s="117" t="s">
        <v>195</v>
      </c>
      <c r="O1058" s="117" t="s">
        <v>195</v>
      </c>
      <c r="P1058" s="117" t="s">
        <v>195</v>
      </c>
      <c r="Q1058" s="117" t="s">
        <v>195</v>
      </c>
      <c r="R1058" s="117" t="s">
        <v>195</v>
      </c>
      <c r="S1058" s="117" t="s">
        <v>195</v>
      </c>
      <c r="T1058" s="117" t="s">
        <v>195</v>
      </c>
      <c r="U1058" s="118" t="s">
        <v>195</v>
      </c>
      <c r="V1058" s="106">
        <v>1</v>
      </c>
      <c r="W1058" s="106">
        <v>4</v>
      </c>
      <c r="X1058" s="106">
        <v>1</v>
      </c>
      <c r="Y1058" s="106">
        <v>2</v>
      </c>
      <c r="Z1058" s="106">
        <v>1</v>
      </c>
      <c r="AA1058" s="106">
        <v>3</v>
      </c>
      <c r="AB1058" s="106">
        <v>1</v>
      </c>
      <c r="AC1058" s="106">
        <v>3</v>
      </c>
      <c r="AD1058" s="106">
        <v>4</v>
      </c>
      <c r="AE1058" s="106">
        <v>2</v>
      </c>
      <c r="AF1058" s="106">
        <v>0</v>
      </c>
      <c r="AG1058" s="182">
        <v>3</v>
      </c>
      <c r="AH1058" s="119">
        <f t="shared" si="284"/>
        <v>25</v>
      </c>
      <c r="AI1058" s="106">
        <f t="shared" si="285"/>
        <v>1</v>
      </c>
      <c r="AJ1058" s="107">
        <f t="shared" si="286"/>
        <v>4</v>
      </c>
      <c r="AK1058" s="107">
        <f t="shared" si="287"/>
        <v>1</v>
      </c>
      <c r="AL1058" s="107">
        <f t="shared" si="288"/>
        <v>2</v>
      </c>
      <c r="AM1058" s="107">
        <f t="shared" si="289"/>
        <v>1</v>
      </c>
      <c r="AN1058" s="107">
        <f t="shared" si="290"/>
        <v>3</v>
      </c>
      <c r="AO1058" s="107">
        <f t="shared" si="291"/>
        <v>1</v>
      </c>
      <c r="AP1058" s="107">
        <f t="shared" si="292"/>
        <v>3</v>
      </c>
      <c r="AQ1058" s="107">
        <f t="shared" si="293"/>
        <v>4</v>
      </c>
      <c r="AR1058" s="107">
        <f t="shared" si="294"/>
        <v>2</v>
      </c>
      <c r="AS1058" s="107">
        <f t="shared" si="295"/>
        <v>0</v>
      </c>
      <c r="AT1058" s="107">
        <f t="shared" si="296"/>
        <v>3</v>
      </c>
      <c r="AU1058" s="105">
        <f t="shared" si="297"/>
        <v>25</v>
      </c>
      <c r="AV1058" s="86">
        <v>287.44000000000005</v>
      </c>
      <c r="AW1058" s="87">
        <f t="shared" si="298"/>
        <v>2720.82</v>
      </c>
      <c r="AX1058" s="87">
        <f t="shared" si="299"/>
        <v>2433.38</v>
      </c>
    </row>
    <row r="1059" spans="1:50" ht="15.75" thickBot="1" x14ac:dyDescent="0.3">
      <c r="A1059" s="179" t="s">
        <v>186</v>
      </c>
      <c r="B1059" s="180" t="s">
        <v>302</v>
      </c>
      <c r="C1059" s="181" t="s">
        <v>261</v>
      </c>
      <c r="D1059" s="176" t="str">
        <f t="shared" si="283"/>
        <v>1952800310-TCHP-STAR Kids-MRSA Northeast</v>
      </c>
      <c r="E1059" s="169" t="s">
        <v>481</v>
      </c>
      <c r="F1059" s="169" t="s">
        <v>236</v>
      </c>
      <c r="G1059" s="169" t="s">
        <v>262</v>
      </c>
      <c r="H1059" s="85" t="s">
        <v>469</v>
      </c>
      <c r="I1059" s="95" t="s">
        <v>510</v>
      </c>
      <c r="J1059" s="116" t="s">
        <v>195</v>
      </c>
      <c r="K1059" s="117" t="s">
        <v>195</v>
      </c>
      <c r="L1059" s="117" t="s">
        <v>195</v>
      </c>
      <c r="M1059" s="117" t="s">
        <v>195</v>
      </c>
      <c r="N1059" s="117" t="s">
        <v>195</v>
      </c>
      <c r="O1059" s="117" t="s">
        <v>195</v>
      </c>
      <c r="P1059" s="117" t="s">
        <v>195</v>
      </c>
      <c r="Q1059" s="117" t="s">
        <v>195</v>
      </c>
      <c r="R1059" s="117" t="s">
        <v>195</v>
      </c>
      <c r="S1059" s="117" t="s">
        <v>195</v>
      </c>
      <c r="T1059" s="117" t="s">
        <v>195</v>
      </c>
      <c r="U1059" s="118" t="s">
        <v>195</v>
      </c>
      <c r="V1059" s="106">
        <v>8</v>
      </c>
      <c r="W1059" s="106">
        <v>13</v>
      </c>
      <c r="X1059" s="106">
        <v>9</v>
      </c>
      <c r="Y1059" s="106">
        <v>20</v>
      </c>
      <c r="Z1059" s="106">
        <v>13</v>
      </c>
      <c r="AA1059" s="106">
        <v>11</v>
      </c>
      <c r="AB1059" s="106">
        <v>13</v>
      </c>
      <c r="AC1059" s="106">
        <v>9</v>
      </c>
      <c r="AD1059" s="106">
        <v>10</v>
      </c>
      <c r="AE1059" s="106">
        <v>4</v>
      </c>
      <c r="AF1059" s="106">
        <v>11</v>
      </c>
      <c r="AG1059" s="182">
        <v>11</v>
      </c>
      <c r="AH1059" s="119">
        <f t="shared" si="284"/>
        <v>132</v>
      </c>
      <c r="AI1059" s="106">
        <f t="shared" si="285"/>
        <v>8</v>
      </c>
      <c r="AJ1059" s="107">
        <f t="shared" si="286"/>
        <v>13</v>
      </c>
      <c r="AK1059" s="107">
        <f t="shared" si="287"/>
        <v>9</v>
      </c>
      <c r="AL1059" s="107">
        <f t="shared" si="288"/>
        <v>20</v>
      </c>
      <c r="AM1059" s="107">
        <f t="shared" si="289"/>
        <v>13</v>
      </c>
      <c r="AN1059" s="107">
        <f t="shared" si="290"/>
        <v>11</v>
      </c>
      <c r="AO1059" s="107">
        <f t="shared" si="291"/>
        <v>13</v>
      </c>
      <c r="AP1059" s="107">
        <f t="shared" si="292"/>
        <v>9</v>
      </c>
      <c r="AQ1059" s="107">
        <f t="shared" si="293"/>
        <v>10</v>
      </c>
      <c r="AR1059" s="107">
        <f t="shared" si="294"/>
        <v>4</v>
      </c>
      <c r="AS1059" s="107">
        <f t="shared" si="295"/>
        <v>11</v>
      </c>
      <c r="AT1059" s="107">
        <f t="shared" si="296"/>
        <v>11</v>
      </c>
      <c r="AU1059" s="105">
        <f t="shared" si="297"/>
        <v>132</v>
      </c>
      <c r="AV1059" s="86">
        <v>7261.1600000000017</v>
      </c>
      <c r="AW1059" s="87">
        <f t="shared" si="298"/>
        <v>8548.65</v>
      </c>
      <c r="AX1059" s="87">
        <f t="shared" si="299"/>
        <v>1287.489999999998</v>
      </c>
    </row>
    <row r="1060" spans="1:50" ht="15.75" thickBot="1" x14ac:dyDescent="0.3">
      <c r="A1060" s="179" t="s">
        <v>157</v>
      </c>
      <c r="B1060" s="180" t="s">
        <v>422</v>
      </c>
      <c r="C1060" s="181" t="s">
        <v>261</v>
      </c>
      <c r="D1060" s="176" t="str">
        <f t="shared" si="283"/>
        <v>1811256696-TCHP-STAR Kids-MRSA Northeast</v>
      </c>
      <c r="E1060" s="169" t="s">
        <v>481</v>
      </c>
      <c r="F1060" s="169" t="s">
        <v>236</v>
      </c>
      <c r="G1060" s="169" t="s">
        <v>262</v>
      </c>
      <c r="H1060" s="85" t="s">
        <v>469</v>
      </c>
      <c r="I1060" s="95" t="s">
        <v>510</v>
      </c>
      <c r="J1060" s="116" t="s">
        <v>195</v>
      </c>
      <c r="K1060" s="117" t="s">
        <v>195</v>
      </c>
      <c r="L1060" s="117" t="s">
        <v>195</v>
      </c>
      <c r="M1060" s="117" t="s">
        <v>195</v>
      </c>
      <c r="N1060" s="117" t="s">
        <v>195</v>
      </c>
      <c r="O1060" s="117" t="s">
        <v>195</v>
      </c>
      <c r="P1060" s="117" t="s">
        <v>195</v>
      </c>
      <c r="Q1060" s="117" t="s">
        <v>195</v>
      </c>
      <c r="R1060" s="117" t="s">
        <v>195</v>
      </c>
      <c r="S1060" s="117" t="s">
        <v>195</v>
      </c>
      <c r="T1060" s="117" t="s">
        <v>195</v>
      </c>
      <c r="U1060" s="118" t="s">
        <v>195</v>
      </c>
      <c r="V1060" s="106">
        <v>0</v>
      </c>
      <c r="W1060" s="106">
        <v>0</v>
      </c>
      <c r="X1060" s="106">
        <v>0</v>
      </c>
      <c r="Y1060" s="106">
        <v>0</v>
      </c>
      <c r="Z1060" s="106">
        <v>0</v>
      </c>
      <c r="AA1060" s="106">
        <v>0</v>
      </c>
      <c r="AB1060" s="106">
        <v>0</v>
      </c>
      <c r="AC1060" s="106">
        <v>1</v>
      </c>
      <c r="AD1060" s="106">
        <v>0</v>
      </c>
      <c r="AE1060" s="106">
        <v>0</v>
      </c>
      <c r="AF1060" s="106">
        <v>0</v>
      </c>
      <c r="AG1060" s="182">
        <v>0</v>
      </c>
      <c r="AH1060" s="119">
        <f t="shared" si="284"/>
        <v>1</v>
      </c>
      <c r="AI1060" s="106">
        <f t="shared" si="285"/>
        <v>0</v>
      </c>
      <c r="AJ1060" s="107">
        <f t="shared" si="286"/>
        <v>0</v>
      </c>
      <c r="AK1060" s="107">
        <f t="shared" si="287"/>
        <v>0</v>
      </c>
      <c r="AL1060" s="107">
        <f t="shared" si="288"/>
        <v>0</v>
      </c>
      <c r="AM1060" s="107">
        <f t="shared" si="289"/>
        <v>0</v>
      </c>
      <c r="AN1060" s="107">
        <f t="shared" si="290"/>
        <v>0</v>
      </c>
      <c r="AO1060" s="107">
        <f t="shared" si="291"/>
        <v>0</v>
      </c>
      <c r="AP1060" s="107">
        <f t="shared" si="292"/>
        <v>1</v>
      </c>
      <c r="AQ1060" s="107">
        <f t="shared" si="293"/>
        <v>0</v>
      </c>
      <c r="AR1060" s="107">
        <f t="shared" si="294"/>
        <v>0</v>
      </c>
      <c r="AS1060" s="107">
        <f t="shared" si="295"/>
        <v>0</v>
      </c>
      <c r="AT1060" s="107">
        <f t="shared" si="296"/>
        <v>0</v>
      </c>
      <c r="AU1060" s="105">
        <f t="shared" si="297"/>
        <v>1</v>
      </c>
      <c r="AV1060" s="86">
        <v>0</v>
      </c>
      <c r="AW1060" s="87">
        <f t="shared" si="298"/>
        <v>64.760000000000005</v>
      </c>
      <c r="AX1060" s="87">
        <f t="shared" si="299"/>
        <v>64.760000000000005</v>
      </c>
    </row>
    <row r="1061" spans="1:50" ht="15.75" thickBot="1" x14ac:dyDescent="0.3">
      <c r="A1061" s="179" t="s">
        <v>181</v>
      </c>
      <c r="B1061" s="180" t="s">
        <v>351</v>
      </c>
      <c r="C1061" s="181" t="s">
        <v>261</v>
      </c>
      <c r="D1061" s="176" t="str">
        <f t="shared" si="283"/>
        <v>1932608452-TCHP-STAR Kids-MRSA Northeast</v>
      </c>
      <c r="E1061" s="169" t="s">
        <v>481</v>
      </c>
      <c r="F1061" s="169" t="s">
        <v>236</v>
      </c>
      <c r="G1061" s="169" t="s">
        <v>262</v>
      </c>
      <c r="H1061" s="85" t="s">
        <v>469</v>
      </c>
      <c r="I1061" s="95" t="s">
        <v>510</v>
      </c>
      <c r="J1061" s="116" t="s">
        <v>195</v>
      </c>
      <c r="K1061" s="117" t="s">
        <v>195</v>
      </c>
      <c r="L1061" s="117" t="s">
        <v>195</v>
      </c>
      <c r="M1061" s="117" t="s">
        <v>195</v>
      </c>
      <c r="N1061" s="117" t="s">
        <v>195</v>
      </c>
      <c r="O1061" s="117" t="s">
        <v>195</v>
      </c>
      <c r="P1061" s="117" t="s">
        <v>195</v>
      </c>
      <c r="Q1061" s="117" t="s">
        <v>195</v>
      </c>
      <c r="R1061" s="117" t="s">
        <v>195</v>
      </c>
      <c r="S1061" s="117" t="s">
        <v>195</v>
      </c>
      <c r="T1061" s="117" t="s">
        <v>195</v>
      </c>
      <c r="U1061" s="118" t="s">
        <v>195</v>
      </c>
      <c r="V1061" s="106">
        <v>2</v>
      </c>
      <c r="W1061" s="106">
        <v>1</v>
      </c>
      <c r="X1061" s="106">
        <v>4</v>
      </c>
      <c r="Y1061" s="106">
        <v>0</v>
      </c>
      <c r="Z1061" s="106">
        <v>2</v>
      </c>
      <c r="AA1061" s="106">
        <v>1</v>
      </c>
      <c r="AB1061" s="106">
        <v>2</v>
      </c>
      <c r="AC1061" s="106">
        <v>1</v>
      </c>
      <c r="AD1061" s="106">
        <v>0</v>
      </c>
      <c r="AE1061" s="106">
        <v>1</v>
      </c>
      <c r="AF1061" s="106">
        <v>2</v>
      </c>
      <c r="AG1061" s="182">
        <v>0</v>
      </c>
      <c r="AH1061" s="119">
        <f t="shared" si="284"/>
        <v>16</v>
      </c>
      <c r="AI1061" s="106">
        <f t="shared" si="285"/>
        <v>2</v>
      </c>
      <c r="AJ1061" s="107">
        <f t="shared" si="286"/>
        <v>1</v>
      </c>
      <c r="AK1061" s="107">
        <f t="shared" si="287"/>
        <v>4</v>
      </c>
      <c r="AL1061" s="107">
        <f t="shared" si="288"/>
        <v>0</v>
      </c>
      <c r="AM1061" s="107">
        <f t="shared" si="289"/>
        <v>2</v>
      </c>
      <c r="AN1061" s="107">
        <f t="shared" si="290"/>
        <v>1</v>
      </c>
      <c r="AO1061" s="107">
        <f t="shared" si="291"/>
        <v>2</v>
      </c>
      <c r="AP1061" s="107">
        <f t="shared" si="292"/>
        <v>1</v>
      </c>
      <c r="AQ1061" s="107">
        <f t="shared" si="293"/>
        <v>0</v>
      </c>
      <c r="AR1061" s="107">
        <f t="shared" si="294"/>
        <v>1</v>
      </c>
      <c r="AS1061" s="107">
        <f t="shared" si="295"/>
        <v>2</v>
      </c>
      <c r="AT1061" s="107">
        <f t="shared" si="296"/>
        <v>0</v>
      </c>
      <c r="AU1061" s="105">
        <f t="shared" si="297"/>
        <v>16</v>
      </c>
      <c r="AV1061" s="86">
        <v>0</v>
      </c>
      <c r="AW1061" s="87">
        <f t="shared" si="298"/>
        <v>1036.2</v>
      </c>
      <c r="AX1061" s="87">
        <f t="shared" si="299"/>
        <v>1036.2</v>
      </c>
    </row>
    <row r="1062" spans="1:50" ht="15.75" thickBot="1" x14ac:dyDescent="0.3">
      <c r="A1062" s="179" t="s">
        <v>58</v>
      </c>
      <c r="B1062" s="180" t="s">
        <v>253</v>
      </c>
      <c r="C1062" s="181" t="s">
        <v>269</v>
      </c>
      <c r="D1062" s="176" t="str">
        <f t="shared" si="283"/>
        <v>1124012935-Molina-STAR-Dallas</v>
      </c>
      <c r="E1062" s="169" t="s">
        <v>477</v>
      </c>
      <c r="F1062" s="169" t="s">
        <v>201</v>
      </c>
      <c r="G1062" s="169" t="s">
        <v>255</v>
      </c>
      <c r="H1062" s="85" t="s">
        <v>468</v>
      </c>
      <c r="I1062" s="95" t="s">
        <v>510</v>
      </c>
      <c r="J1062" s="116" t="s">
        <v>195</v>
      </c>
      <c r="K1062" s="117" t="s">
        <v>195</v>
      </c>
      <c r="L1062" s="117" t="s">
        <v>195</v>
      </c>
      <c r="M1062" s="117" t="s">
        <v>195</v>
      </c>
      <c r="N1062" s="117" t="s">
        <v>195</v>
      </c>
      <c r="O1062" s="117" t="s">
        <v>195</v>
      </c>
      <c r="P1062" s="117" t="s">
        <v>195</v>
      </c>
      <c r="Q1062" s="117" t="s">
        <v>195</v>
      </c>
      <c r="R1062" s="117" t="s">
        <v>195</v>
      </c>
      <c r="S1062" s="117" t="s">
        <v>195</v>
      </c>
      <c r="T1062" s="117" t="s">
        <v>195</v>
      </c>
      <c r="U1062" s="118" t="s">
        <v>195</v>
      </c>
      <c r="V1062" s="106">
        <v>9</v>
      </c>
      <c r="W1062" s="106">
        <v>8</v>
      </c>
      <c r="X1062" s="106">
        <v>7</v>
      </c>
      <c r="Y1062" s="106">
        <v>15</v>
      </c>
      <c r="Z1062" s="106">
        <v>15</v>
      </c>
      <c r="AA1062" s="106">
        <v>6</v>
      </c>
      <c r="AB1062" s="106">
        <v>8</v>
      </c>
      <c r="AC1062" s="106">
        <v>3</v>
      </c>
      <c r="AD1062" s="106">
        <v>7</v>
      </c>
      <c r="AE1062" s="106">
        <v>9</v>
      </c>
      <c r="AF1062" s="106">
        <v>13</v>
      </c>
      <c r="AG1062" s="182">
        <v>7</v>
      </c>
      <c r="AH1062" s="119">
        <f t="shared" si="284"/>
        <v>107</v>
      </c>
      <c r="AI1062" s="106">
        <f t="shared" si="285"/>
        <v>9</v>
      </c>
      <c r="AJ1062" s="107">
        <f t="shared" si="286"/>
        <v>8</v>
      </c>
      <c r="AK1062" s="107">
        <f t="shared" si="287"/>
        <v>7</v>
      </c>
      <c r="AL1062" s="107">
        <f t="shared" si="288"/>
        <v>15</v>
      </c>
      <c r="AM1062" s="107">
        <f t="shared" si="289"/>
        <v>15</v>
      </c>
      <c r="AN1062" s="107">
        <f t="shared" si="290"/>
        <v>6</v>
      </c>
      <c r="AO1062" s="107">
        <f t="shared" si="291"/>
        <v>8</v>
      </c>
      <c r="AP1062" s="107">
        <f t="shared" si="292"/>
        <v>3</v>
      </c>
      <c r="AQ1062" s="107">
        <f t="shared" si="293"/>
        <v>7</v>
      </c>
      <c r="AR1062" s="107">
        <f t="shared" si="294"/>
        <v>9</v>
      </c>
      <c r="AS1062" s="107">
        <f t="shared" si="295"/>
        <v>13</v>
      </c>
      <c r="AT1062" s="107">
        <f t="shared" si="296"/>
        <v>7</v>
      </c>
      <c r="AU1062" s="105">
        <f t="shared" si="297"/>
        <v>107</v>
      </c>
      <c r="AV1062" s="86">
        <v>6545.91</v>
      </c>
      <c r="AW1062" s="87">
        <f t="shared" si="298"/>
        <v>11645.1</v>
      </c>
      <c r="AX1062" s="87">
        <f t="shared" si="299"/>
        <v>5099.1900000000005</v>
      </c>
    </row>
    <row r="1063" spans="1:50" ht="15.75" thickBot="1" x14ac:dyDescent="0.3">
      <c r="A1063" s="179" t="s">
        <v>155</v>
      </c>
      <c r="B1063" s="180" t="s">
        <v>329</v>
      </c>
      <c r="C1063" s="181" t="s">
        <v>269</v>
      </c>
      <c r="D1063" s="176" t="str">
        <f t="shared" si="283"/>
        <v>1790723468-Molina-STAR-Dallas</v>
      </c>
      <c r="E1063" s="169" t="s">
        <v>477</v>
      </c>
      <c r="F1063" s="169" t="s">
        <v>201</v>
      </c>
      <c r="G1063" s="169" t="s">
        <v>255</v>
      </c>
      <c r="H1063" s="85" t="s">
        <v>468</v>
      </c>
      <c r="I1063" s="95" t="s">
        <v>510</v>
      </c>
      <c r="J1063" s="116" t="s">
        <v>38</v>
      </c>
      <c r="K1063" s="117" t="s">
        <v>38</v>
      </c>
      <c r="L1063" s="117" t="s">
        <v>38</v>
      </c>
      <c r="M1063" s="117" t="s">
        <v>38</v>
      </c>
      <c r="N1063" s="117" t="s">
        <v>38</v>
      </c>
      <c r="O1063" s="117" t="s">
        <v>38</v>
      </c>
      <c r="P1063" s="117" t="s">
        <v>38</v>
      </c>
      <c r="Q1063" s="117" t="s">
        <v>38</v>
      </c>
      <c r="R1063" s="117" t="s">
        <v>38</v>
      </c>
      <c r="S1063" s="117" t="s">
        <v>38</v>
      </c>
      <c r="T1063" s="117" t="s">
        <v>38</v>
      </c>
      <c r="U1063" s="118" t="s">
        <v>38</v>
      </c>
      <c r="V1063" s="106">
        <v>0</v>
      </c>
      <c r="W1063" s="106">
        <v>0</v>
      </c>
      <c r="X1063" s="106">
        <v>0</v>
      </c>
      <c r="Y1063" s="106">
        <v>0</v>
      </c>
      <c r="Z1063" s="106">
        <v>0</v>
      </c>
      <c r="AA1063" s="106">
        <v>0</v>
      </c>
      <c r="AB1063" s="106">
        <v>0</v>
      </c>
      <c r="AC1063" s="106">
        <v>0</v>
      </c>
      <c r="AD1063" s="106">
        <v>0</v>
      </c>
      <c r="AE1063" s="106">
        <v>0</v>
      </c>
      <c r="AF1063" s="106">
        <v>0</v>
      </c>
      <c r="AG1063" s="182">
        <v>0</v>
      </c>
      <c r="AH1063" s="119">
        <f t="shared" si="284"/>
        <v>0</v>
      </c>
      <c r="AI1063" s="106">
        <f t="shared" si="285"/>
        <v>0</v>
      </c>
      <c r="AJ1063" s="107">
        <f t="shared" si="286"/>
        <v>0</v>
      </c>
      <c r="AK1063" s="107">
        <f t="shared" si="287"/>
        <v>0</v>
      </c>
      <c r="AL1063" s="107">
        <f t="shared" si="288"/>
        <v>0</v>
      </c>
      <c r="AM1063" s="107">
        <f t="shared" si="289"/>
        <v>0</v>
      </c>
      <c r="AN1063" s="107">
        <f t="shared" si="290"/>
        <v>0</v>
      </c>
      <c r="AO1063" s="107">
        <f t="shared" si="291"/>
        <v>0</v>
      </c>
      <c r="AP1063" s="107">
        <f t="shared" si="292"/>
        <v>0</v>
      </c>
      <c r="AQ1063" s="107">
        <f t="shared" si="293"/>
        <v>0</v>
      </c>
      <c r="AR1063" s="107">
        <f t="shared" si="294"/>
        <v>0</v>
      </c>
      <c r="AS1063" s="107">
        <f t="shared" si="295"/>
        <v>0</v>
      </c>
      <c r="AT1063" s="107">
        <f t="shared" si="296"/>
        <v>0</v>
      </c>
      <c r="AU1063" s="105">
        <f t="shared" si="297"/>
        <v>0</v>
      </c>
      <c r="AV1063" s="86">
        <v>0</v>
      </c>
      <c r="AW1063" s="87">
        <f t="shared" si="298"/>
        <v>0</v>
      </c>
      <c r="AX1063" s="87">
        <f t="shared" si="299"/>
        <v>0</v>
      </c>
    </row>
    <row r="1064" spans="1:50" ht="15.75" thickBot="1" x14ac:dyDescent="0.3">
      <c r="A1064" s="179" t="s">
        <v>57</v>
      </c>
      <c r="B1064" s="180" t="s">
        <v>330</v>
      </c>
      <c r="C1064" s="181" t="s">
        <v>269</v>
      </c>
      <c r="D1064" s="176" t="str">
        <f t="shared" si="283"/>
        <v>1114370632-Molina-STAR-Dallas</v>
      </c>
      <c r="E1064" s="169" t="s">
        <v>477</v>
      </c>
      <c r="F1064" s="169" t="s">
        <v>201</v>
      </c>
      <c r="G1064" s="169" t="s">
        <v>255</v>
      </c>
      <c r="H1064" s="85" t="s">
        <v>469</v>
      </c>
      <c r="I1064" s="95" t="s">
        <v>510</v>
      </c>
      <c r="J1064" s="116" t="s">
        <v>38</v>
      </c>
      <c r="K1064" s="117" t="s">
        <v>38</v>
      </c>
      <c r="L1064" s="117" t="s">
        <v>38</v>
      </c>
      <c r="M1064" s="117" t="s">
        <v>38</v>
      </c>
      <c r="N1064" s="117" t="s">
        <v>38</v>
      </c>
      <c r="O1064" s="117" t="s">
        <v>38</v>
      </c>
      <c r="P1064" s="117" t="s">
        <v>38</v>
      </c>
      <c r="Q1064" s="117" t="s">
        <v>38</v>
      </c>
      <c r="R1064" s="117" t="s">
        <v>38</v>
      </c>
      <c r="S1064" s="117" t="s">
        <v>38</v>
      </c>
      <c r="T1064" s="117" t="s">
        <v>38</v>
      </c>
      <c r="U1064" s="118" t="s">
        <v>38</v>
      </c>
      <c r="V1064" s="106">
        <v>1</v>
      </c>
      <c r="W1064" s="106">
        <v>1</v>
      </c>
      <c r="X1064" s="106">
        <v>0</v>
      </c>
      <c r="Y1064" s="106">
        <v>0</v>
      </c>
      <c r="Z1064" s="106">
        <v>0</v>
      </c>
      <c r="AA1064" s="106">
        <v>0</v>
      </c>
      <c r="AB1064" s="106">
        <v>2</v>
      </c>
      <c r="AC1064" s="106">
        <v>0</v>
      </c>
      <c r="AD1064" s="106">
        <v>0</v>
      </c>
      <c r="AE1064" s="106">
        <v>0</v>
      </c>
      <c r="AF1064" s="106">
        <v>0</v>
      </c>
      <c r="AG1064" s="182">
        <v>0</v>
      </c>
      <c r="AH1064" s="119">
        <f t="shared" si="284"/>
        <v>4</v>
      </c>
      <c r="AI1064" s="106">
        <f t="shared" si="285"/>
        <v>0</v>
      </c>
      <c r="AJ1064" s="107">
        <f t="shared" si="286"/>
        <v>0</v>
      </c>
      <c r="AK1064" s="107">
        <f t="shared" si="287"/>
        <v>0</v>
      </c>
      <c r="AL1064" s="107">
        <f t="shared" si="288"/>
        <v>0</v>
      </c>
      <c r="AM1064" s="107">
        <f t="shared" si="289"/>
        <v>0</v>
      </c>
      <c r="AN1064" s="107">
        <f t="shared" si="290"/>
        <v>0</v>
      </c>
      <c r="AO1064" s="107">
        <f t="shared" si="291"/>
        <v>0</v>
      </c>
      <c r="AP1064" s="107">
        <f t="shared" si="292"/>
        <v>0</v>
      </c>
      <c r="AQ1064" s="107">
        <f t="shared" si="293"/>
        <v>0</v>
      </c>
      <c r="AR1064" s="107">
        <f t="shared" si="294"/>
        <v>0</v>
      </c>
      <c r="AS1064" s="107">
        <f t="shared" si="295"/>
        <v>0</v>
      </c>
      <c r="AT1064" s="107">
        <f t="shared" si="296"/>
        <v>0</v>
      </c>
      <c r="AU1064" s="105">
        <f t="shared" si="297"/>
        <v>0</v>
      </c>
      <c r="AV1064" s="86">
        <v>0</v>
      </c>
      <c r="AW1064" s="87">
        <f t="shared" si="298"/>
        <v>0</v>
      </c>
      <c r="AX1064" s="87">
        <f t="shared" si="299"/>
        <v>0</v>
      </c>
    </row>
    <row r="1065" spans="1:50" ht="15.75" thickBot="1" x14ac:dyDescent="0.3">
      <c r="A1065" s="179" t="s">
        <v>151</v>
      </c>
      <c r="B1065" s="180" t="s">
        <v>330</v>
      </c>
      <c r="C1065" s="181" t="s">
        <v>269</v>
      </c>
      <c r="D1065" s="176" t="str">
        <f t="shared" si="283"/>
        <v>1730635202-Molina-STAR-Dallas</v>
      </c>
      <c r="E1065" s="169" t="s">
        <v>477</v>
      </c>
      <c r="F1065" s="169" t="s">
        <v>201</v>
      </c>
      <c r="G1065" s="169" t="s">
        <v>255</v>
      </c>
      <c r="H1065" s="85" t="s">
        <v>469</v>
      </c>
      <c r="I1065" s="95" t="s">
        <v>510</v>
      </c>
      <c r="J1065" s="116" t="s">
        <v>38</v>
      </c>
      <c r="K1065" s="117" t="s">
        <v>38</v>
      </c>
      <c r="L1065" s="117" t="s">
        <v>38</v>
      </c>
      <c r="M1065" s="117" t="s">
        <v>38</v>
      </c>
      <c r="N1065" s="117" t="s">
        <v>38</v>
      </c>
      <c r="O1065" s="117" t="s">
        <v>38</v>
      </c>
      <c r="P1065" s="117" t="s">
        <v>38</v>
      </c>
      <c r="Q1065" s="117" t="s">
        <v>38</v>
      </c>
      <c r="R1065" s="117" t="s">
        <v>38</v>
      </c>
      <c r="S1065" s="117" t="s">
        <v>38</v>
      </c>
      <c r="T1065" s="117" t="s">
        <v>38</v>
      </c>
      <c r="U1065" s="118" t="s">
        <v>38</v>
      </c>
      <c r="V1065" s="106">
        <v>0</v>
      </c>
      <c r="W1065" s="106">
        <v>0</v>
      </c>
      <c r="X1065" s="106">
        <v>0</v>
      </c>
      <c r="Y1065" s="106">
        <v>0</v>
      </c>
      <c r="Z1065" s="106">
        <v>0</v>
      </c>
      <c r="AA1065" s="106">
        <v>0</v>
      </c>
      <c r="AB1065" s="106">
        <v>0</v>
      </c>
      <c r="AC1065" s="106">
        <v>0</v>
      </c>
      <c r="AD1065" s="106">
        <v>0</v>
      </c>
      <c r="AE1065" s="106">
        <v>0</v>
      </c>
      <c r="AF1065" s="106">
        <v>0</v>
      </c>
      <c r="AG1065" s="182">
        <v>0</v>
      </c>
      <c r="AH1065" s="119">
        <f t="shared" si="284"/>
        <v>0</v>
      </c>
      <c r="AI1065" s="106">
        <f t="shared" si="285"/>
        <v>0</v>
      </c>
      <c r="AJ1065" s="107">
        <f t="shared" si="286"/>
        <v>0</v>
      </c>
      <c r="AK1065" s="107">
        <f t="shared" si="287"/>
        <v>0</v>
      </c>
      <c r="AL1065" s="107">
        <f t="shared" si="288"/>
        <v>0</v>
      </c>
      <c r="AM1065" s="107">
        <f t="shared" si="289"/>
        <v>0</v>
      </c>
      <c r="AN1065" s="107">
        <f t="shared" si="290"/>
        <v>0</v>
      </c>
      <c r="AO1065" s="107">
        <f t="shared" si="291"/>
        <v>0</v>
      </c>
      <c r="AP1065" s="107">
        <f t="shared" si="292"/>
        <v>0</v>
      </c>
      <c r="AQ1065" s="107">
        <f t="shared" si="293"/>
        <v>0</v>
      </c>
      <c r="AR1065" s="107">
        <f t="shared" si="294"/>
        <v>0</v>
      </c>
      <c r="AS1065" s="107">
        <f t="shared" si="295"/>
        <v>0</v>
      </c>
      <c r="AT1065" s="107">
        <f t="shared" si="296"/>
        <v>0</v>
      </c>
      <c r="AU1065" s="105">
        <f t="shared" si="297"/>
        <v>0</v>
      </c>
      <c r="AV1065" s="86">
        <v>0</v>
      </c>
      <c r="AW1065" s="87">
        <f t="shared" si="298"/>
        <v>0</v>
      </c>
      <c r="AX1065" s="87">
        <f t="shared" si="299"/>
        <v>0</v>
      </c>
    </row>
    <row r="1066" spans="1:50" ht="15.75" thickBot="1" x14ac:dyDescent="0.3">
      <c r="A1066" s="179" t="s">
        <v>47</v>
      </c>
      <c r="B1066" s="180" t="s">
        <v>268</v>
      </c>
      <c r="C1066" s="181" t="s">
        <v>269</v>
      </c>
      <c r="D1066" s="176" t="str">
        <f t="shared" si="283"/>
        <v>1063630937-Molina-STAR-Dallas</v>
      </c>
      <c r="E1066" s="169" t="s">
        <v>477</v>
      </c>
      <c r="F1066" s="169" t="s">
        <v>201</v>
      </c>
      <c r="G1066" s="169" t="s">
        <v>255</v>
      </c>
      <c r="H1066" s="85" t="s">
        <v>468</v>
      </c>
      <c r="I1066" s="95" t="s">
        <v>510</v>
      </c>
      <c r="J1066" s="116" t="s">
        <v>195</v>
      </c>
      <c r="K1066" s="117" t="s">
        <v>195</v>
      </c>
      <c r="L1066" s="117" t="s">
        <v>195</v>
      </c>
      <c r="M1066" s="117" t="s">
        <v>195</v>
      </c>
      <c r="N1066" s="117" t="s">
        <v>195</v>
      </c>
      <c r="O1066" s="117" t="s">
        <v>195</v>
      </c>
      <c r="P1066" s="117" t="s">
        <v>195</v>
      </c>
      <c r="Q1066" s="117" t="s">
        <v>195</v>
      </c>
      <c r="R1066" s="117" t="s">
        <v>195</v>
      </c>
      <c r="S1066" s="117" t="s">
        <v>195</v>
      </c>
      <c r="T1066" s="117" t="s">
        <v>195</v>
      </c>
      <c r="U1066" s="118" t="s">
        <v>195</v>
      </c>
      <c r="V1066" s="106">
        <v>0</v>
      </c>
      <c r="W1066" s="106">
        <v>0</v>
      </c>
      <c r="X1066" s="106">
        <v>0</v>
      </c>
      <c r="Y1066" s="106">
        <v>0</v>
      </c>
      <c r="Z1066" s="106">
        <v>0</v>
      </c>
      <c r="AA1066" s="106">
        <v>0</v>
      </c>
      <c r="AB1066" s="106">
        <v>0</v>
      </c>
      <c r="AC1066" s="106">
        <v>0</v>
      </c>
      <c r="AD1066" s="106">
        <v>0</v>
      </c>
      <c r="AE1066" s="106">
        <v>0</v>
      </c>
      <c r="AF1066" s="106">
        <v>0</v>
      </c>
      <c r="AG1066" s="182">
        <v>0</v>
      </c>
      <c r="AH1066" s="119">
        <f t="shared" si="284"/>
        <v>0</v>
      </c>
      <c r="AI1066" s="106">
        <f t="shared" si="285"/>
        <v>0</v>
      </c>
      <c r="AJ1066" s="107">
        <f t="shared" si="286"/>
        <v>0</v>
      </c>
      <c r="AK1066" s="107">
        <f t="shared" si="287"/>
        <v>0</v>
      </c>
      <c r="AL1066" s="107">
        <f t="shared" si="288"/>
        <v>0</v>
      </c>
      <c r="AM1066" s="107">
        <f t="shared" si="289"/>
        <v>0</v>
      </c>
      <c r="AN1066" s="107">
        <f t="shared" si="290"/>
        <v>0</v>
      </c>
      <c r="AO1066" s="107">
        <f t="shared" si="291"/>
        <v>0</v>
      </c>
      <c r="AP1066" s="107">
        <f t="shared" si="292"/>
        <v>0</v>
      </c>
      <c r="AQ1066" s="107">
        <f t="shared" si="293"/>
        <v>0</v>
      </c>
      <c r="AR1066" s="107">
        <f t="shared" si="294"/>
        <v>0</v>
      </c>
      <c r="AS1066" s="107">
        <f t="shared" si="295"/>
        <v>0</v>
      </c>
      <c r="AT1066" s="107">
        <f t="shared" si="296"/>
        <v>0</v>
      </c>
      <c r="AU1066" s="105">
        <f t="shared" si="297"/>
        <v>0</v>
      </c>
      <c r="AV1066" s="86">
        <v>10631.060000000001</v>
      </c>
      <c r="AW1066" s="87">
        <f t="shared" si="298"/>
        <v>0</v>
      </c>
      <c r="AX1066" s="87">
        <f t="shared" si="299"/>
        <v>-10631.060000000001</v>
      </c>
    </row>
    <row r="1067" spans="1:50" ht="15.75" thickBot="1" x14ac:dyDescent="0.3">
      <c r="A1067" s="179" t="s">
        <v>156</v>
      </c>
      <c r="B1067" s="180" t="s">
        <v>282</v>
      </c>
      <c r="C1067" s="181" t="s">
        <v>331</v>
      </c>
      <c r="D1067" s="176" t="str">
        <f t="shared" si="283"/>
        <v>1811135080-Molina-STAR-El Paso</v>
      </c>
      <c r="E1067" s="169" t="s">
        <v>477</v>
      </c>
      <c r="F1067" s="169" t="s">
        <v>201</v>
      </c>
      <c r="G1067" s="169" t="s">
        <v>284</v>
      </c>
      <c r="H1067" s="85" t="s">
        <v>469</v>
      </c>
      <c r="I1067" s="95" t="s">
        <v>510</v>
      </c>
      <c r="J1067" s="116" t="s">
        <v>195</v>
      </c>
      <c r="K1067" s="117" t="s">
        <v>195</v>
      </c>
      <c r="L1067" s="117" t="s">
        <v>195</v>
      </c>
      <c r="M1067" s="117" t="s">
        <v>195</v>
      </c>
      <c r="N1067" s="117" t="s">
        <v>195</v>
      </c>
      <c r="O1067" s="117" t="s">
        <v>195</v>
      </c>
      <c r="P1067" s="117" t="s">
        <v>195</v>
      </c>
      <c r="Q1067" s="117" t="s">
        <v>195</v>
      </c>
      <c r="R1067" s="117" t="s">
        <v>195</v>
      </c>
      <c r="S1067" s="117" t="s">
        <v>195</v>
      </c>
      <c r="T1067" s="117" t="s">
        <v>195</v>
      </c>
      <c r="U1067" s="118" t="s">
        <v>195</v>
      </c>
      <c r="V1067" s="106">
        <v>2</v>
      </c>
      <c r="W1067" s="106">
        <v>4</v>
      </c>
      <c r="X1067" s="106">
        <v>3</v>
      </c>
      <c r="Y1067" s="106">
        <v>3</v>
      </c>
      <c r="Z1067" s="106">
        <v>4</v>
      </c>
      <c r="AA1067" s="106">
        <v>3</v>
      </c>
      <c r="AB1067" s="106">
        <v>0</v>
      </c>
      <c r="AC1067" s="106">
        <v>2</v>
      </c>
      <c r="AD1067" s="106">
        <v>8</v>
      </c>
      <c r="AE1067" s="106">
        <v>2</v>
      </c>
      <c r="AF1067" s="106">
        <v>2</v>
      </c>
      <c r="AG1067" s="182">
        <v>4</v>
      </c>
      <c r="AH1067" s="119">
        <f t="shared" si="284"/>
        <v>37</v>
      </c>
      <c r="AI1067" s="106">
        <f t="shared" si="285"/>
        <v>2</v>
      </c>
      <c r="AJ1067" s="107">
        <f t="shared" si="286"/>
        <v>4</v>
      </c>
      <c r="AK1067" s="107">
        <f t="shared" si="287"/>
        <v>3</v>
      </c>
      <c r="AL1067" s="107">
        <f t="shared" si="288"/>
        <v>3</v>
      </c>
      <c r="AM1067" s="107">
        <f t="shared" si="289"/>
        <v>4</v>
      </c>
      <c r="AN1067" s="107">
        <f t="shared" si="290"/>
        <v>3</v>
      </c>
      <c r="AO1067" s="107">
        <f t="shared" si="291"/>
        <v>0</v>
      </c>
      <c r="AP1067" s="107">
        <f t="shared" si="292"/>
        <v>2</v>
      </c>
      <c r="AQ1067" s="107">
        <f t="shared" si="293"/>
        <v>8</v>
      </c>
      <c r="AR1067" s="107">
        <f t="shared" si="294"/>
        <v>2</v>
      </c>
      <c r="AS1067" s="107">
        <f t="shared" si="295"/>
        <v>2</v>
      </c>
      <c r="AT1067" s="107">
        <f t="shared" si="296"/>
        <v>4</v>
      </c>
      <c r="AU1067" s="105">
        <f t="shared" si="297"/>
        <v>37</v>
      </c>
      <c r="AV1067" s="86">
        <v>719.18999999999983</v>
      </c>
      <c r="AW1067" s="87">
        <f t="shared" si="298"/>
        <v>2396.21</v>
      </c>
      <c r="AX1067" s="87">
        <f t="shared" si="299"/>
        <v>1677.0200000000002</v>
      </c>
    </row>
    <row r="1068" spans="1:50" ht="15.75" thickBot="1" x14ac:dyDescent="0.3">
      <c r="A1068" s="179" t="s">
        <v>95</v>
      </c>
      <c r="B1068" s="180" t="s">
        <v>322</v>
      </c>
      <c r="C1068" s="181" t="s">
        <v>439</v>
      </c>
      <c r="D1068" s="176" t="str">
        <f t="shared" si="283"/>
        <v>1427334077-Molina-STAR-Harris</v>
      </c>
      <c r="E1068" s="169" t="s">
        <v>477</v>
      </c>
      <c r="F1068" s="169" t="s">
        <v>201</v>
      </c>
      <c r="G1068" s="169" t="s">
        <v>321</v>
      </c>
      <c r="H1068" s="85" t="s">
        <v>469</v>
      </c>
      <c r="I1068" s="95" t="s">
        <v>510</v>
      </c>
      <c r="J1068" s="116" t="s">
        <v>195</v>
      </c>
      <c r="K1068" s="117" t="s">
        <v>195</v>
      </c>
      <c r="L1068" s="117" t="s">
        <v>195</v>
      </c>
      <c r="M1068" s="117" t="s">
        <v>195</v>
      </c>
      <c r="N1068" s="117" t="s">
        <v>195</v>
      </c>
      <c r="O1068" s="117" t="s">
        <v>195</v>
      </c>
      <c r="P1068" s="117" t="s">
        <v>195</v>
      </c>
      <c r="Q1068" s="117" t="s">
        <v>195</v>
      </c>
      <c r="R1068" s="117" t="s">
        <v>195</v>
      </c>
      <c r="S1068" s="117" t="s">
        <v>195</v>
      </c>
      <c r="T1068" s="117" t="s">
        <v>195</v>
      </c>
      <c r="U1068" s="118" t="s">
        <v>195</v>
      </c>
      <c r="V1068" s="106">
        <v>6</v>
      </c>
      <c r="W1068" s="106">
        <v>11</v>
      </c>
      <c r="X1068" s="106">
        <v>4</v>
      </c>
      <c r="Y1068" s="106">
        <v>3</v>
      </c>
      <c r="Z1068" s="106">
        <v>11</v>
      </c>
      <c r="AA1068" s="106">
        <v>11</v>
      </c>
      <c r="AB1068" s="106">
        <v>7</v>
      </c>
      <c r="AC1068" s="106">
        <v>12</v>
      </c>
      <c r="AD1068" s="106">
        <v>6</v>
      </c>
      <c r="AE1068" s="106">
        <v>8</v>
      </c>
      <c r="AF1068" s="106">
        <v>8</v>
      </c>
      <c r="AG1068" s="182">
        <v>13</v>
      </c>
      <c r="AH1068" s="119">
        <f t="shared" si="284"/>
        <v>100</v>
      </c>
      <c r="AI1068" s="106">
        <f t="shared" si="285"/>
        <v>6</v>
      </c>
      <c r="AJ1068" s="107">
        <f t="shared" si="286"/>
        <v>11</v>
      </c>
      <c r="AK1068" s="107">
        <f t="shared" si="287"/>
        <v>4</v>
      </c>
      <c r="AL1068" s="107">
        <f t="shared" si="288"/>
        <v>3</v>
      </c>
      <c r="AM1068" s="107">
        <f t="shared" si="289"/>
        <v>11</v>
      </c>
      <c r="AN1068" s="107">
        <f t="shared" si="290"/>
        <v>11</v>
      </c>
      <c r="AO1068" s="107">
        <f t="shared" si="291"/>
        <v>7</v>
      </c>
      <c r="AP1068" s="107">
        <f t="shared" si="292"/>
        <v>12</v>
      </c>
      <c r="AQ1068" s="107">
        <f t="shared" si="293"/>
        <v>6</v>
      </c>
      <c r="AR1068" s="107">
        <f t="shared" si="294"/>
        <v>8</v>
      </c>
      <c r="AS1068" s="107">
        <f t="shared" si="295"/>
        <v>8</v>
      </c>
      <c r="AT1068" s="107">
        <f t="shared" si="296"/>
        <v>13</v>
      </c>
      <c r="AU1068" s="105">
        <f t="shared" si="297"/>
        <v>100</v>
      </c>
      <c r="AV1068" s="86">
        <v>0</v>
      </c>
      <c r="AW1068" s="87">
        <f t="shared" si="298"/>
        <v>6476.25</v>
      </c>
      <c r="AX1068" s="87">
        <f t="shared" si="299"/>
        <v>6476.25</v>
      </c>
    </row>
    <row r="1069" spans="1:50" ht="15.75" thickBot="1" x14ac:dyDescent="0.3">
      <c r="A1069" s="179" t="s">
        <v>117</v>
      </c>
      <c r="B1069" s="180" t="s">
        <v>203</v>
      </c>
      <c r="C1069" s="181" t="s">
        <v>209</v>
      </c>
      <c r="D1069" s="176" t="str">
        <f t="shared" si="283"/>
        <v>1538123617-Superior-STAR-MRSA West</v>
      </c>
      <c r="E1069" s="169" t="s">
        <v>480</v>
      </c>
      <c r="F1069" s="169" t="s">
        <v>201</v>
      </c>
      <c r="G1069" s="169" t="s">
        <v>202</v>
      </c>
      <c r="H1069" s="85" t="s">
        <v>469</v>
      </c>
      <c r="I1069" s="95" t="s">
        <v>510</v>
      </c>
      <c r="J1069" s="116" t="s">
        <v>195</v>
      </c>
      <c r="K1069" s="117" t="s">
        <v>195</v>
      </c>
      <c r="L1069" s="117" t="s">
        <v>195</v>
      </c>
      <c r="M1069" s="117" t="s">
        <v>195</v>
      </c>
      <c r="N1069" s="117" t="s">
        <v>195</v>
      </c>
      <c r="O1069" s="117" t="s">
        <v>195</v>
      </c>
      <c r="P1069" s="117" t="s">
        <v>195</v>
      </c>
      <c r="Q1069" s="117" t="s">
        <v>195</v>
      </c>
      <c r="R1069" s="117" t="s">
        <v>195</v>
      </c>
      <c r="S1069" s="117" t="s">
        <v>195</v>
      </c>
      <c r="T1069" s="117" t="s">
        <v>195</v>
      </c>
      <c r="U1069" s="118" t="s">
        <v>195</v>
      </c>
      <c r="V1069" s="106">
        <v>97</v>
      </c>
      <c r="W1069" s="106">
        <v>86</v>
      </c>
      <c r="X1069" s="106">
        <v>103</v>
      </c>
      <c r="Y1069" s="106">
        <v>103</v>
      </c>
      <c r="Z1069" s="106">
        <v>87</v>
      </c>
      <c r="AA1069" s="106">
        <v>63</v>
      </c>
      <c r="AB1069" s="106">
        <v>82</v>
      </c>
      <c r="AC1069" s="106">
        <v>80</v>
      </c>
      <c r="AD1069" s="106">
        <v>88</v>
      </c>
      <c r="AE1069" s="106">
        <v>42</v>
      </c>
      <c r="AF1069" s="106">
        <v>41</v>
      </c>
      <c r="AG1069" s="182">
        <v>66</v>
      </c>
      <c r="AH1069" s="119">
        <f t="shared" si="284"/>
        <v>938</v>
      </c>
      <c r="AI1069" s="106">
        <f t="shared" si="285"/>
        <v>97</v>
      </c>
      <c r="AJ1069" s="107">
        <f t="shared" si="286"/>
        <v>86</v>
      </c>
      <c r="AK1069" s="107">
        <f t="shared" si="287"/>
        <v>103</v>
      </c>
      <c r="AL1069" s="107">
        <f t="shared" si="288"/>
        <v>103</v>
      </c>
      <c r="AM1069" s="107">
        <f t="shared" si="289"/>
        <v>87</v>
      </c>
      <c r="AN1069" s="107">
        <f t="shared" si="290"/>
        <v>63</v>
      </c>
      <c r="AO1069" s="107">
        <f t="shared" si="291"/>
        <v>82</v>
      </c>
      <c r="AP1069" s="107">
        <f t="shared" si="292"/>
        <v>80</v>
      </c>
      <c r="AQ1069" s="107">
        <f t="shared" si="293"/>
        <v>88</v>
      </c>
      <c r="AR1069" s="107">
        <f t="shared" si="294"/>
        <v>42</v>
      </c>
      <c r="AS1069" s="107">
        <f t="shared" si="295"/>
        <v>41</v>
      </c>
      <c r="AT1069" s="107">
        <f t="shared" si="296"/>
        <v>66</v>
      </c>
      <c r="AU1069" s="105">
        <f t="shared" si="297"/>
        <v>938</v>
      </c>
      <c r="AV1069" s="86">
        <v>41062.210000000021</v>
      </c>
      <c r="AW1069" s="87">
        <f t="shared" si="298"/>
        <v>60747.24</v>
      </c>
      <c r="AX1069" s="87">
        <f t="shared" si="299"/>
        <v>19685.029999999977</v>
      </c>
    </row>
    <row r="1070" spans="1:50" ht="15.75" thickBot="1" x14ac:dyDescent="0.3">
      <c r="A1070" s="179" t="s">
        <v>118</v>
      </c>
      <c r="B1070" s="180" t="s">
        <v>358</v>
      </c>
      <c r="C1070" s="181" t="s">
        <v>209</v>
      </c>
      <c r="D1070" s="176" t="str">
        <f t="shared" si="283"/>
        <v>1538150370-Superior-STAR-MRSA West</v>
      </c>
      <c r="E1070" s="169" t="s">
        <v>480</v>
      </c>
      <c r="F1070" s="169" t="s">
        <v>201</v>
      </c>
      <c r="G1070" s="169" t="s">
        <v>202</v>
      </c>
      <c r="H1070" s="85" t="s">
        <v>469</v>
      </c>
      <c r="I1070" s="95" t="s">
        <v>510</v>
      </c>
      <c r="J1070" s="116" t="s">
        <v>195</v>
      </c>
      <c r="K1070" s="117" t="s">
        <v>195</v>
      </c>
      <c r="L1070" s="117" t="s">
        <v>195</v>
      </c>
      <c r="M1070" s="117" t="s">
        <v>195</v>
      </c>
      <c r="N1070" s="117" t="s">
        <v>195</v>
      </c>
      <c r="O1070" s="117" t="s">
        <v>195</v>
      </c>
      <c r="P1070" s="117" t="s">
        <v>195</v>
      </c>
      <c r="Q1070" s="117" t="s">
        <v>195</v>
      </c>
      <c r="R1070" s="117" t="s">
        <v>195</v>
      </c>
      <c r="S1070" s="117" t="s">
        <v>195</v>
      </c>
      <c r="T1070" s="117" t="s">
        <v>195</v>
      </c>
      <c r="U1070" s="118" t="s">
        <v>195</v>
      </c>
      <c r="V1070" s="106">
        <v>25</v>
      </c>
      <c r="W1070" s="106">
        <v>22</v>
      </c>
      <c r="X1070" s="106">
        <v>20</v>
      </c>
      <c r="Y1070" s="106">
        <v>23</v>
      </c>
      <c r="Z1070" s="106">
        <v>11</v>
      </c>
      <c r="AA1070" s="106">
        <v>20</v>
      </c>
      <c r="AB1070" s="106">
        <v>17</v>
      </c>
      <c r="AC1070" s="106">
        <v>11</v>
      </c>
      <c r="AD1070" s="106">
        <v>16</v>
      </c>
      <c r="AE1070" s="106">
        <v>19</v>
      </c>
      <c r="AF1070" s="106">
        <v>6</v>
      </c>
      <c r="AG1070" s="182">
        <v>0</v>
      </c>
      <c r="AH1070" s="119">
        <f t="shared" si="284"/>
        <v>190</v>
      </c>
      <c r="AI1070" s="106">
        <f t="shared" si="285"/>
        <v>25</v>
      </c>
      <c r="AJ1070" s="107">
        <f t="shared" si="286"/>
        <v>22</v>
      </c>
      <c r="AK1070" s="107">
        <f t="shared" si="287"/>
        <v>20</v>
      </c>
      <c r="AL1070" s="107">
        <f t="shared" si="288"/>
        <v>23</v>
      </c>
      <c r="AM1070" s="107">
        <f t="shared" si="289"/>
        <v>11</v>
      </c>
      <c r="AN1070" s="107">
        <f t="shared" si="290"/>
        <v>20</v>
      </c>
      <c r="AO1070" s="107">
        <f t="shared" si="291"/>
        <v>17</v>
      </c>
      <c r="AP1070" s="107">
        <f t="shared" si="292"/>
        <v>11</v>
      </c>
      <c r="AQ1070" s="107">
        <f t="shared" si="293"/>
        <v>16</v>
      </c>
      <c r="AR1070" s="107">
        <f t="shared" si="294"/>
        <v>19</v>
      </c>
      <c r="AS1070" s="107">
        <f t="shared" si="295"/>
        <v>6</v>
      </c>
      <c r="AT1070" s="107">
        <f t="shared" si="296"/>
        <v>0</v>
      </c>
      <c r="AU1070" s="105">
        <f t="shared" si="297"/>
        <v>190</v>
      </c>
      <c r="AV1070" s="86">
        <v>24737.260000000006</v>
      </c>
      <c r="AW1070" s="87">
        <f t="shared" si="298"/>
        <v>12304.88</v>
      </c>
      <c r="AX1070" s="87">
        <f t="shared" si="299"/>
        <v>-12432.380000000006</v>
      </c>
    </row>
    <row r="1071" spans="1:50" ht="15.75" thickBot="1" x14ac:dyDescent="0.3">
      <c r="A1071" s="179" t="s">
        <v>119</v>
      </c>
      <c r="B1071" s="180" t="s">
        <v>218</v>
      </c>
      <c r="C1071" s="181" t="s">
        <v>209</v>
      </c>
      <c r="D1071" s="176" t="str">
        <f t="shared" si="283"/>
        <v>1538486790-Superior-STAR-MRSA West</v>
      </c>
      <c r="E1071" s="169" t="s">
        <v>480</v>
      </c>
      <c r="F1071" s="169" t="s">
        <v>201</v>
      </c>
      <c r="G1071" s="169" t="s">
        <v>202</v>
      </c>
      <c r="H1071" s="85" t="s">
        <v>468</v>
      </c>
      <c r="I1071" s="95" t="s">
        <v>510</v>
      </c>
      <c r="J1071" s="116" t="s">
        <v>195</v>
      </c>
      <c r="K1071" s="117" t="s">
        <v>195</v>
      </c>
      <c r="L1071" s="117" t="s">
        <v>195</v>
      </c>
      <c r="M1071" s="117" t="s">
        <v>195</v>
      </c>
      <c r="N1071" s="117" t="s">
        <v>195</v>
      </c>
      <c r="O1071" s="117" t="s">
        <v>195</v>
      </c>
      <c r="P1071" s="117" t="s">
        <v>195</v>
      </c>
      <c r="Q1071" s="117" t="s">
        <v>195</v>
      </c>
      <c r="R1071" s="117" t="s">
        <v>195</v>
      </c>
      <c r="S1071" s="117" t="s">
        <v>195</v>
      </c>
      <c r="T1071" s="117" t="s">
        <v>195</v>
      </c>
      <c r="U1071" s="118" t="s">
        <v>195</v>
      </c>
      <c r="V1071" s="106">
        <v>18</v>
      </c>
      <c r="W1071" s="106">
        <v>45</v>
      </c>
      <c r="X1071" s="106">
        <v>42</v>
      </c>
      <c r="Y1071" s="106">
        <v>30</v>
      </c>
      <c r="Z1071" s="106">
        <v>30</v>
      </c>
      <c r="AA1071" s="106">
        <v>17</v>
      </c>
      <c r="AB1071" s="106">
        <v>24</v>
      </c>
      <c r="AC1071" s="106">
        <v>30</v>
      </c>
      <c r="AD1071" s="106">
        <v>27</v>
      </c>
      <c r="AE1071" s="106">
        <v>15</v>
      </c>
      <c r="AF1071" s="106">
        <v>11</v>
      </c>
      <c r="AG1071" s="182">
        <v>28</v>
      </c>
      <c r="AH1071" s="119">
        <f t="shared" si="284"/>
        <v>317</v>
      </c>
      <c r="AI1071" s="106">
        <f t="shared" si="285"/>
        <v>18</v>
      </c>
      <c r="AJ1071" s="107">
        <f t="shared" si="286"/>
        <v>45</v>
      </c>
      <c r="AK1071" s="107">
        <f t="shared" si="287"/>
        <v>42</v>
      </c>
      <c r="AL1071" s="107">
        <f t="shared" si="288"/>
        <v>30</v>
      </c>
      <c r="AM1071" s="107">
        <f t="shared" si="289"/>
        <v>30</v>
      </c>
      <c r="AN1071" s="107">
        <f t="shared" si="290"/>
        <v>17</v>
      </c>
      <c r="AO1071" s="107">
        <f t="shared" si="291"/>
        <v>24</v>
      </c>
      <c r="AP1071" s="107">
        <f t="shared" si="292"/>
        <v>30</v>
      </c>
      <c r="AQ1071" s="107">
        <f t="shared" si="293"/>
        <v>27</v>
      </c>
      <c r="AR1071" s="107">
        <f t="shared" si="294"/>
        <v>15</v>
      </c>
      <c r="AS1071" s="107">
        <f t="shared" si="295"/>
        <v>11</v>
      </c>
      <c r="AT1071" s="107">
        <f t="shared" si="296"/>
        <v>28</v>
      </c>
      <c r="AU1071" s="105">
        <f t="shared" si="297"/>
        <v>317</v>
      </c>
      <c r="AV1071" s="86">
        <v>61380.299999999988</v>
      </c>
      <c r="AW1071" s="87">
        <f t="shared" si="298"/>
        <v>34499.97</v>
      </c>
      <c r="AX1071" s="87">
        <f t="shared" si="299"/>
        <v>-26880.329999999987</v>
      </c>
    </row>
    <row r="1072" spans="1:50" ht="15.75" thickBot="1" x14ac:dyDescent="0.3">
      <c r="A1072" s="179" t="s">
        <v>120</v>
      </c>
      <c r="B1072" s="180" t="s">
        <v>357</v>
      </c>
      <c r="C1072" s="181" t="s">
        <v>209</v>
      </c>
      <c r="D1072" s="176" t="str">
        <f t="shared" si="283"/>
        <v>1558313171-Superior-STAR-MRSA West</v>
      </c>
      <c r="E1072" s="169" t="s">
        <v>480</v>
      </c>
      <c r="F1072" s="169" t="s">
        <v>201</v>
      </c>
      <c r="G1072" s="169" t="s">
        <v>202</v>
      </c>
      <c r="H1072" s="85" t="s">
        <v>469</v>
      </c>
      <c r="I1072" s="95" t="s">
        <v>510</v>
      </c>
      <c r="J1072" s="116" t="s">
        <v>195</v>
      </c>
      <c r="K1072" s="117" t="s">
        <v>195</v>
      </c>
      <c r="L1072" s="117" t="s">
        <v>195</v>
      </c>
      <c r="M1072" s="117" t="s">
        <v>195</v>
      </c>
      <c r="N1072" s="117" t="s">
        <v>195</v>
      </c>
      <c r="O1072" s="117" t="s">
        <v>195</v>
      </c>
      <c r="P1072" s="117" t="s">
        <v>195</v>
      </c>
      <c r="Q1072" s="117" t="s">
        <v>195</v>
      </c>
      <c r="R1072" s="117" t="s">
        <v>195</v>
      </c>
      <c r="S1072" s="117" t="s">
        <v>195</v>
      </c>
      <c r="T1072" s="117" t="s">
        <v>195</v>
      </c>
      <c r="U1072" s="118" t="s">
        <v>195</v>
      </c>
      <c r="V1072" s="106">
        <v>178</v>
      </c>
      <c r="W1072" s="106">
        <v>178</v>
      </c>
      <c r="X1072" s="106">
        <v>178</v>
      </c>
      <c r="Y1072" s="106">
        <v>213</v>
      </c>
      <c r="Z1072" s="106">
        <v>157</v>
      </c>
      <c r="AA1072" s="106">
        <v>202</v>
      </c>
      <c r="AB1072" s="106">
        <v>189</v>
      </c>
      <c r="AC1072" s="106">
        <v>140</v>
      </c>
      <c r="AD1072" s="106">
        <v>135</v>
      </c>
      <c r="AE1072" s="106">
        <v>84</v>
      </c>
      <c r="AF1072" s="106">
        <v>110</v>
      </c>
      <c r="AG1072" s="182">
        <v>203</v>
      </c>
      <c r="AH1072" s="119">
        <f t="shared" si="284"/>
        <v>1967</v>
      </c>
      <c r="AI1072" s="106">
        <f t="shared" si="285"/>
        <v>178</v>
      </c>
      <c r="AJ1072" s="107">
        <f t="shared" si="286"/>
        <v>178</v>
      </c>
      <c r="AK1072" s="107">
        <f t="shared" si="287"/>
        <v>178</v>
      </c>
      <c r="AL1072" s="107">
        <f t="shared" si="288"/>
        <v>213</v>
      </c>
      <c r="AM1072" s="107">
        <f t="shared" si="289"/>
        <v>157</v>
      </c>
      <c r="AN1072" s="107">
        <f t="shared" si="290"/>
        <v>202</v>
      </c>
      <c r="AO1072" s="107">
        <f t="shared" si="291"/>
        <v>189</v>
      </c>
      <c r="AP1072" s="107">
        <f t="shared" si="292"/>
        <v>140</v>
      </c>
      <c r="AQ1072" s="107">
        <f t="shared" si="293"/>
        <v>135</v>
      </c>
      <c r="AR1072" s="107">
        <f t="shared" si="294"/>
        <v>84</v>
      </c>
      <c r="AS1072" s="107">
        <f t="shared" si="295"/>
        <v>110</v>
      </c>
      <c r="AT1072" s="107">
        <f t="shared" si="296"/>
        <v>203</v>
      </c>
      <c r="AU1072" s="105">
        <f t="shared" si="297"/>
        <v>1967</v>
      </c>
      <c r="AV1072" s="86">
        <v>132359.19999999992</v>
      </c>
      <c r="AW1072" s="87">
        <f t="shared" si="298"/>
        <v>127387.86</v>
      </c>
      <c r="AX1072" s="87">
        <f t="shared" si="299"/>
        <v>-4971.3399999999237</v>
      </c>
    </row>
    <row r="1073" spans="1:50" ht="15.75" thickBot="1" x14ac:dyDescent="0.3">
      <c r="A1073" s="179" t="s">
        <v>121</v>
      </c>
      <c r="B1073" s="180" t="s">
        <v>297</v>
      </c>
      <c r="C1073" s="181" t="s">
        <v>211</v>
      </c>
      <c r="D1073" s="176" t="str">
        <f t="shared" si="283"/>
        <v>1558474999-Superior-STAR-MRSA Central</v>
      </c>
      <c r="E1073" s="169" t="s">
        <v>480</v>
      </c>
      <c r="F1073" s="169" t="s">
        <v>201</v>
      </c>
      <c r="G1073" s="169" t="s">
        <v>212</v>
      </c>
      <c r="H1073" s="85" t="s">
        <v>469</v>
      </c>
      <c r="I1073" s="95" t="s">
        <v>510</v>
      </c>
      <c r="J1073" s="116" t="s">
        <v>195</v>
      </c>
      <c r="K1073" s="117" t="s">
        <v>195</v>
      </c>
      <c r="L1073" s="117" t="s">
        <v>195</v>
      </c>
      <c r="M1073" s="117" t="s">
        <v>195</v>
      </c>
      <c r="N1073" s="117" t="s">
        <v>195</v>
      </c>
      <c r="O1073" s="117" t="s">
        <v>195</v>
      </c>
      <c r="P1073" s="117" t="s">
        <v>195</v>
      </c>
      <c r="Q1073" s="117" t="s">
        <v>195</v>
      </c>
      <c r="R1073" s="117" t="s">
        <v>195</v>
      </c>
      <c r="S1073" s="117" t="s">
        <v>195</v>
      </c>
      <c r="T1073" s="117" t="s">
        <v>195</v>
      </c>
      <c r="U1073" s="118" t="s">
        <v>195</v>
      </c>
      <c r="V1073" s="106">
        <v>218</v>
      </c>
      <c r="W1073" s="106">
        <v>238</v>
      </c>
      <c r="X1073" s="106">
        <v>248</v>
      </c>
      <c r="Y1073" s="106">
        <v>201</v>
      </c>
      <c r="Z1073" s="106">
        <v>235</v>
      </c>
      <c r="AA1073" s="106">
        <v>284</v>
      </c>
      <c r="AB1073" s="106">
        <v>274</v>
      </c>
      <c r="AC1073" s="106">
        <v>275</v>
      </c>
      <c r="AD1073" s="106">
        <v>244</v>
      </c>
      <c r="AE1073" s="106">
        <v>223</v>
      </c>
      <c r="AF1073" s="106">
        <v>222</v>
      </c>
      <c r="AG1073" s="182">
        <v>282</v>
      </c>
      <c r="AH1073" s="119">
        <f t="shared" si="284"/>
        <v>2944</v>
      </c>
      <c r="AI1073" s="106">
        <f t="shared" si="285"/>
        <v>218</v>
      </c>
      <c r="AJ1073" s="107">
        <f t="shared" si="286"/>
        <v>238</v>
      </c>
      <c r="AK1073" s="107">
        <f t="shared" si="287"/>
        <v>248</v>
      </c>
      <c r="AL1073" s="107">
        <f t="shared" si="288"/>
        <v>201</v>
      </c>
      <c r="AM1073" s="107">
        <f t="shared" si="289"/>
        <v>235</v>
      </c>
      <c r="AN1073" s="107">
        <f t="shared" si="290"/>
        <v>284</v>
      </c>
      <c r="AO1073" s="107">
        <f t="shared" si="291"/>
        <v>274</v>
      </c>
      <c r="AP1073" s="107">
        <f t="shared" si="292"/>
        <v>275</v>
      </c>
      <c r="AQ1073" s="107">
        <f t="shared" si="293"/>
        <v>244</v>
      </c>
      <c r="AR1073" s="107">
        <f t="shared" si="294"/>
        <v>223</v>
      </c>
      <c r="AS1073" s="107">
        <f t="shared" si="295"/>
        <v>222</v>
      </c>
      <c r="AT1073" s="107">
        <f t="shared" si="296"/>
        <v>282</v>
      </c>
      <c r="AU1073" s="105">
        <f t="shared" si="297"/>
        <v>2944</v>
      </c>
      <c r="AV1073" s="86">
        <v>283608.25</v>
      </c>
      <c r="AW1073" s="87">
        <f t="shared" si="298"/>
        <v>190660.84</v>
      </c>
      <c r="AX1073" s="87">
        <f t="shared" si="299"/>
        <v>-92947.41</v>
      </c>
    </row>
    <row r="1074" spans="1:50" ht="15.75" thickBot="1" x14ac:dyDescent="0.3">
      <c r="A1074" s="179" t="s">
        <v>122</v>
      </c>
      <c r="B1074" s="180" t="s">
        <v>244</v>
      </c>
      <c r="C1074" s="181" t="s">
        <v>209</v>
      </c>
      <c r="D1074" s="176" t="str">
        <f t="shared" si="283"/>
        <v>1578729653-Superior-STAR-MRSA West</v>
      </c>
      <c r="E1074" s="169" t="s">
        <v>480</v>
      </c>
      <c r="F1074" s="169" t="s">
        <v>201</v>
      </c>
      <c r="G1074" s="169" t="s">
        <v>202</v>
      </c>
      <c r="H1074" s="85" t="s">
        <v>469</v>
      </c>
      <c r="I1074" s="95" t="s">
        <v>510</v>
      </c>
      <c r="J1074" s="116" t="s">
        <v>195</v>
      </c>
      <c r="K1074" s="117" t="s">
        <v>195</v>
      </c>
      <c r="L1074" s="117" t="s">
        <v>195</v>
      </c>
      <c r="M1074" s="117" t="s">
        <v>195</v>
      </c>
      <c r="N1074" s="117" t="s">
        <v>195</v>
      </c>
      <c r="O1074" s="117" t="s">
        <v>195</v>
      </c>
      <c r="P1074" s="117" t="s">
        <v>195</v>
      </c>
      <c r="Q1074" s="117" t="s">
        <v>195</v>
      </c>
      <c r="R1074" s="117" t="s">
        <v>195</v>
      </c>
      <c r="S1074" s="117" t="s">
        <v>195</v>
      </c>
      <c r="T1074" s="117" t="s">
        <v>195</v>
      </c>
      <c r="U1074" s="118" t="s">
        <v>195</v>
      </c>
      <c r="V1074" s="106">
        <v>78</v>
      </c>
      <c r="W1074" s="106">
        <v>93</v>
      </c>
      <c r="X1074" s="106">
        <v>74</v>
      </c>
      <c r="Y1074" s="106">
        <v>61</v>
      </c>
      <c r="Z1074" s="106">
        <v>68</v>
      </c>
      <c r="AA1074" s="106">
        <v>50</v>
      </c>
      <c r="AB1074" s="106">
        <v>54</v>
      </c>
      <c r="AC1074" s="106">
        <v>41</v>
      </c>
      <c r="AD1074" s="106">
        <v>37</v>
      </c>
      <c r="AE1074" s="106">
        <v>37</v>
      </c>
      <c r="AF1074" s="106">
        <v>41</v>
      </c>
      <c r="AG1074" s="182">
        <v>66</v>
      </c>
      <c r="AH1074" s="119">
        <f t="shared" si="284"/>
        <v>700</v>
      </c>
      <c r="AI1074" s="106">
        <f t="shared" si="285"/>
        <v>78</v>
      </c>
      <c r="AJ1074" s="107">
        <f t="shared" si="286"/>
        <v>93</v>
      </c>
      <c r="AK1074" s="107">
        <f t="shared" si="287"/>
        <v>74</v>
      </c>
      <c r="AL1074" s="107">
        <f t="shared" si="288"/>
        <v>61</v>
      </c>
      <c r="AM1074" s="107">
        <f t="shared" si="289"/>
        <v>68</v>
      </c>
      <c r="AN1074" s="107">
        <f t="shared" si="290"/>
        <v>50</v>
      </c>
      <c r="AO1074" s="107">
        <f t="shared" si="291"/>
        <v>54</v>
      </c>
      <c r="AP1074" s="107">
        <f t="shared" si="292"/>
        <v>41</v>
      </c>
      <c r="AQ1074" s="107">
        <f t="shared" si="293"/>
        <v>37</v>
      </c>
      <c r="AR1074" s="107">
        <f t="shared" si="294"/>
        <v>37</v>
      </c>
      <c r="AS1074" s="107">
        <f t="shared" si="295"/>
        <v>41</v>
      </c>
      <c r="AT1074" s="107">
        <f t="shared" si="296"/>
        <v>66</v>
      </c>
      <c r="AU1074" s="105">
        <f t="shared" si="297"/>
        <v>700</v>
      </c>
      <c r="AV1074" s="86">
        <v>39064.280000000035</v>
      </c>
      <c r="AW1074" s="87">
        <f t="shared" si="298"/>
        <v>45333.760000000002</v>
      </c>
      <c r="AX1074" s="87">
        <f t="shared" si="299"/>
        <v>6269.4799999999668</v>
      </c>
    </row>
    <row r="1075" spans="1:50" ht="15.75" thickBot="1" x14ac:dyDescent="0.3">
      <c r="A1075" s="179" t="s">
        <v>123</v>
      </c>
      <c r="B1075" s="180" t="s">
        <v>411</v>
      </c>
      <c r="C1075" s="181" t="s">
        <v>209</v>
      </c>
      <c r="D1075" s="176" t="str">
        <f t="shared" ref="D1075:D1117" si="300">_xlfn.CONCAT(A1075&amp;"-"&amp;E1075&amp;"-"&amp;F1075&amp;"-"&amp;G1075)</f>
        <v>1588672448-Superior-STAR-MRSA West</v>
      </c>
      <c r="E1075" s="169" t="s">
        <v>480</v>
      </c>
      <c r="F1075" s="169" t="s">
        <v>201</v>
      </c>
      <c r="G1075" s="169" t="s">
        <v>202</v>
      </c>
      <c r="H1075" s="85" t="s">
        <v>469</v>
      </c>
      <c r="I1075" s="95" t="s">
        <v>510</v>
      </c>
      <c r="J1075" s="116" t="s">
        <v>195</v>
      </c>
      <c r="K1075" s="117" t="s">
        <v>195</v>
      </c>
      <c r="L1075" s="117" t="s">
        <v>195</v>
      </c>
      <c r="M1075" s="117" t="s">
        <v>195</v>
      </c>
      <c r="N1075" s="117" t="s">
        <v>195</v>
      </c>
      <c r="O1075" s="117" t="s">
        <v>195</v>
      </c>
      <c r="P1075" s="117" t="s">
        <v>195</v>
      </c>
      <c r="Q1075" s="117" t="s">
        <v>195</v>
      </c>
      <c r="R1075" s="117" t="s">
        <v>195</v>
      </c>
      <c r="S1075" s="117" t="s">
        <v>195</v>
      </c>
      <c r="T1075" s="117" t="s">
        <v>195</v>
      </c>
      <c r="U1075" s="118" t="s">
        <v>195</v>
      </c>
      <c r="V1075" s="106">
        <v>62</v>
      </c>
      <c r="W1075" s="106">
        <v>62</v>
      </c>
      <c r="X1075" s="106">
        <v>95</v>
      </c>
      <c r="Y1075" s="106">
        <v>75</v>
      </c>
      <c r="Z1075" s="106">
        <v>115</v>
      </c>
      <c r="AA1075" s="106">
        <v>111</v>
      </c>
      <c r="AB1075" s="106">
        <v>112</v>
      </c>
      <c r="AC1075" s="106">
        <v>125</v>
      </c>
      <c r="AD1075" s="106">
        <v>80</v>
      </c>
      <c r="AE1075" s="106">
        <v>72</v>
      </c>
      <c r="AF1075" s="106">
        <v>63</v>
      </c>
      <c r="AG1075" s="182">
        <v>103</v>
      </c>
      <c r="AH1075" s="119">
        <f t="shared" si="284"/>
        <v>1075</v>
      </c>
      <c r="AI1075" s="106">
        <f t="shared" si="285"/>
        <v>62</v>
      </c>
      <c r="AJ1075" s="107">
        <f t="shared" si="286"/>
        <v>62</v>
      </c>
      <c r="AK1075" s="107">
        <f t="shared" si="287"/>
        <v>95</v>
      </c>
      <c r="AL1075" s="107">
        <f t="shared" si="288"/>
        <v>75</v>
      </c>
      <c r="AM1075" s="107">
        <f t="shared" si="289"/>
        <v>115</v>
      </c>
      <c r="AN1075" s="107">
        <f t="shared" si="290"/>
        <v>111</v>
      </c>
      <c r="AO1075" s="107">
        <f t="shared" si="291"/>
        <v>112</v>
      </c>
      <c r="AP1075" s="107">
        <f t="shared" si="292"/>
        <v>125</v>
      </c>
      <c r="AQ1075" s="107">
        <f t="shared" si="293"/>
        <v>80</v>
      </c>
      <c r="AR1075" s="107">
        <f t="shared" si="294"/>
        <v>72</v>
      </c>
      <c r="AS1075" s="107">
        <f t="shared" si="295"/>
        <v>63</v>
      </c>
      <c r="AT1075" s="107">
        <f t="shared" si="296"/>
        <v>103</v>
      </c>
      <c r="AU1075" s="105">
        <f t="shared" si="297"/>
        <v>1075</v>
      </c>
      <c r="AV1075" s="86">
        <v>139207.14999999994</v>
      </c>
      <c r="AW1075" s="87">
        <f t="shared" si="298"/>
        <v>69619.7</v>
      </c>
      <c r="AX1075" s="87">
        <f t="shared" si="299"/>
        <v>-69587.449999999939</v>
      </c>
    </row>
    <row r="1076" spans="1:50" ht="15.75" thickBot="1" x14ac:dyDescent="0.3">
      <c r="A1076" s="179" t="s">
        <v>124</v>
      </c>
      <c r="B1076" s="180" t="s">
        <v>258</v>
      </c>
      <c r="C1076" s="181" t="s">
        <v>209</v>
      </c>
      <c r="D1076" s="176" t="str">
        <f t="shared" si="300"/>
        <v>1619233368-Superior-STAR-MRSA West</v>
      </c>
      <c r="E1076" s="169" t="s">
        <v>480</v>
      </c>
      <c r="F1076" s="169" t="s">
        <v>201</v>
      </c>
      <c r="G1076" s="169" t="s">
        <v>202</v>
      </c>
      <c r="H1076" s="85" t="s">
        <v>469</v>
      </c>
      <c r="I1076" s="95" t="s">
        <v>510</v>
      </c>
      <c r="J1076" s="116" t="s">
        <v>195</v>
      </c>
      <c r="K1076" s="117" t="s">
        <v>195</v>
      </c>
      <c r="L1076" s="117" t="s">
        <v>195</v>
      </c>
      <c r="M1076" s="117" t="s">
        <v>195</v>
      </c>
      <c r="N1076" s="117" t="s">
        <v>195</v>
      </c>
      <c r="O1076" s="117" t="s">
        <v>195</v>
      </c>
      <c r="P1076" s="117" t="s">
        <v>195</v>
      </c>
      <c r="Q1076" s="117" t="s">
        <v>195</v>
      </c>
      <c r="R1076" s="117" t="s">
        <v>195</v>
      </c>
      <c r="S1076" s="117" t="s">
        <v>195</v>
      </c>
      <c r="T1076" s="117" t="s">
        <v>195</v>
      </c>
      <c r="U1076" s="118" t="s">
        <v>195</v>
      </c>
      <c r="V1076" s="106">
        <v>6</v>
      </c>
      <c r="W1076" s="106">
        <v>5</v>
      </c>
      <c r="X1076" s="106">
        <v>8</v>
      </c>
      <c r="Y1076" s="106">
        <v>3</v>
      </c>
      <c r="Z1076" s="106">
        <v>7</v>
      </c>
      <c r="AA1076" s="106">
        <v>4</v>
      </c>
      <c r="AB1076" s="106">
        <v>8</v>
      </c>
      <c r="AC1076" s="106">
        <v>3</v>
      </c>
      <c r="AD1076" s="106">
        <v>3</v>
      </c>
      <c r="AE1076" s="106">
        <v>1</v>
      </c>
      <c r="AF1076" s="106">
        <v>5</v>
      </c>
      <c r="AG1076" s="182">
        <v>6</v>
      </c>
      <c r="AH1076" s="119">
        <f t="shared" ref="AH1076:AH1096" si="301">SUM(V1076:AG1076)</f>
        <v>59</v>
      </c>
      <c r="AI1076" s="106">
        <f t="shared" ref="AI1076:AI1096" si="302">IF(AND(J1076="Y",$I1076="0"),V1076,0)</f>
        <v>6</v>
      </c>
      <c r="AJ1076" s="107">
        <f t="shared" ref="AJ1076:AJ1096" si="303">IF(AND(K1076="Y",$I1076="0"),W1076,0)</f>
        <v>5</v>
      </c>
      <c r="AK1076" s="107">
        <f t="shared" ref="AK1076:AK1096" si="304">IF(AND(L1076="Y",$I1076="0"),X1076,0)</f>
        <v>8</v>
      </c>
      <c r="AL1076" s="107">
        <f t="shared" ref="AL1076:AL1096" si="305">IF(AND(M1076="Y",$I1076="0"),Y1076,0)</f>
        <v>3</v>
      </c>
      <c r="AM1076" s="107">
        <f t="shared" ref="AM1076:AM1096" si="306">IF(AND(N1076="Y",$I1076="0"),Z1076,0)</f>
        <v>7</v>
      </c>
      <c r="AN1076" s="107">
        <f t="shared" ref="AN1076:AN1096" si="307">IF(AND(O1076="Y",$I1076="0"),AA1076,0)</f>
        <v>4</v>
      </c>
      <c r="AO1076" s="107">
        <f t="shared" ref="AO1076:AO1096" si="308">IF(AND(P1076="Y",$I1076="0"),AB1076,0)</f>
        <v>8</v>
      </c>
      <c r="AP1076" s="107">
        <f t="shared" ref="AP1076:AP1096" si="309">IF(AND(Q1076="Y",$I1076="0"),AC1076,0)</f>
        <v>3</v>
      </c>
      <c r="AQ1076" s="107">
        <f t="shared" ref="AQ1076:AQ1096" si="310">IF(AND(R1076="Y",$I1076="0"),AD1076,0)</f>
        <v>3</v>
      </c>
      <c r="AR1076" s="107">
        <f t="shared" ref="AR1076:AR1096" si="311">IF(AND(S1076="Y",$I1076="0"),AE1076,0)</f>
        <v>1</v>
      </c>
      <c r="AS1076" s="107">
        <f t="shared" ref="AS1076:AS1096" si="312">IF(AND(T1076="Y",$I1076="0"),AF1076,0)</f>
        <v>5</v>
      </c>
      <c r="AT1076" s="107">
        <f t="shared" ref="AT1076:AT1096" si="313">IF(AND(U1076="Y",$I1076="0"),AG1076,0)</f>
        <v>6</v>
      </c>
      <c r="AU1076" s="105">
        <f t="shared" ref="AU1076:AU1096" si="314">SUM(AI1076:AT1076)</f>
        <v>59</v>
      </c>
      <c r="AV1076" s="86">
        <v>8822.9399999999987</v>
      </c>
      <c r="AW1076" s="87">
        <f t="shared" ref="AW1076:AW1096" si="315">ROUND(IF($H1076=$A$2,Final_Comp1_FS,Final_Comp1_HB)*AU1076,2)</f>
        <v>3820.99</v>
      </c>
      <c r="AX1076" s="87">
        <f t="shared" ref="AX1076:AX1096" si="316">AW1076-AV1076</f>
        <v>-5001.9499999999989</v>
      </c>
    </row>
    <row r="1077" spans="1:50" ht="15.75" thickBot="1" x14ac:dyDescent="0.3">
      <c r="A1077" s="179" t="s">
        <v>125</v>
      </c>
      <c r="B1077" s="180" t="s">
        <v>328</v>
      </c>
      <c r="C1077" s="181" t="s">
        <v>209</v>
      </c>
      <c r="D1077" s="176" t="str">
        <f t="shared" si="300"/>
        <v>1619968054-Superior-STAR-MRSA West</v>
      </c>
      <c r="E1077" s="169" t="s">
        <v>480</v>
      </c>
      <c r="F1077" s="169" t="s">
        <v>201</v>
      </c>
      <c r="G1077" s="169" t="s">
        <v>202</v>
      </c>
      <c r="H1077" s="85" t="s">
        <v>469</v>
      </c>
      <c r="I1077" s="95" t="s">
        <v>510</v>
      </c>
      <c r="J1077" s="116" t="s">
        <v>195</v>
      </c>
      <c r="K1077" s="117" t="s">
        <v>195</v>
      </c>
      <c r="L1077" s="117" t="s">
        <v>195</v>
      </c>
      <c r="M1077" s="117" t="s">
        <v>195</v>
      </c>
      <c r="N1077" s="117" t="s">
        <v>195</v>
      </c>
      <c r="O1077" s="117" t="s">
        <v>195</v>
      </c>
      <c r="P1077" s="117" t="s">
        <v>195</v>
      </c>
      <c r="Q1077" s="117" t="s">
        <v>195</v>
      </c>
      <c r="R1077" s="117" t="s">
        <v>195</v>
      </c>
      <c r="S1077" s="117" t="s">
        <v>195</v>
      </c>
      <c r="T1077" s="117" t="s">
        <v>195</v>
      </c>
      <c r="U1077" s="118" t="s">
        <v>195</v>
      </c>
      <c r="V1077" s="106">
        <v>50</v>
      </c>
      <c r="W1077" s="106">
        <v>62</v>
      </c>
      <c r="X1077" s="106">
        <v>69</v>
      </c>
      <c r="Y1077" s="106">
        <v>80</v>
      </c>
      <c r="Z1077" s="106">
        <v>50</v>
      </c>
      <c r="AA1077" s="106">
        <v>67</v>
      </c>
      <c r="AB1077" s="106">
        <v>76</v>
      </c>
      <c r="AC1077" s="106">
        <v>57</v>
      </c>
      <c r="AD1077" s="106">
        <v>39</v>
      </c>
      <c r="AE1077" s="106">
        <v>33</v>
      </c>
      <c r="AF1077" s="106">
        <v>38</v>
      </c>
      <c r="AG1077" s="182">
        <v>43</v>
      </c>
      <c r="AH1077" s="119">
        <f t="shared" si="301"/>
        <v>664</v>
      </c>
      <c r="AI1077" s="106">
        <f t="shared" si="302"/>
        <v>50</v>
      </c>
      <c r="AJ1077" s="107">
        <f t="shared" si="303"/>
        <v>62</v>
      </c>
      <c r="AK1077" s="107">
        <f t="shared" si="304"/>
        <v>69</v>
      </c>
      <c r="AL1077" s="107">
        <f t="shared" si="305"/>
        <v>80</v>
      </c>
      <c r="AM1077" s="107">
        <f t="shared" si="306"/>
        <v>50</v>
      </c>
      <c r="AN1077" s="107">
        <f t="shared" si="307"/>
        <v>67</v>
      </c>
      <c r="AO1077" s="107">
        <f t="shared" si="308"/>
        <v>76</v>
      </c>
      <c r="AP1077" s="107">
        <f t="shared" si="309"/>
        <v>57</v>
      </c>
      <c r="AQ1077" s="107">
        <f t="shared" si="310"/>
        <v>39</v>
      </c>
      <c r="AR1077" s="107">
        <f t="shared" si="311"/>
        <v>33</v>
      </c>
      <c r="AS1077" s="107">
        <f t="shared" si="312"/>
        <v>38</v>
      </c>
      <c r="AT1077" s="107">
        <f t="shared" si="313"/>
        <v>43</v>
      </c>
      <c r="AU1077" s="105">
        <f t="shared" si="314"/>
        <v>664</v>
      </c>
      <c r="AV1077" s="86">
        <v>26945.479999999981</v>
      </c>
      <c r="AW1077" s="87">
        <f t="shared" si="315"/>
        <v>43002.31</v>
      </c>
      <c r="AX1077" s="87">
        <f t="shared" si="316"/>
        <v>16056.830000000016</v>
      </c>
    </row>
    <row r="1078" spans="1:50" ht="15.75" thickBot="1" x14ac:dyDescent="0.3">
      <c r="A1078" s="179" t="s">
        <v>144</v>
      </c>
      <c r="B1078" s="180" t="s">
        <v>226</v>
      </c>
      <c r="C1078" s="181" t="s">
        <v>227</v>
      </c>
      <c r="D1078" s="176" t="str">
        <f t="shared" si="300"/>
        <v>1700392602-BCBS-STAR-Travis</v>
      </c>
      <c r="E1078" s="169" t="s">
        <v>471</v>
      </c>
      <c r="F1078" s="169" t="s">
        <v>201</v>
      </c>
      <c r="G1078" s="169" t="s">
        <v>225</v>
      </c>
      <c r="H1078" s="85" t="s">
        <v>469</v>
      </c>
      <c r="I1078" s="95" t="s">
        <v>510</v>
      </c>
      <c r="J1078" s="116" t="s">
        <v>195</v>
      </c>
      <c r="K1078" s="117" t="s">
        <v>195</v>
      </c>
      <c r="L1078" s="117" t="s">
        <v>195</v>
      </c>
      <c r="M1078" s="117" t="s">
        <v>195</v>
      </c>
      <c r="N1078" s="117" t="s">
        <v>195</v>
      </c>
      <c r="O1078" s="117" t="s">
        <v>195</v>
      </c>
      <c r="P1078" s="117" t="s">
        <v>195</v>
      </c>
      <c r="Q1078" s="117" t="s">
        <v>195</v>
      </c>
      <c r="R1078" s="117" t="s">
        <v>195</v>
      </c>
      <c r="S1078" s="117" t="s">
        <v>195</v>
      </c>
      <c r="T1078" s="117" t="s">
        <v>195</v>
      </c>
      <c r="U1078" s="118" t="s">
        <v>195</v>
      </c>
      <c r="V1078" s="106">
        <v>8</v>
      </c>
      <c r="W1078" s="106">
        <v>16</v>
      </c>
      <c r="X1078" s="106">
        <v>4</v>
      </c>
      <c r="Y1078" s="106">
        <v>16</v>
      </c>
      <c r="Z1078" s="106">
        <v>10</v>
      </c>
      <c r="AA1078" s="106">
        <v>12</v>
      </c>
      <c r="AB1078" s="106">
        <v>21</v>
      </c>
      <c r="AC1078" s="106">
        <v>9</v>
      </c>
      <c r="AD1078" s="106">
        <v>12</v>
      </c>
      <c r="AE1078" s="106">
        <v>17</v>
      </c>
      <c r="AF1078" s="106">
        <v>8</v>
      </c>
      <c r="AG1078" s="182">
        <v>10</v>
      </c>
      <c r="AH1078" s="119">
        <f t="shared" si="301"/>
        <v>143</v>
      </c>
      <c r="AI1078" s="106">
        <f t="shared" si="302"/>
        <v>8</v>
      </c>
      <c r="AJ1078" s="107">
        <f t="shared" si="303"/>
        <v>16</v>
      </c>
      <c r="AK1078" s="107">
        <f t="shared" si="304"/>
        <v>4</v>
      </c>
      <c r="AL1078" s="107">
        <f t="shared" si="305"/>
        <v>16</v>
      </c>
      <c r="AM1078" s="107">
        <f t="shared" si="306"/>
        <v>10</v>
      </c>
      <c r="AN1078" s="107">
        <f t="shared" si="307"/>
        <v>12</v>
      </c>
      <c r="AO1078" s="107">
        <f t="shared" si="308"/>
        <v>21</v>
      </c>
      <c r="AP1078" s="107">
        <f t="shared" si="309"/>
        <v>9</v>
      </c>
      <c r="AQ1078" s="107">
        <f t="shared" si="310"/>
        <v>12</v>
      </c>
      <c r="AR1078" s="107">
        <f t="shared" si="311"/>
        <v>17</v>
      </c>
      <c r="AS1078" s="107">
        <f t="shared" si="312"/>
        <v>8</v>
      </c>
      <c r="AT1078" s="107">
        <f t="shared" si="313"/>
        <v>10</v>
      </c>
      <c r="AU1078" s="105">
        <f t="shared" si="314"/>
        <v>143</v>
      </c>
      <c r="AV1078" s="86">
        <v>8368.0400000000009</v>
      </c>
      <c r="AW1078" s="87">
        <f t="shared" si="315"/>
        <v>9261.0400000000009</v>
      </c>
      <c r="AX1078" s="87">
        <f t="shared" si="316"/>
        <v>893</v>
      </c>
    </row>
    <row r="1079" spans="1:50" ht="15.75" thickBot="1" x14ac:dyDescent="0.3">
      <c r="A1079" s="179" t="s">
        <v>152</v>
      </c>
      <c r="B1079" s="180" t="s">
        <v>228</v>
      </c>
      <c r="C1079" s="181" t="s">
        <v>227</v>
      </c>
      <c r="D1079" s="176" t="str">
        <f t="shared" si="300"/>
        <v>1730695594-BCBS-STAR-Travis</v>
      </c>
      <c r="E1079" s="169" t="s">
        <v>471</v>
      </c>
      <c r="F1079" s="169" t="s">
        <v>201</v>
      </c>
      <c r="G1079" s="169" t="s">
        <v>225</v>
      </c>
      <c r="H1079" s="85" t="s">
        <v>469</v>
      </c>
      <c r="I1079" s="95" t="s">
        <v>510</v>
      </c>
      <c r="J1079" s="116" t="s">
        <v>195</v>
      </c>
      <c r="K1079" s="117" t="s">
        <v>195</v>
      </c>
      <c r="L1079" s="117" t="s">
        <v>195</v>
      </c>
      <c r="M1079" s="117" t="s">
        <v>195</v>
      </c>
      <c r="N1079" s="117" t="s">
        <v>195</v>
      </c>
      <c r="O1079" s="117" t="s">
        <v>195</v>
      </c>
      <c r="P1079" s="117" t="s">
        <v>195</v>
      </c>
      <c r="Q1079" s="117" t="s">
        <v>195</v>
      </c>
      <c r="R1079" s="117" t="s">
        <v>195</v>
      </c>
      <c r="S1079" s="117" t="s">
        <v>195</v>
      </c>
      <c r="T1079" s="117" t="s">
        <v>195</v>
      </c>
      <c r="U1079" s="118" t="s">
        <v>195</v>
      </c>
      <c r="V1079" s="106">
        <v>28</v>
      </c>
      <c r="W1079" s="106">
        <v>36</v>
      </c>
      <c r="X1079" s="106">
        <v>35</v>
      </c>
      <c r="Y1079" s="106">
        <v>23</v>
      </c>
      <c r="Z1079" s="106">
        <v>21</v>
      </c>
      <c r="AA1079" s="106">
        <v>13</v>
      </c>
      <c r="AB1079" s="106">
        <v>15</v>
      </c>
      <c r="AC1079" s="106">
        <v>11</v>
      </c>
      <c r="AD1079" s="106">
        <v>25</v>
      </c>
      <c r="AE1079" s="106">
        <v>11</v>
      </c>
      <c r="AF1079" s="106">
        <v>11</v>
      </c>
      <c r="AG1079" s="182">
        <v>27</v>
      </c>
      <c r="AH1079" s="119">
        <f t="shared" si="301"/>
        <v>256</v>
      </c>
      <c r="AI1079" s="106">
        <f t="shared" si="302"/>
        <v>28</v>
      </c>
      <c r="AJ1079" s="107">
        <f t="shared" si="303"/>
        <v>36</v>
      </c>
      <c r="AK1079" s="107">
        <f t="shared" si="304"/>
        <v>35</v>
      </c>
      <c r="AL1079" s="107">
        <f t="shared" si="305"/>
        <v>23</v>
      </c>
      <c r="AM1079" s="107">
        <f t="shared" si="306"/>
        <v>21</v>
      </c>
      <c r="AN1079" s="107">
        <f t="shared" si="307"/>
        <v>13</v>
      </c>
      <c r="AO1079" s="107">
        <f t="shared" si="308"/>
        <v>15</v>
      </c>
      <c r="AP1079" s="107">
        <f t="shared" si="309"/>
        <v>11</v>
      </c>
      <c r="AQ1079" s="107">
        <f t="shared" si="310"/>
        <v>25</v>
      </c>
      <c r="AR1079" s="107">
        <f t="shared" si="311"/>
        <v>11</v>
      </c>
      <c r="AS1079" s="107">
        <f t="shared" si="312"/>
        <v>11</v>
      </c>
      <c r="AT1079" s="107">
        <f t="shared" si="313"/>
        <v>27</v>
      </c>
      <c r="AU1079" s="105">
        <f t="shared" si="314"/>
        <v>256</v>
      </c>
      <c r="AV1079" s="86">
        <v>14541.71000000001</v>
      </c>
      <c r="AW1079" s="87">
        <f t="shared" si="315"/>
        <v>16579.2</v>
      </c>
      <c r="AX1079" s="87">
        <f t="shared" si="316"/>
        <v>2037.4899999999907</v>
      </c>
    </row>
    <row r="1080" spans="1:50" ht="15.75" thickBot="1" x14ac:dyDescent="0.3">
      <c r="A1080" s="179" t="s">
        <v>64</v>
      </c>
      <c r="B1080" s="180" t="s">
        <v>229</v>
      </c>
      <c r="C1080" s="181" t="s">
        <v>227</v>
      </c>
      <c r="D1080" s="176" t="str">
        <f t="shared" si="300"/>
        <v>1164445094-BCBS-STAR-Travis</v>
      </c>
      <c r="E1080" s="169" t="s">
        <v>471</v>
      </c>
      <c r="F1080" s="169" t="s">
        <v>201</v>
      </c>
      <c r="G1080" s="169" t="s">
        <v>225</v>
      </c>
      <c r="H1080" s="85" t="s">
        <v>469</v>
      </c>
      <c r="I1080" s="95" t="s">
        <v>510</v>
      </c>
      <c r="J1080" s="116" t="s">
        <v>195</v>
      </c>
      <c r="K1080" s="117" t="s">
        <v>195</v>
      </c>
      <c r="L1080" s="117" t="s">
        <v>195</v>
      </c>
      <c r="M1080" s="117" t="s">
        <v>195</v>
      </c>
      <c r="N1080" s="117" t="s">
        <v>195</v>
      </c>
      <c r="O1080" s="117" t="s">
        <v>195</v>
      </c>
      <c r="P1080" s="117" t="s">
        <v>195</v>
      </c>
      <c r="Q1080" s="117" t="s">
        <v>195</v>
      </c>
      <c r="R1080" s="117" t="s">
        <v>195</v>
      </c>
      <c r="S1080" s="117" t="s">
        <v>195</v>
      </c>
      <c r="T1080" s="117" t="s">
        <v>195</v>
      </c>
      <c r="U1080" s="118" t="s">
        <v>195</v>
      </c>
      <c r="V1080" s="106">
        <v>5</v>
      </c>
      <c r="W1080" s="106">
        <v>6</v>
      </c>
      <c r="X1080" s="106">
        <v>16</v>
      </c>
      <c r="Y1080" s="106">
        <v>6</v>
      </c>
      <c r="Z1080" s="106">
        <v>7</v>
      </c>
      <c r="AA1080" s="106">
        <v>7</v>
      </c>
      <c r="AB1080" s="106">
        <v>8</v>
      </c>
      <c r="AC1080" s="106">
        <v>8</v>
      </c>
      <c r="AD1080" s="106">
        <v>8</v>
      </c>
      <c r="AE1080" s="106">
        <v>9</v>
      </c>
      <c r="AF1080" s="106">
        <v>2</v>
      </c>
      <c r="AG1080" s="182">
        <v>10</v>
      </c>
      <c r="AH1080" s="119">
        <f t="shared" si="301"/>
        <v>92</v>
      </c>
      <c r="AI1080" s="106">
        <f t="shared" si="302"/>
        <v>5</v>
      </c>
      <c r="AJ1080" s="107">
        <f t="shared" si="303"/>
        <v>6</v>
      </c>
      <c r="AK1080" s="107">
        <f t="shared" si="304"/>
        <v>16</v>
      </c>
      <c r="AL1080" s="107">
        <f t="shared" si="305"/>
        <v>6</v>
      </c>
      <c r="AM1080" s="107">
        <f t="shared" si="306"/>
        <v>7</v>
      </c>
      <c r="AN1080" s="107">
        <f t="shared" si="307"/>
        <v>7</v>
      </c>
      <c r="AO1080" s="107">
        <f t="shared" si="308"/>
        <v>8</v>
      </c>
      <c r="AP1080" s="107">
        <f t="shared" si="309"/>
        <v>8</v>
      </c>
      <c r="AQ1080" s="107">
        <f t="shared" si="310"/>
        <v>8</v>
      </c>
      <c r="AR1080" s="107">
        <f t="shared" si="311"/>
        <v>9</v>
      </c>
      <c r="AS1080" s="107">
        <f t="shared" si="312"/>
        <v>2</v>
      </c>
      <c r="AT1080" s="107">
        <f t="shared" si="313"/>
        <v>10</v>
      </c>
      <c r="AU1080" s="105">
        <f t="shared" si="314"/>
        <v>92</v>
      </c>
      <c r="AV1080" s="86">
        <v>3004.8800000000015</v>
      </c>
      <c r="AW1080" s="87">
        <f t="shared" si="315"/>
        <v>5958.15</v>
      </c>
      <c r="AX1080" s="87">
        <f t="shared" si="316"/>
        <v>2953.2699999999982</v>
      </c>
    </row>
    <row r="1081" spans="1:50" ht="15.75" thickBot="1" x14ac:dyDescent="0.3">
      <c r="A1081" s="179" t="s">
        <v>87</v>
      </c>
      <c r="B1081" s="180" t="s">
        <v>230</v>
      </c>
      <c r="C1081" s="181" t="s">
        <v>227</v>
      </c>
      <c r="D1081" s="176" t="str">
        <f t="shared" si="300"/>
        <v>1376844936-BCBS-STAR-Travis</v>
      </c>
      <c r="E1081" s="169" t="s">
        <v>471</v>
      </c>
      <c r="F1081" s="169" t="s">
        <v>201</v>
      </c>
      <c r="G1081" s="169" t="s">
        <v>225</v>
      </c>
      <c r="H1081" s="85" t="s">
        <v>469</v>
      </c>
      <c r="I1081" s="95" t="s">
        <v>510</v>
      </c>
      <c r="J1081" s="116" t="s">
        <v>38</v>
      </c>
      <c r="K1081" s="117" t="s">
        <v>38</v>
      </c>
      <c r="L1081" s="117" t="s">
        <v>38</v>
      </c>
      <c r="M1081" s="117" t="s">
        <v>38</v>
      </c>
      <c r="N1081" s="117" t="s">
        <v>38</v>
      </c>
      <c r="O1081" s="117" t="s">
        <v>38</v>
      </c>
      <c r="P1081" s="117" t="s">
        <v>38</v>
      </c>
      <c r="Q1081" s="117" t="s">
        <v>38</v>
      </c>
      <c r="R1081" s="117" t="s">
        <v>38</v>
      </c>
      <c r="S1081" s="117" t="s">
        <v>38</v>
      </c>
      <c r="T1081" s="117" t="s">
        <v>38</v>
      </c>
      <c r="U1081" s="118" t="s">
        <v>38</v>
      </c>
      <c r="V1081" s="106">
        <v>0</v>
      </c>
      <c r="W1081" s="106">
        <v>0</v>
      </c>
      <c r="X1081" s="106">
        <v>1</v>
      </c>
      <c r="Y1081" s="106">
        <v>0</v>
      </c>
      <c r="Z1081" s="106">
        <v>1</v>
      </c>
      <c r="AA1081" s="106">
        <v>1</v>
      </c>
      <c r="AB1081" s="106">
        <v>0</v>
      </c>
      <c r="AC1081" s="106">
        <v>1</v>
      </c>
      <c r="AD1081" s="106">
        <v>1</v>
      </c>
      <c r="AE1081" s="106">
        <v>0</v>
      </c>
      <c r="AF1081" s="106">
        <v>1</v>
      </c>
      <c r="AG1081" s="182">
        <v>1</v>
      </c>
      <c r="AH1081" s="119">
        <f t="shared" si="301"/>
        <v>7</v>
      </c>
      <c r="AI1081" s="106">
        <f t="shared" si="302"/>
        <v>0</v>
      </c>
      <c r="AJ1081" s="107">
        <f t="shared" si="303"/>
        <v>0</v>
      </c>
      <c r="AK1081" s="107">
        <f t="shared" si="304"/>
        <v>0</v>
      </c>
      <c r="AL1081" s="107">
        <f t="shared" si="305"/>
        <v>0</v>
      </c>
      <c r="AM1081" s="107">
        <f t="shared" si="306"/>
        <v>0</v>
      </c>
      <c r="AN1081" s="107">
        <f t="shared" si="307"/>
        <v>0</v>
      </c>
      <c r="AO1081" s="107">
        <f t="shared" si="308"/>
        <v>0</v>
      </c>
      <c r="AP1081" s="107">
        <f t="shared" si="309"/>
        <v>0</v>
      </c>
      <c r="AQ1081" s="107">
        <f t="shared" si="310"/>
        <v>0</v>
      </c>
      <c r="AR1081" s="107">
        <f t="shared" si="311"/>
        <v>0</v>
      </c>
      <c r="AS1081" s="107">
        <f t="shared" si="312"/>
        <v>0</v>
      </c>
      <c r="AT1081" s="107">
        <f t="shared" si="313"/>
        <v>0</v>
      </c>
      <c r="AU1081" s="105">
        <f t="shared" si="314"/>
        <v>0</v>
      </c>
      <c r="AV1081" s="86">
        <v>0</v>
      </c>
      <c r="AW1081" s="87">
        <f t="shared" si="315"/>
        <v>0</v>
      </c>
      <c r="AX1081" s="87">
        <f t="shared" si="316"/>
        <v>0</v>
      </c>
    </row>
    <row r="1082" spans="1:50" ht="15.75" thickBot="1" x14ac:dyDescent="0.3">
      <c r="A1082" s="179" t="s">
        <v>167</v>
      </c>
      <c r="B1082" s="180" t="s">
        <v>367</v>
      </c>
      <c r="C1082" s="181" t="s">
        <v>227</v>
      </c>
      <c r="D1082" s="176" t="str">
        <f t="shared" si="300"/>
        <v>1871512228-BCBS-STAR-Travis</v>
      </c>
      <c r="E1082" s="169" t="s">
        <v>471</v>
      </c>
      <c r="F1082" s="169" t="s">
        <v>201</v>
      </c>
      <c r="G1082" s="169" t="s">
        <v>225</v>
      </c>
      <c r="H1082" s="85" t="s">
        <v>469</v>
      </c>
      <c r="I1082" s="95" t="s">
        <v>510</v>
      </c>
      <c r="J1082" s="116" t="s">
        <v>195</v>
      </c>
      <c r="K1082" s="117" t="s">
        <v>195</v>
      </c>
      <c r="L1082" s="117" t="s">
        <v>195</v>
      </c>
      <c r="M1082" s="117" t="s">
        <v>195</v>
      </c>
      <c r="N1082" s="117" t="s">
        <v>195</v>
      </c>
      <c r="O1082" s="117" t="s">
        <v>195</v>
      </c>
      <c r="P1082" s="117" t="s">
        <v>195</v>
      </c>
      <c r="Q1082" s="117" t="s">
        <v>195</v>
      </c>
      <c r="R1082" s="117" t="s">
        <v>195</v>
      </c>
      <c r="S1082" s="117" t="s">
        <v>195</v>
      </c>
      <c r="T1082" s="117" t="s">
        <v>195</v>
      </c>
      <c r="U1082" s="118" t="s">
        <v>195</v>
      </c>
      <c r="V1082" s="106">
        <v>3</v>
      </c>
      <c r="W1082" s="106">
        <v>3</v>
      </c>
      <c r="X1082" s="106">
        <v>4</v>
      </c>
      <c r="Y1082" s="106">
        <v>3</v>
      </c>
      <c r="Z1082" s="106">
        <v>2</v>
      </c>
      <c r="AA1082" s="106">
        <v>6</v>
      </c>
      <c r="AB1082" s="106">
        <v>3</v>
      </c>
      <c r="AC1082" s="106">
        <v>0</v>
      </c>
      <c r="AD1082" s="106">
        <v>5</v>
      </c>
      <c r="AE1082" s="106">
        <v>2</v>
      </c>
      <c r="AF1082" s="106">
        <v>5</v>
      </c>
      <c r="AG1082" s="182">
        <v>6</v>
      </c>
      <c r="AH1082" s="119">
        <f t="shared" si="301"/>
        <v>42</v>
      </c>
      <c r="AI1082" s="106">
        <f t="shared" si="302"/>
        <v>3</v>
      </c>
      <c r="AJ1082" s="107">
        <f t="shared" si="303"/>
        <v>3</v>
      </c>
      <c r="AK1082" s="107">
        <f t="shared" si="304"/>
        <v>4</v>
      </c>
      <c r="AL1082" s="107">
        <f t="shared" si="305"/>
        <v>3</v>
      </c>
      <c r="AM1082" s="107">
        <f t="shared" si="306"/>
        <v>2</v>
      </c>
      <c r="AN1082" s="107">
        <f t="shared" si="307"/>
        <v>6</v>
      </c>
      <c r="AO1082" s="107">
        <f t="shared" si="308"/>
        <v>3</v>
      </c>
      <c r="AP1082" s="107">
        <f t="shared" si="309"/>
        <v>0</v>
      </c>
      <c r="AQ1082" s="107">
        <f t="shared" si="310"/>
        <v>5</v>
      </c>
      <c r="AR1082" s="107">
        <f t="shared" si="311"/>
        <v>2</v>
      </c>
      <c r="AS1082" s="107">
        <f t="shared" si="312"/>
        <v>5</v>
      </c>
      <c r="AT1082" s="107">
        <f t="shared" si="313"/>
        <v>6</v>
      </c>
      <c r="AU1082" s="105">
        <f t="shared" si="314"/>
        <v>42</v>
      </c>
      <c r="AV1082" s="86">
        <v>3881.329999999999</v>
      </c>
      <c r="AW1082" s="87">
        <f t="shared" si="315"/>
        <v>2720.03</v>
      </c>
      <c r="AX1082" s="87">
        <f t="shared" si="316"/>
        <v>-1161.2999999999988</v>
      </c>
    </row>
    <row r="1083" spans="1:50" ht="15.75" thickBot="1" x14ac:dyDescent="0.3">
      <c r="A1083" s="179" t="s">
        <v>184</v>
      </c>
      <c r="B1083" s="180" t="s">
        <v>223</v>
      </c>
      <c r="C1083" s="181" t="s">
        <v>227</v>
      </c>
      <c r="D1083" s="176" t="str">
        <f t="shared" si="300"/>
        <v>1952328924-BCBS-STAR-Travis</v>
      </c>
      <c r="E1083" s="169" t="s">
        <v>471</v>
      </c>
      <c r="F1083" s="169" t="s">
        <v>201</v>
      </c>
      <c r="G1083" s="169" t="s">
        <v>225</v>
      </c>
      <c r="H1083" s="85" t="s">
        <v>469</v>
      </c>
      <c r="I1083" s="95" t="s">
        <v>510</v>
      </c>
      <c r="J1083" s="116" t="s">
        <v>195</v>
      </c>
      <c r="K1083" s="117" t="s">
        <v>195</v>
      </c>
      <c r="L1083" s="117" t="s">
        <v>195</v>
      </c>
      <c r="M1083" s="117" t="s">
        <v>195</v>
      </c>
      <c r="N1083" s="117" t="s">
        <v>195</v>
      </c>
      <c r="O1083" s="117" t="s">
        <v>195</v>
      </c>
      <c r="P1083" s="117" t="s">
        <v>195</v>
      </c>
      <c r="Q1083" s="117" t="s">
        <v>195</v>
      </c>
      <c r="R1083" s="117" t="s">
        <v>195</v>
      </c>
      <c r="S1083" s="117" t="s">
        <v>195</v>
      </c>
      <c r="T1083" s="117" t="s">
        <v>195</v>
      </c>
      <c r="U1083" s="118" t="s">
        <v>195</v>
      </c>
      <c r="V1083" s="106">
        <v>41</v>
      </c>
      <c r="W1083" s="106">
        <v>29</v>
      </c>
      <c r="X1083" s="106">
        <v>31</v>
      </c>
      <c r="Y1083" s="106">
        <v>22</v>
      </c>
      <c r="Z1083" s="106">
        <v>29</v>
      </c>
      <c r="AA1083" s="106">
        <v>27</v>
      </c>
      <c r="AB1083" s="106">
        <v>26</v>
      </c>
      <c r="AC1083" s="106">
        <v>19</v>
      </c>
      <c r="AD1083" s="106">
        <v>36</v>
      </c>
      <c r="AE1083" s="106">
        <v>29</v>
      </c>
      <c r="AF1083" s="106">
        <v>27</v>
      </c>
      <c r="AG1083" s="182">
        <v>36</v>
      </c>
      <c r="AH1083" s="119">
        <f t="shared" si="301"/>
        <v>352</v>
      </c>
      <c r="AI1083" s="106">
        <f t="shared" si="302"/>
        <v>41</v>
      </c>
      <c r="AJ1083" s="107">
        <f t="shared" si="303"/>
        <v>29</v>
      </c>
      <c r="AK1083" s="107">
        <f t="shared" si="304"/>
        <v>31</v>
      </c>
      <c r="AL1083" s="107">
        <f t="shared" si="305"/>
        <v>22</v>
      </c>
      <c r="AM1083" s="107">
        <f t="shared" si="306"/>
        <v>29</v>
      </c>
      <c r="AN1083" s="107">
        <f t="shared" si="307"/>
        <v>27</v>
      </c>
      <c r="AO1083" s="107">
        <f t="shared" si="308"/>
        <v>26</v>
      </c>
      <c r="AP1083" s="107">
        <f t="shared" si="309"/>
        <v>19</v>
      </c>
      <c r="AQ1083" s="107">
        <f t="shared" si="310"/>
        <v>36</v>
      </c>
      <c r="AR1083" s="107">
        <f t="shared" si="311"/>
        <v>29</v>
      </c>
      <c r="AS1083" s="107">
        <f t="shared" si="312"/>
        <v>27</v>
      </c>
      <c r="AT1083" s="107">
        <f t="shared" si="313"/>
        <v>36</v>
      </c>
      <c r="AU1083" s="105">
        <f t="shared" si="314"/>
        <v>352</v>
      </c>
      <c r="AV1083" s="86">
        <v>19973.12000000001</v>
      </c>
      <c r="AW1083" s="87">
        <f t="shared" si="315"/>
        <v>22796.400000000001</v>
      </c>
      <c r="AX1083" s="87">
        <f t="shared" si="316"/>
        <v>2823.2799999999916</v>
      </c>
    </row>
    <row r="1084" spans="1:50" ht="15.75" thickBot="1" x14ac:dyDescent="0.3">
      <c r="A1084" s="179" t="s">
        <v>62</v>
      </c>
      <c r="B1084" s="180" t="s">
        <v>229</v>
      </c>
      <c r="C1084" s="181" t="s">
        <v>227</v>
      </c>
      <c r="D1084" s="176" t="str">
        <f t="shared" si="300"/>
        <v>1144325481-BCBS-STAR-Travis</v>
      </c>
      <c r="E1084" s="169" t="s">
        <v>471</v>
      </c>
      <c r="F1084" s="169" t="s">
        <v>201</v>
      </c>
      <c r="G1084" s="169" t="s">
        <v>225</v>
      </c>
      <c r="H1084" s="85" t="s">
        <v>469</v>
      </c>
      <c r="I1084" s="95" t="s">
        <v>510</v>
      </c>
      <c r="J1084" s="116" t="s">
        <v>195</v>
      </c>
      <c r="K1084" s="117" t="s">
        <v>195</v>
      </c>
      <c r="L1084" s="117" t="s">
        <v>195</v>
      </c>
      <c r="M1084" s="117" t="s">
        <v>195</v>
      </c>
      <c r="N1084" s="117" t="s">
        <v>195</v>
      </c>
      <c r="O1084" s="117" t="s">
        <v>195</v>
      </c>
      <c r="P1084" s="117" t="s">
        <v>195</v>
      </c>
      <c r="Q1084" s="117" t="s">
        <v>195</v>
      </c>
      <c r="R1084" s="117" t="s">
        <v>195</v>
      </c>
      <c r="S1084" s="117" t="s">
        <v>195</v>
      </c>
      <c r="T1084" s="117" t="s">
        <v>195</v>
      </c>
      <c r="U1084" s="118" t="s">
        <v>195</v>
      </c>
      <c r="V1084" s="106">
        <v>21</v>
      </c>
      <c r="W1084" s="106">
        <v>29</v>
      </c>
      <c r="X1084" s="106">
        <v>24</v>
      </c>
      <c r="Y1084" s="106">
        <v>32</v>
      </c>
      <c r="Z1084" s="106">
        <v>35</v>
      </c>
      <c r="AA1084" s="106">
        <v>16</v>
      </c>
      <c r="AB1084" s="106">
        <v>19</v>
      </c>
      <c r="AC1084" s="106">
        <v>34</v>
      </c>
      <c r="AD1084" s="106">
        <v>31</v>
      </c>
      <c r="AE1084" s="106">
        <v>26</v>
      </c>
      <c r="AF1084" s="106">
        <v>30</v>
      </c>
      <c r="AG1084" s="182">
        <v>21</v>
      </c>
      <c r="AH1084" s="119">
        <f t="shared" si="301"/>
        <v>318</v>
      </c>
      <c r="AI1084" s="106">
        <f t="shared" si="302"/>
        <v>21</v>
      </c>
      <c r="AJ1084" s="107">
        <f t="shared" si="303"/>
        <v>29</v>
      </c>
      <c r="AK1084" s="107">
        <f t="shared" si="304"/>
        <v>24</v>
      </c>
      <c r="AL1084" s="107">
        <f t="shared" si="305"/>
        <v>32</v>
      </c>
      <c r="AM1084" s="107">
        <f t="shared" si="306"/>
        <v>35</v>
      </c>
      <c r="AN1084" s="107">
        <f t="shared" si="307"/>
        <v>16</v>
      </c>
      <c r="AO1084" s="107">
        <f t="shared" si="308"/>
        <v>19</v>
      </c>
      <c r="AP1084" s="107">
        <f t="shared" si="309"/>
        <v>34</v>
      </c>
      <c r="AQ1084" s="107">
        <f t="shared" si="310"/>
        <v>31</v>
      </c>
      <c r="AR1084" s="107">
        <f t="shared" si="311"/>
        <v>26</v>
      </c>
      <c r="AS1084" s="107">
        <f t="shared" si="312"/>
        <v>30</v>
      </c>
      <c r="AT1084" s="107">
        <f t="shared" si="313"/>
        <v>21</v>
      </c>
      <c r="AU1084" s="105">
        <f t="shared" si="314"/>
        <v>318</v>
      </c>
      <c r="AV1084" s="86">
        <v>7573.8099999999968</v>
      </c>
      <c r="AW1084" s="87">
        <f t="shared" si="315"/>
        <v>20594.48</v>
      </c>
      <c r="AX1084" s="87">
        <f t="shared" si="316"/>
        <v>13020.670000000002</v>
      </c>
    </row>
    <row r="1085" spans="1:50" ht="15.75" thickBot="1" x14ac:dyDescent="0.3">
      <c r="A1085" s="179" t="s">
        <v>73</v>
      </c>
      <c r="B1085" s="180" t="s">
        <v>275</v>
      </c>
      <c r="C1085" s="181" t="s">
        <v>227</v>
      </c>
      <c r="D1085" s="176" t="str">
        <f t="shared" si="300"/>
        <v>1235234576-BCBS-STAR-Travis</v>
      </c>
      <c r="E1085" s="169" t="s">
        <v>471</v>
      </c>
      <c r="F1085" s="169" t="s">
        <v>201</v>
      </c>
      <c r="G1085" s="169" t="s">
        <v>225</v>
      </c>
      <c r="H1085" s="85" t="s">
        <v>469</v>
      </c>
      <c r="I1085" s="95" t="s">
        <v>510</v>
      </c>
      <c r="J1085" s="116" t="s">
        <v>195</v>
      </c>
      <c r="K1085" s="117" t="s">
        <v>195</v>
      </c>
      <c r="L1085" s="117" t="s">
        <v>195</v>
      </c>
      <c r="M1085" s="117" t="s">
        <v>195</v>
      </c>
      <c r="N1085" s="117" t="s">
        <v>195</v>
      </c>
      <c r="O1085" s="117" t="s">
        <v>195</v>
      </c>
      <c r="P1085" s="117" t="s">
        <v>195</v>
      </c>
      <c r="Q1085" s="117" t="s">
        <v>195</v>
      </c>
      <c r="R1085" s="117" t="s">
        <v>195</v>
      </c>
      <c r="S1085" s="117" t="s">
        <v>195</v>
      </c>
      <c r="T1085" s="117" t="s">
        <v>195</v>
      </c>
      <c r="U1085" s="118" t="s">
        <v>195</v>
      </c>
      <c r="V1085" s="106">
        <v>101</v>
      </c>
      <c r="W1085" s="106">
        <v>123</v>
      </c>
      <c r="X1085" s="106">
        <v>108</v>
      </c>
      <c r="Y1085" s="106">
        <v>99</v>
      </c>
      <c r="Z1085" s="106">
        <v>91</v>
      </c>
      <c r="AA1085" s="106">
        <v>102</v>
      </c>
      <c r="AB1085" s="106">
        <v>133</v>
      </c>
      <c r="AC1085" s="106">
        <v>90</v>
      </c>
      <c r="AD1085" s="106">
        <v>76</v>
      </c>
      <c r="AE1085" s="106">
        <v>99</v>
      </c>
      <c r="AF1085" s="106">
        <v>46</v>
      </c>
      <c r="AG1085" s="182">
        <v>107</v>
      </c>
      <c r="AH1085" s="119">
        <f t="shared" si="301"/>
        <v>1175</v>
      </c>
      <c r="AI1085" s="106">
        <f t="shared" si="302"/>
        <v>101</v>
      </c>
      <c r="AJ1085" s="107">
        <f t="shared" si="303"/>
        <v>123</v>
      </c>
      <c r="AK1085" s="107">
        <f t="shared" si="304"/>
        <v>108</v>
      </c>
      <c r="AL1085" s="107">
        <f t="shared" si="305"/>
        <v>99</v>
      </c>
      <c r="AM1085" s="107">
        <f t="shared" si="306"/>
        <v>91</v>
      </c>
      <c r="AN1085" s="107">
        <f t="shared" si="307"/>
        <v>102</v>
      </c>
      <c r="AO1085" s="107">
        <f t="shared" si="308"/>
        <v>133</v>
      </c>
      <c r="AP1085" s="107">
        <f t="shared" si="309"/>
        <v>90</v>
      </c>
      <c r="AQ1085" s="107">
        <f t="shared" si="310"/>
        <v>76</v>
      </c>
      <c r="AR1085" s="107">
        <f t="shared" si="311"/>
        <v>99</v>
      </c>
      <c r="AS1085" s="107">
        <f t="shared" si="312"/>
        <v>46</v>
      </c>
      <c r="AT1085" s="107">
        <f t="shared" si="313"/>
        <v>107</v>
      </c>
      <c r="AU1085" s="105">
        <f t="shared" si="314"/>
        <v>1175</v>
      </c>
      <c r="AV1085" s="86">
        <v>94327.309999999954</v>
      </c>
      <c r="AW1085" s="87">
        <f t="shared" si="315"/>
        <v>76095.95</v>
      </c>
      <c r="AX1085" s="87">
        <f t="shared" si="316"/>
        <v>-18231.359999999957</v>
      </c>
    </row>
    <row r="1086" spans="1:50" ht="15.75" thickBot="1" x14ac:dyDescent="0.3">
      <c r="A1086" s="179" t="s">
        <v>85</v>
      </c>
      <c r="B1086" s="180" t="s">
        <v>342</v>
      </c>
      <c r="C1086" s="181" t="s">
        <v>227</v>
      </c>
      <c r="D1086" s="176" t="str">
        <f t="shared" si="300"/>
        <v>1356682298-BCBS-STAR-Travis</v>
      </c>
      <c r="E1086" s="169" t="s">
        <v>471</v>
      </c>
      <c r="F1086" s="169" t="s">
        <v>201</v>
      </c>
      <c r="G1086" s="169" t="s">
        <v>225</v>
      </c>
      <c r="H1086" s="85" t="s">
        <v>469</v>
      </c>
      <c r="I1086" s="95" t="s">
        <v>510</v>
      </c>
      <c r="J1086" s="116" t="s">
        <v>195</v>
      </c>
      <c r="K1086" s="117" t="s">
        <v>195</v>
      </c>
      <c r="L1086" s="117" t="s">
        <v>195</v>
      </c>
      <c r="M1086" s="117" t="s">
        <v>195</v>
      </c>
      <c r="N1086" s="117" t="s">
        <v>195</v>
      </c>
      <c r="O1086" s="117" t="s">
        <v>195</v>
      </c>
      <c r="P1086" s="117" t="s">
        <v>195</v>
      </c>
      <c r="Q1086" s="117" t="s">
        <v>195</v>
      </c>
      <c r="R1086" s="117" t="s">
        <v>195</v>
      </c>
      <c r="S1086" s="117" t="s">
        <v>195</v>
      </c>
      <c r="T1086" s="117" t="s">
        <v>195</v>
      </c>
      <c r="U1086" s="118" t="s">
        <v>195</v>
      </c>
      <c r="V1086" s="106">
        <v>1</v>
      </c>
      <c r="W1086" s="106">
        <v>0</v>
      </c>
      <c r="X1086" s="106">
        <v>1</v>
      </c>
      <c r="Y1086" s="106">
        <v>2</v>
      </c>
      <c r="Z1086" s="106">
        <v>1</v>
      </c>
      <c r="AA1086" s="106">
        <v>1</v>
      </c>
      <c r="AB1086" s="106">
        <v>2</v>
      </c>
      <c r="AC1086" s="106">
        <v>4</v>
      </c>
      <c r="AD1086" s="106">
        <v>2</v>
      </c>
      <c r="AE1086" s="106">
        <v>4</v>
      </c>
      <c r="AF1086" s="106">
        <v>2</v>
      </c>
      <c r="AG1086" s="182">
        <v>1</v>
      </c>
      <c r="AH1086" s="119">
        <f t="shared" si="301"/>
        <v>21</v>
      </c>
      <c r="AI1086" s="106">
        <f t="shared" si="302"/>
        <v>1</v>
      </c>
      <c r="AJ1086" s="107">
        <f t="shared" si="303"/>
        <v>0</v>
      </c>
      <c r="AK1086" s="107">
        <f t="shared" si="304"/>
        <v>1</v>
      </c>
      <c r="AL1086" s="107">
        <f t="shared" si="305"/>
        <v>2</v>
      </c>
      <c r="AM1086" s="107">
        <f t="shared" si="306"/>
        <v>1</v>
      </c>
      <c r="AN1086" s="107">
        <f t="shared" si="307"/>
        <v>1</v>
      </c>
      <c r="AO1086" s="107">
        <f t="shared" si="308"/>
        <v>2</v>
      </c>
      <c r="AP1086" s="107">
        <f t="shared" si="309"/>
        <v>4</v>
      </c>
      <c r="AQ1086" s="107">
        <f t="shared" si="310"/>
        <v>2</v>
      </c>
      <c r="AR1086" s="107">
        <f t="shared" si="311"/>
        <v>4</v>
      </c>
      <c r="AS1086" s="107">
        <f t="shared" si="312"/>
        <v>2</v>
      </c>
      <c r="AT1086" s="107">
        <f t="shared" si="313"/>
        <v>1</v>
      </c>
      <c r="AU1086" s="105">
        <f t="shared" si="314"/>
        <v>21</v>
      </c>
      <c r="AV1086" s="86">
        <v>4760.090000000002</v>
      </c>
      <c r="AW1086" s="87">
        <f t="shared" si="315"/>
        <v>1360.01</v>
      </c>
      <c r="AX1086" s="87">
        <f t="shared" si="316"/>
        <v>-3400.0800000000017</v>
      </c>
    </row>
    <row r="1087" spans="1:50" ht="15.75" thickBot="1" x14ac:dyDescent="0.3">
      <c r="A1087" s="179" t="s">
        <v>129</v>
      </c>
      <c r="B1087" s="180" t="s">
        <v>311</v>
      </c>
      <c r="C1087" s="181" t="s">
        <v>227</v>
      </c>
      <c r="D1087" s="176" t="str">
        <f t="shared" si="300"/>
        <v>1639697949-BCBS-STAR-Travis</v>
      </c>
      <c r="E1087" s="169" t="s">
        <v>471</v>
      </c>
      <c r="F1087" s="169" t="s">
        <v>201</v>
      </c>
      <c r="G1087" s="169" t="s">
        <v>225</v>
      </c>
      <c r="H1087" s="85" t="s">
        <v>469</v>
      </c>
      <c r="I1087" s="95" t="s">
        <v>510</v>
      </c>
      <c r="J1087" s="116" t="s">
        <v>195</v>
      </c>
      <c r="K1087" s="117" t="s">
        <v>195</v>
      </c>
      <c r="L1087" s="117" t="s">
        <v>195</v>
      </c>
      <c r="M1087" s="117" t="s">
        <v>195</v>
      </c>
      <c r="N1087" s="117" t="s">
        <v>195</v>
      </c>
      <c r="O1087" s="117" t="s">
        <v>195</v>
      </c>
      <c r="P1087" s="117" t="s">
        <v>195</v>
      </c>
      <c r="Q1087" s="117" t="s">
        <v>195</v>
      </c>
      <c r="R1087" s="117" t="s">
        <v>195</v>
      </c>
      <c r="S1087" s="117" t="s">
        <v>195</v>
      </c>
      <c r="T1087" s="117" t="s">
        <v>195</v>
      </c>
      <c r="U1087" s="118" t="s">
        <v>195</v>
      </c>
      <c r="V1087" s="106">
        <v>4</v>
      </c>
      <c r="W1087" s="106">
        <v>8</v>
      </c>
      <c r="X1087" s="106">
        <v>4</v>
      </c>
      <c r="Y1087" s="106">
        <v>4</v>
      </c>
      <c r="Z1087" s="106">
        <v>4</v>
      </c>
      <c r="AA1087" s="106">
        <v>2</v>
      </c>
      <c r="AB1087" s="106">
        <v>1</v>
      </c>
      <c r="AC1087" s="106">
        <v>5</v>
      </c>
      <c r="AD1087" s="106">
        <v>4</v>
      </c>
      <c r="AE1087" s="106">
        <v>1</v>
      </c>
      <c r="AF1087" s="106">
        <v>4</v>
      </c>
      <c r="AG1087" s="182">
        <v>4</v>
      </c>
      <c r="AH1087" s="119">
        <f t="shared" si="301"/>
        <v>45</v>
      </c>
      <c r="AI1087" s="106">
        <f t="shared" si="302"/>
        <v>4</v>
      </c>
      <c r="AJ1087" s="107">
        <f t="shared" si="303"/>
        <v>8</v>
      </c>
      <c r="AK1087" s="107">
        <f t="shared" si="304"/>
        <v>4</v>
      </c>
      <c r="AL1087" s="107">
        <f t="shared" si="305"/>
        <v>4</v>
      </c>
      <c r="AM1087" s="107">
        <f t="shared" si="306"/>
        <v>4</v>
      </c>
      <c r="AN1087" s="107">
        <f t="shared" si="307"/>
        <v>2</v>
      </c>
      <c r="AO1087" s="107">
        <f t="shared" si="308"/>
        <v>1</v>
      </c>
      <c r="AP1087" s="107">
        <f t="shared" si="309"/>
        <v>5</v>
      </c>
      <c r="AQ1087" s="107">
        <f t="shared" si="310"/>
        <v>4</v>
      </c>
      <c r="AR1087" s="107">
        <f t="shared" si="311"/>
        <v>1</v>
      </c>
      <c r="AS1087" s="107">
        <f t="shared" si="312"/>
        <v>4</v>
      </c>
      <c r="AT1087" s="107">
        <f t="shared" si="313"/>
        <v>4</v>
      </c>
      <c r="AU1087" s="105">
        <f t="shared" si="314"/>
        <v>45</v>
      </c>
      <c r="AV1087" s="86">
        <v>2792.400000000001</v>
      </c>
      <c r="AW1087" s="87">
        <f t="shared" si="315"/>
        <v>2914.31</v>
      </c>
      <c r="AX1087" s="87">
        <f t="shared" si="316"/>
        <v>121.90999999999894</v>
      </c>
    </row>
    <row r="1088" spans="1:50" ht="15.75" thickBot="1" x14ac:dyDescent="0.3">
      <c r="A1088" s="179" t="s">
        <v>136</v>
      </c>
      <c r="B1088" s="180" t="s">
        <v>267</v>
      </c>
      <c r="C1088" s="181" t="s">
        <v>285</v>
      </c>
      <c r="D1088" s="176" t="str">
        <f t="shared" si="300"/>
        <v>1679560866-Superior-STAR+PLUS-MRSA West</v>
      </c>
      <c r="E1088" s="169" t="s">
        <v>480</v>
      </c>
      <c r="F1088" s="169" t="s">
        <v>233</v>
      </c>
      <c r="G1088" s="169" t="s">
        <v>202</v>
      </c>
      <c r="H1088" s="85" t="s">
        <v>469</v>
      </c>
      <c r="I1088" s="95" t="s">
        <v>510</v>
      </c>
      <c r="J1088" s="116" t="s">
        <v>195</v>
      </c>
      <c r="K1088" s="117" t="s">
        <v>195</v>
      </c>
      <c r="L1088" s="117" t="s">
        <v>195</v>
      </c>
      <c r="M1088" s="117" t="s">
        <v>195</v>
      </c>
      <c r="N1088" s="117" t="s">
        <v>195</v>
      </c>
      <c r="O1088" s="117" t="s">
        <v>195</v>
      </c>
      <c r="P1088" s="117" t="s">
        <v>195</v>
      </c>
      <c r="Q1088" s="117" t="s">
        <v>195</v>
      </c>
      <c r="R1088" s="117" t="s">
        <v>195</v>
      </c>
      <c r="S1088" s="117" t="s">
        <v>195</v>
      </c>
      <c r="T1088" s="117" t="s">
        <v>195</v>
      </c>
      <c r="U1088" s="118" t="s">
        <v>195</v>
      </c>
      <c r="V1088" s="106">
        <v>7</v>
      </c>
      <c r="W1088" s="106">
        <v>8</v>
      </c>
      <c r="X1088" s="106">
        <v>3</v>
      </c>
      <c r="Y1088" s="106">
        <v>3</v>
      </c>
      <c r="Z1088" s="106">
        <v>3</v>
      </c>
      <c r="AA1088" s="106">
        <v>4</v>
      </c>
      <c r="AB1088" s="106">
        <v>8</v>
      </c>
      <c r="AC1088" s="106">
        <v>4</v>
      </c>
      <c r="AD1088" s="106">
        <v>3</v>
      </c>
      <c r="AE1088" s="106">
        <v>8</v>
      </c>
      <c r="AF1088" s="106">
        <v>5</v>
      </c>
      <c r="AG1088" s="182">
        <v>6</v>
      </c>
      <c r="AH1088" s="119">
        <f t="shared" si="301"/>
        <v>62</v>
      </c>
      <c r="AI1088" s="106">
        <f t="shared" si="302"/>
        <v>7</v>
      </c>
      <c r="AJ1088" s="107">
        <f t="shared" si="303"/>
        <v>8</v>
      </c>
      <c r="AK1088" s="107">
        <f t="shared" si="304"/>
        <v>3</v>
      </c>
      <c r="AL1088" s="107">
        <f t="shared" si="305"/>
        <v>3</v>
      </c>
      <c r="AM1088" s="107">
        <f t="shared" si="306"/>
        <v>3</v>
      </c>
      <c r="AN1088" s="107">
        <f t="shared" si="307"/>
        <v>4</v>
      </c>
      <c r="AO1088" s="107">
        <f t="shared" si="308"/>
        <v>8</v>
      </c>
      <c r="AP1088" s="107">
        <f t="shared" si="309"/>
        <v>4</v>
      </c>
      <c r="AQ1088" s="107">
        <f t="shared" si="310"/>
        <v>3</v>
      </c>
      <c r="AR1088" s="107">
        <f t="shared" si="311"/>
        <v>8</v>
      </c>
      <c r="AS1088" s="107">
        <f t="shared" si="312"/>
        <v>5</v>
      </c>
      <c r="AT1088" s="107">
        <f t="shared" si="313"/>
        <v>6</v>
      </c>
      <c r="AU1088" s="105">
        <f t="shared" si="314"/>
        <v>62</v>
      </c>
      <c r="AV1088" s="86">
        <v>1698.8900000000006</v>
      </c>
      <c r="AW1088" s="87">
        <f t="shared" si="315"/>
        <v>4015.28</v>
      </c>
      <c r="AX1088" s="87">
        <f t="shared" si="316"/>
        <v>2316.3899999999994</v>
      </c>
    </row>
    <row r="1089" spans="1:50" ht="15.75" thickBot="1" x14ac:dyDescent="0.3">
      <c r="A1089" s="179" t="s">
        <v>137</v>
      </c>
      <c r="B1089" s="180" t="s">
        <v>315</v>
      </c>
      <c r="C1089" s="181" t="s">
        <v>314</v>
      </c>
      <c r="D1089" s="176" t="str">
        <f t="shared" si="300"/>
        <v>1679562961-Superior-STAR+PLUS-MRSA Central</v>
      </c>
      <c r="E1089" s="169" t="s">
        <v>480</v>
      </c>
      <c r="F1089" s="169" t="s">
        <v>233</v>
      </c>
      <c r="G1089" s="169" t="s">
        <v>212</v>
      </c>
      <c r="H1089" s="85" t="s">
        <v>469</v>
      </c>
      <c r="I1089" s="95" t="s">
        <v>510</v>
      </c>
      <c r="J1089" s="116" t="s">
        <v>195</v>
      </c>
      <c r="K1089" s="117" t="s">
        <v>195</v>
      </c>
      <c r="L1089" s="117" t="s">
        <v>195</v>
      </c>
      <c r="M1089" s="117" t="s">
        <v>195</v>
      </c>
      <c r="N1089" s="117" t="s">
        <v>195</v>
      </c>
      <c r="O1089" s="117" t="s">
        <v>195</v>
      </c>
      <c r="P1089" s="117" t="s">
        <v>195</v>
      </c>
      <c r="Q1089" s="117" t="s">
        <v>195</v>
      </c>
      <c r="R1089" s="117" t="s">
        <v>195</v>
      </c>
      <c r="S1089" s="117" t="s">
        <v>195</v>
      </c>
      <c r="T1089" s="117" t="s">
        <v>195</v>
      </c>
      <c r="U1089" s="118" t="s">
        <v>195</v>
      </c>
      <c r="V1089" s="106">
        <v>16</v>
      </c>
      <c r="W1089" s="106">
        <v>18</v>
      </c>
      <c r="X1089" s="106">
        <v>10</v>
      </c>
      <c r="Y1089" s="106">
        <v>12</v>
      </c>
      <c r="Z1089" s="106">
        <v>14</v>
      </c>
      <c r="AA1089" s="106">
        <v>13</v>
      </c>
      <c r="AB1089" s="106">
        <v>13</v>
      </c>
      <c r="AC1089" s="106">
        <v>11</v>
      </c>
      <c r="AD1089" s="106">
        <v>15</v>
      </c>
      <c r="AE1089" s="106">
        <v>13</v>
      </c>
      <c r="AF1089" s="106">
        <v>14</v>
      </c>
      <c r="AG1089" s="182">
        <v>10</v>
      </c>
      <c r="AH1089" s="119">
        <f t="shared" si="301"/>
        <v>159</v>
      </c>
      <c r="AI1089" s="106">
        <f t="shared" si="302"/>
        <v>16</v>
      </c>
      <c r="AJ1089" s="107">
        <f t="shared" si="303"/>
        <v>18</v>
      </c>
      <c r="AK1089" s="107">
        <f t="shared" si="304"/>
        <v>10</v>
      </c>
      <c r="AL1089" s="107">
        <f t="shared" si="305"/>
        <v>12</v>
      </c>
      <c r="AM1089" s="107">
        <f t="shared" si="306"/>
        <v>14</v>
      </c>
      <c r="AN1089" s="107">
        <f t="shared" si="307"/>
        <v>13</v>
      </c>
      <c r="AO1089" s="107">
        <f t="shared" si="308"/>
        <v>13</v>
      </c>
      <c r="AP1089" s="107">
        <f t="shared" si="309"/>
        <v>11</v>
      </c>
      <c r="AQ1089" s="107">
        <f t="shared" si="310"/>
        <v>15</v>
      </c>
      <c r="AR1089" s="107">
        <f t="shared" si="311"/>
        <v>13</v>
      </c>
      <c r="AS1089" s="107">
        <f t="shared" si="312"/>
        <v>14</v>
      </c>
      <c r="AT1089" s="107">
        <f t="shared" si="313"/>
        <v>10</v>
      </c>
      <c r="AU1089" s="105">
        <f t="shared" si="314"/>
        <v>159</v>
      </c>
      <c r="AV1089" s="86">
        <v>9084.9299999999967</v>
      </c>
      <c r="AW1089" s="87">
        <f t="shared" si="315"/>
        <v>10297.24</v>
      </c>
      <c r="AX1089" s="87">
        <f t="shared" si="316"/>
        <v>1212.3100000000031</v>
      </c>
    </row>
    <row r="1090" spans="1:50" ht="15.75" thickBot="1" x14ac:dyDescent="0.3">
      <c r="A1090" s="179" t="s">
        <v>139</v>
      </c>
      <c r="B1090" s="180" t="s">
        <v>243</v>
      </c>
      <c r="C1090" s="181" t="s">
        <v>285</v>
      </c>
      <c r="D1090" s="176" t="str">
        <f t="shared" si="300"/>
        <v>1679992911-Superior-STAR+PLUS-MRSA West</v>
      </c>
      <c r="E1090" s="169" t="s">
        <v>480</v>
      </c>
      <c r="F1090" s="169" t="s">
        <v>233</v>
      </c>
      <c r="G1090" s="169" t="s">
        <v>202</v>
      </c>
      <c r="H1090" s="85" t="s">
        <v>469</v>
      </c>
      <c r="I1090" s="95" t="s">
        <v>510</v>
      </c>
      <c r="J1090" s="116" t="s">
        <v>195</v>
      </c>
      <c r="K1090" s="117" t="s">
        <v>195</v>
      </c>
      <c r="L1090" s="117" t="s">
        <v>195</v>
      </c>
      <c r="M1090" s="117" t="s">
        <v>195</v>
      </c>
      <c r="N1090" s="117" t="s">
        <v>195</v>
      </c>
      <c r="O1090" s="117" t="s">
        <v>195</v>
      </c>
      <c r="P1090" s="117" t="s">
        <v>195</v>
      </c>
      <c r="Q1090" s="117" t="s">
        <v>195</v>
      </c>
      <c r="R1090" s="117" t="s">
        <v>195</v>
      </c>
      <c r="S1090" s="117" t="s">
        <v>195</v>
      </c>
      <c r="T1090" s="117" t="s">
        <v>195</v>
      </c>
      <c r="U1090" s="118" t="s">
        <v>195</v>
      </c>
      <c r="V1090" s="106">
        <v>1</v>
      </c>
      <c r="W1090" s="106">
        <v>2</v>
      </c>
      <c r="X1090" s="106">
        <v>1</v>
      </c>
      <c r="Y1090" s="106">
        <v>2</v>
      </c>
      <c r="Z1090" s="106">
        <v>2</v>
      </c>
      <c r="AA1090" s="106">
        <v>2</v>
      </c>
      <c r="AB1090" s="106">
        <v>5</v>
      </c>
      <c r="AC1090" s="106">
        <v>4</v>
      </c>
      <c r="AD1090" s="106">
        <v>4</v>
      </c>
      <c r="AE1090" s="106">
        <v>2</v>
      </c>
      <c r="AF1090" s="106">
        <v>4</v>
      </c>
      <c r="AG1090" s="182">
        <v>1</v>
      </c>
      <c r="AH1090" s="119">
        <f t="shared" si="301"/>
        <v>30</v>
      </c>
      <c r="AI1090" s="106">
        <f t="shared" si="302"/>
        <v>1</v>
      </c>
      <c r="AJ1090" s="107">
        <f t="shared" si="303"/>
        <v>2</v>
      </c>
      <c r="AK1090" s="107">
        <f t="shared" si="304"/>
        <v>1</v>
      </c>
      <c r="AL1090" s="107">
        <f t="shared" si="305"/>
        <v>2</v>
      </c>
      <c r="AM1090" s="107">
        <f t="shared" si="306"/>
        <v>2</v>
      </c>
      <c r="AN1090" s="107">
        <f t="shared" si="307"/>
        <v>2</v>
      </c>
      <c r="AO1090" s="107">
        <f t="shared" si="308"/>
        <v>5</v>
      </c>
      <c r="AP1090" s="107">
        <f t="shared" si="309"/>
        <v>4</v>
      </c>
      <c r="AQ1090" s="107">
        <f t="shared" si="310"/>
        <v>4</v>
      </c>
      <c r="AR1090" s="107">
        <f t="shared" si="311"/>
        <v>2</v>
      </c>
      <c r="AS1090" s="107">
        <f t="shared" si="312"/>
        <v>4</v>
      </c>
      <c r="AT1090" s="107">
        <f t="shared" si="313"/>
        <v>1</v>
      </c>
      <c r="AU1090" s="105">
        <f t="shared" si="314"/>
        <v>30</v>
      </c>
      <c r="AV1090" s="86">
        <v>159.24</v>
      </c>
      <c r="AW1090" s="87">
        <f t="shared" si="315"/>
        <v>1942.88</v>
      </c>
      <c r="AX1090" s="87">
        <f t="shared" si="316"/>
        <v>1783.64</v>
      </c>
    </row>
    <row r="1091" spans="1:50" ht="15.75" thickBot="1" x14ac:dyDescent="0.3">
      <c r="A1091" s="179" t="s">
        <v>140</v>
      </c>
      <c r="B1091" s="180" t="s">
        <v>339</v>
      </c>
      <c r="C1091" s="181" t="s">
        <v>285</v>
      </c>
      <c r="D1091" s="176" t="str">
        <f t="shared" si="300"/>
        <v>1689659765-Superior-STAR+PLUS-MRSA West</v>
      </c>
      <c r="E1091" s="169" t="s">
        <v>480</v>
      </c>
      <c r="F1091" s="169" t="s">
        <v>233</v>
      </c>
      <c r="G1091" s="169" t="s">
        <v>202</v>
      </c>
      <c r="H1091" s="85" t="s">
        <v>469</v>
      </c>
      <c r="I1091" s="95" t="s">
        <v>510</v>
      </c>
      <c r="J1091" s="116" t="s">
        <v>195</v>
      </c>
      <c r="K1091" s="117" t="s">
        <v>195</v>
      </c>
      <c r="L1091" s="117" t="s">
        <v>195</v>
      </c>
      <c r="M1091" s="117" t="s">
        <v>195</v>
      </c>
      <c r="N1091" s="117" t="s">
        <v>195</v>
      </c>
      <c r="O1091" s="117" t="s">
        <v>195</v>
      </c>
      <c r="P1091" s="117" t="s">
        <v>195</v>
      </c>
      <c r="Q1091" s="117" t="s">
        <v>195</v>
      </c>
      <c r="R1091" s="117" t="s">
        <v>195</v>
      </c>
      <c r="S1091" s="117" t="s">
        <v>195</v>
      </c>
      <c r="T1091" s="117" t="s">
        <v>195</v>
      </c>
      <c r="U1091" s="118" t="s">
        <v>195</v>
      </c>
      <c r="V1091" s="106">
        <v>13</v>
      </c>
      <c r="W1091" s="106">
        <v>12</v>
      </c>
      <c r="X1091" s="106">
        <v>18</v>
      </c>
      <c r="Y1091" s="106">
        <v>23</v>
      </c>
      <c r="Z1091" s="106">
        <v>23</v>
      </c>
      <c r="AA1091" s="106">
        <v>14</v>
      </c>
      <c r="AB1091" s="106">
        <v>22</v>
      </c>
      <c r="AC1091" s="106">
        <v>15</v>
      </c>
      <c r="AD1091" s="106">
        <v>13</v>
      </c>
      <c r="AE1091" s="106">
        <v>20</v>
      </c>
      <c r="AF1091" s="106">
        <v>21</v>
      </c>
      <c r="AG1091" s="182">
        <v>14</v>
      </c>
      <c r="AH1091" s="119">
        <f t="shared" si="301"/>
        <v>208</v>
      </c>
      <c r="AI1091" s="106">
        <f t="shared" si="302"/>
        <v>13</v>
      </c>
      <c r="AJ1091" s="107">
        <f t="shared" si="303"/>
        <v>12</v>
      </c>
      <c r="AK1091" s="107">
        <f t="shared" si="304"/>
        <v>18</v>
      </c>
      <c r="AL1091" s="107">
        <f t="shared" si="305"/>
        <v>23</v>
      </c>
      <c r="AM1091" s="107">
        <f t="shared" si="306"/>
        <v>23</v>
      </c>
      <c r="AN1091" s="107">
        <f t="shared" si="307"/>
        <v>14</v>
      </c>
      <c r="AO1091" s="107">
        <f t="shared" si="308"/>
        <v>22</v>
      </c>
      <c r="AP1091" s="107">
        <f t="shared" si="309"/>
        <v>15</v>
      </c>
      <c r="AQ1091" s="107">
        <f t="shared" si="310"/>
        <v>13</v>
      </c>
      <c r="AR1091" s="107">
        <f t="shared" si="311"/>
        <v>20</v>
      </c>
      <c r="AS1091" s="107">
        <f t="shared" si="312"/>
        <v>21</v>
      </c>
      <c r="AT1091" s="107">
        <f t="shared" si="313"/>
        <v>14</v>
      </c>
      <c r="AU1091" s="105">
        <f t="shared" si="314"/>
        <v>208</v>
      </c>
      <c r="AV1091" s="86">
        <v>14264.910000000005</v>
      </c>
      <c r="AW1091" s="87">
        <f t="shared" si="315"/>
        <v>13470.6</v>
      </c>
      <c r="AX1091" s="87">
        <f t="shared" si="316"/>
        <v>-794.31000000000495</v>
      </c>
    </row>
    <row r="1092" spans="1:50" ht="15.75" thickBot="1" x14ac:dyDescent="0.3">
      <c r="A1092" s="179" t="s">
        <v>141</v>
      </c>
      <c r="B1092" s="180" t="s">
        <v>277</v>
      </c>
      <c r="C1092" s="181" t="s">
        <v>385</v>
      </c>
      <c r="D1092" s="176" t="str">
        <f t="shared" si="300"/>
        <v>1689872020-Superior-STAR+PLUS-Lubbock</v>
      </c>
      <c r="E1092" s="169" t="s">
        <v>480</v>
      </c>
      <c r="F1092" s="169" t="s">
        <v>233</v>
      </c>
      <c r="G1092" s="169" t="s">
        <v>279</v>
      </c>
      <c r="H1092" s="85" t="s">
        <v>469</v>
      </c>
      <c r="I1092" s="95" t="s">
        <v>510</v>
      </c>
      <c r="J1092" s="116" t="s">
        <v>195</v>
      </c>
      <c r="K1092" s="117" t="s">
        <v>195</v>
      </c>
      <c r="L1092" s="117" t="s">
        <v>195</v>
      </c>
      <c r="M1092" s="117" t="s">
        <v>195</v>
      </c>
      <c r="N1092" s="117" t="s">
        <v>195</v>
      </c>
      <c r="O1092" s="117" t="s">
        <v>195</v>
      </c>
      <c r="P1092" s="117" t="s">
        <v>195</v>
      </c>
      <c r="Q1092" s="117" t="s">
        <v>195</v>
      </c>
      <c r="R1092" s="117" t="s">
        <v>195</v>
      </c>
      <c r="S1092" s="117" t="s">
        <v>195</v>
      </c>
      <c r="T1092" s="117" t="s">
        <v>195</v>
      </c>
      <c r="U1092" s="118" t="s">
        <v>195</v>
      </c>
      <c r="V1092" s="106">
        <v>0</v>
      </c>
      <c r="W1092" s="106">
        <v>0</v>
      </c>
      <c r="X1092" s="106">
        <v>0</v>
      </c>
      <c r="Y1092" s="106">
        <v>0</v>
      </c>
      <c r="Z1092" s="106">
        <v>0</v>
      </c>
      <c r="AA1092" s="106">
        <v>0</v>
      </c>
      <c r="AB1092" s="106">
        <v>0</v>
      </c>
      <c r="AC1092" s="106">
        <v>0</v>
      </c>
      <c r="AD1092" s="106">
        <v>0</v>
      </c>
      <c r="AE1092" s="106">
        <v>0</v>
      </c>
      <c r="AF1092" s="106">
        <v>0</v>
      </c>
      <c r="AG1092" s="182">
        <v>0</v>
      </c>
      <c r="AH1092" s="119">
        <f t="shared" si="301"/>
        <v>0</v>
      </c>
      <c r="AI1092" s="106">
        <f t="shared" si="302"/>
        <v>0</v>
      </c>
      <c r="AJ1092" s="107">
        <f t="shared" si="303"/>
        <v>0</v>
      </c>
      <c r="AK1092" s="107">
        <f t="shared" si="304"/>
        <v>0</v>
      </c>
      <c r="AL1092" s="107">
        <f t="shared" si="305"/>
        <v>0</v>
      </c>
      <c r="AM1092" s="107">
        <f t="shared" si="306"/>
        <v>0</v>
      </c>
      <c r="AN1092" s="107">
        <f t="shared" si="307"/>
        <v>0</v>
      </c>
      <c r="AO1092" s="107">
        <f t="shared" si="308"/>
        <v>0</v>
      </c>
      <c r="AP1092" s="107">
        <f t="shared" si="309"/>
        <v>0</v>
      </c>
      <c r="AQ1092" s="107">
        <f t="shared" si="310"/>
        <v>0</v>
      </c>
      <c r="AR1092" s="107">
        <f t="shared" si="311"/>
        <v>0</v>
      </c>
      <c r="AS1092" s="107">
        <f t="shared" si="312"/>
        <v>0</v>
      </c>
      <c r="AT1092" s="107">
        <f t="shared" si="313"/>
        <v>0</v>
      </c>
      <c r="AU1092" s="105">
        <f t="shared" si="314"/>
        <v>0</v>
      </c>
      <c r="AV1092" s="86">
        <v>1018.3600000000002</v>
      </c>
      <c r="AW1092" s="87">
        <f t="shared" si="315"/>
        <v>0</v>
      </c>
      <c r="AX1092" s="87">
        <f t="shared" si="316"/>
        <v>-1018.3600000000002</v>
      </c>
    </row>
    <row r="1093" spans="1:50" ht="15.75" thickBot="1" x14ac:dyDescent="0.3">
      <c r="A1093" s="179" t="s">
        <v>142</v>
      </c>
      <c r="B1093" s="180" t="s">
        <v>371</v>
      </c>
      <c r="C1093" s="181" t="s">
        <v>314</v>
      </c>
      <c r="D1093" s="176" t="str">
        <f t="shared" si="300"/>
        <v>1699076257-Superior-STAR+PLUS-MRSA Central</v>
      </c>
      <c r="E1093" s="169" t="s">
        <v>480</v>
      </c>
      <c r="F1093" s="169" t="s">
        <v>233</v>
      </c>
      <c r="G1093" s="169" t="s">
        <v>212</v>
      </c>
      <c r="H1093" s="85" t="s">
        <v>469</v>
      </c>
      <c r="I1093" s="95" t="s">
        <v>510</v>
      </c>
      <c r="J1093" s="116" t="s">
        <v>195</v>
      </c>
      <c r="K1093" s="117" t="s">
        <v>195</v>
      </c>
      <c r="L1093" s="117" t="s">
        <v>195</v>
      </c>
      <c r="M1093" s="117" t="s">
        <v>195</v>
      </c>
      <c r="N1093" s="117" t="s">
        <v>195</v>
      </c>
      <c r="O1093" s="117" t="s">
        <v>195</v>
      </c>
      <c r="P1093" s="117" t="s">
        <v>195</v>
      </c>
      <c r="Q1093" s="117" t="s">
        <v>195</v>
      </c>
      <c r="R1093" s="117" t="s">
        <v>195</v>
      </c>
      <c r="S1093" s="117" t="s">
        <v>195</v>
      </c>
      <c r="T1093" s="117" t="s">
        <v>195</v>
      </c>
      <c r="U1093" s="118" t="s">
        <v>195</v>
      </c>
      <c r="V1093" s="106">
        <v>11</v>
      </c>
      <c r="W1093" s="106">
        <v>13</v>
      </c>
      <c r="X1093" s="106">
        <v>10</v>
      </c>
      <c r="Y1093" s="106">
        <v>16</v>
      </c>
      <c r="Z1093" s="106">
        <v>10</v>
      </c>
      <c r="AA1093" s="106">
        <v>12</v>
      </c>
      <c r="AB1093" s="106">
        <v>13</v>
      </c>
      <c r="AC1093" s="106">
        <v>17</v>
      </c>
      <c r="AD1093" s="106">
        <v>6</v>
      </c>
      <c r="AE1093" s="106">
        <v>17</v>
      </c>
      <c r="AF1093" s="106">
        <v>9</v>
      </c>
      <c r="AG1093" s="182">
        <v>8</v>
      </c>
      <c r="AH1093" s="119">
        <f t="shared" si="301"/>
        <v>142</v>
      </c>
      <c r="AI1093" s="106">
        <f t="shared" si="302"/>
        <v>11</v>
      </c>
      <c r="AJ1093" s="107">
        <f t="shared" si="303"/>
        <v>13</v>
      </c>
      <c r="AK1093" s="107">
        <f t="shared" si="304"/>
        <v>10</v>
      </c>
      <c r="AL1093" s="107">
        <f t="shared" si="305"/>
        <v>16</v>
      </c>
      <c r="AM1093" s="107">
        <f t="shared" si="306"/>
        <v>10</v>
      </c>
      <c r="AN1093" s="107">
        <f t="shared" si="307"/>
        <v>12</v>
      </c>
      <c r="AO1093" s="107">
        <f t="shared" si="308"/>
        <v>13</v>
      </c>
      <c r="AP1093" s="107">
        <f t="shared" si="309"/>
        <v>17</v>
      </c>
      <c r="AQ1093" s="107">
        <f t="shared" si="310"/>
        <v>6</v>
      </c>
      <c r="AR1093" s="107">
        <f t="shared" si="311"/>
        <v>17</v>
      </c>
      <c r="AS1093" s="107">
        <f t="shared" si="312"/>
        <v>9</v>
      </c>
      <c r="AT1093" s="107">
        <f t="shared" si="313"/>
        <v>8</v>
      </c>
      <c r="AU1093" s="105">
        <f t="shared" si="314"/>
        <v>142</v>
      </c>
      <c r="AV1093" s="86">
        <v>6886.0300000000016</v>
      </c>
      <c r="AW1093" s="87">
        <f t="shared" si="315"/>
        <v>9196.2800000000007</v>
      </c>
      <c r="AX1093" s="87">
        <f t="shared" si="316"/>
        <v>2310.2499999999991</v>
      </c>
    </row>
    <row r="1094" spans="1:50" ht="15.75" thickBot="1" x14ac:dyDescent="0.3">
      <c r="A1094" s="179" t="s">
        <v>143</v>
      </c>
      <c r="B1094" s="180" t="s">
        <v>406</v>
      </c>
      <c r="C1094" s="181" t="s">
        <v>314</v>
      </c>
      <c r="D1094" s="176" t="str">
        <f t="shared" si="300"/>
        <v>1699947408-Superior-STAR+PLUS-MRSA Central</v>
      </c>
      <c r="E1094" s="169" t="s">
        <v>480</v>
      </c>
      <c r="F1094" s="169" t="s">
        <v>233</v>
      </c>
      <c r="G1094" s="169" t="s">
        <v>212</v>
      </c>
      <c r="H1094" s="85" t="s">
        <v>469</v>
      </c>
      <c r="I1094" s="95" t="s">
        <v>510</v>
      </c>
      <c r="J1094" s="116" t="s">
        <v>195</v>
      </c>
      <c r="K1094" s="117" t="s">
        <v>195</v>
      </c>
      <c r="L1094" s="117" t="s">
        <v>195</v>
      </c>
      <c r="M1094" s="117" t="s">
        <v>195</v>
      </c>
      <c r="N1094" s="117" t="s">
        <v>195</v>
      </c>
      <c r="O1094" s="117" t="s">
        <v>195</v>
      </c>
      <c r="P1094" s="117" t="s">
        <v>195</v>
      </c>
      <c r="Q1094" s="117" t="s">
        <v>195</v>
      </c>
      <c r="R1094" s="117" t="s">
        <v>195</v>
      </c>
      <c r="S1094" s="117" t="s">
        <v>195</v>
      </c>
      <c r="T1094" s="117" t="s">
        <v>195</v>
      </c>
      <c r="U1094" s="118" t="s">
        <v>195</v>
      </c>
      <c r="V1094" s="106">
        <v>2</v>
      </c>
      <c r="W1094" s="106">
        <v>1</v>
      </c>
      <c r="X1094" s="106">
        <v>3</v>
      </c>
      <c r="Y1094" s="106">
        <v>8</v>
      </c>
      <c r="Z1094" s="106">
        <v>3</v>
      </c>
      <c r="AA1094" s="106">
        <v>6</v>
      </c>
      <c r="AB1094" s="106">
        <v>6</v>
      </c>
      <c r="AC1094" s="106">
        <v>8</v>
      </c>
      <c r="AD1094" s="106">
        <v>2</v>
      </c>
      <c r="AE1094" s="106">
        <v>4</v>
      </c>
      <c r="AF1094" s="106">
        <v>6</v>
      </c>
      <c r="AG1094" s="182">
        <v>3</v>
      </c>
      <c r="AH1094" s="119">
        <f t="shared" si="301"/>
        <v>52</v>
      </c>
      <c r="AI1094" s="106">
        <f t="shared" si="302"/>
        <v>2</v>
      </c>
      <c r="AJ1094" s="107">
        <f t="shared" si="303"/>
        <v>1</v>
      </c>
      <c r="AK1094" s="107">
        <f t="shared" si="304"/>
        <v>3</v>
      </c>
      <c r="AL1094" s="107">
        <f t="shared" si="305"/>
        <v>8</v>
      </c>
      <c r="AM1094" s="107">
        <f t="shared" si="306"/>
        <v>3</v>
      </c>
      <c r="AN1094" s="107">
        <f t="shared" si="307"/>
        <v>6</v>
      </c>
      <c r="AO1094" s="107">
        <f t="shared" si="308"/>
        <v>6</v>
      </c>
      <c r="AP1094" s="107">
        <f t="shared" si="309"/>
        <v>8</v>
      </c>
      <c r="AQ1094" s="107">
        <f t="shared" si="310"/>
        <v>2</v>
      </c>
      <c r="AR1094" s="107">
        <f t="shared" si="311"/>
        <v>4</v>
      </c>
      <c r="AS1094" s="107">
        <f t="shared" si="312"/>
        <v>6</v>
      </c>
      <c r="AT1094" s="107">
        <f t="shared" si="313"/>
        <v>3</v>
      </c>
      <c r="AU1094" s="105">
        <f t="shared" si="314"/>
        <v>52</v>
      </c>
      <c r="AV1094" s="86">
        <v>243.63999999999996</v>
      </c>
      <c r="AW1094" s="87">
        <f t="shared" si="315"/>
        <v>3367.65</v>
      </c>
      <c r="AX1094" s="87">
        <f t="shared" si="316"/>
        <v>3124.01</v>
      </c>
    </row>
    <row r="1095" spans="1:50" ht="15.75" thickBot="1" x14ac:dyDescent="0.3">
      <c r="A1095" s="179" t="s">
        <v>145</v>
      </c>
      <c r="B1095" s="180" t="s">
        <v>361</v>
      </c>
      <c r="C1095" s="181" t="s">
        <v>314</v>
      </c>
      <c r="D1095" s="176" t="str">
        <f t="shared" si="300"/>
        <v>1710135553-Superior-STAR+PLUS-MRSA Central</v>
      </c>
      <c r="E1095" s="169" t="s">
        <v>480</v>
      </c>
      <c r="F1095" s="169" t="s">
        <v>233</v>
      </c>
      <c r="G1095" s="169" t="s">
        <v>212</v>
      </c>
      <c r="H1095" s="85" t="s">
        <v>469</v>
      </c>
      <c r="I1095" s="95" t="s">
        <v>510</v>
      </c>
      <c r="J1095" s="116" t="s">
        <v>195</v>
      </c>
      <c r="K1095" s="117" t="s">
        <v>195</v>
      </c>
      <c r="L1095" s="117" t="s">
        <v>195</v>
      </c>
      <c r="M1095" s="117" t="s">
        <v>195</v>
      </c>
      <c r="N1095" s="117" t="s">
        <v>195</v>
      </c>
      <c r="O1095" s="117" t="s">
        <v>195</v>
      </c>
      <c r="P1095" s="117" t="s">
        <v>195</v>
      </c>
      <c r="Q1095" s="117" t="s">
        <v>195</v>
      </c>
      <c r="R1095" s="117" t="s">
        <v>195</v>
      </c>
      <c r="S1095" s="117" t="s">
        <v>195</v>
      </c>
      <c r="T1095" s="117" t="s">
        <v>195</v>
      </c>
      <c r="U1095" s="118" t="s">
        <v>195</v>
      </c>
      <c r="V1095" s="106">
        <v>7</v>
      </c>
      <c r="W1095" s="106">
        <v>10</v>
      </c>
      <c r="X1095" s="106">
        <v>7</v>
      </c>
      <c r="Y1095" s="106">
        <v>12</v>
      </c>
      <c r="Z1095" s="106">
        <v>9</v>
      </c>
      <c r="AA1095" s="106">
        <v>5</v>
      </c>
      <c r="AB1095" s="106">
        <v>13</v>
      </c>
      <c r="AC1095" s="106">
        <v>9</v>
      </c>
      <c r="AD1095" s="106">
        <v>6</v>
      </c>
      <c r="AE1095" s="106">
        <v>5</v>
      </c>
      <c r="AF1095" s="106">
        <v>3</v>
      </c>
      <c r="AG1095" s="182">
        <v>13</v>
      </c>
      <c r="AH1095" s="119">
        <f t="shared" si="301"/>
        <v>99</v>
      </c>
      <c r="AI1095" s="106">
        <f t="shared" si="302"/>
        <v>7</v>
      </c>
      <c r="AJ1095" s="107">
        <f t="shared" si="303"/>
        <v>10</v>
      </c>
      <c r="AK1095" s="107">
        <f t="shared" si="304"/>
        <v>7</v>
      </c>
      <c r="AL1095" s="107">
        <f t="shared" si="305"/>
        <v>12</v>
      </c>
      <c r="AM1095" s="107">
        <f t="shared" si="306"/>
        <v>9</v>
      </c>
      <c r="AN1095" s="107">
        <f t="shared" si="307"/>
        <v>5</v>
      </c>
      <c r="AO1095" s="107">
        <f t="shared" si="308"/>
        <v>13</v>
      </c>
      <c r="AP1095" s="107">
        <f t="shared" si="309"/>
        <v>9</v>
      </c>
      <c r="AQ1095" s="107">
        <f t="shared" si="310"/>
        <v>6</v>
      </c>
      <c r="AR1095" s="107">
        <f t="shared" si="311"/>
        <v>5</v>
      </c>
      <c r="AS1095" s="107">
        <f t="shared" si="312"/>
        <v>3</v>
      </c>
      <c r="AT1095" s="107">
        <f t="shared" si="313"/>
        <v>13</v>
      </c>
      <c r="AU1095" s="105">
        <f t="shared" si="314"/>
        <v>99</v>
      </c>
      <c r="AV1095" s="86">
        <v>2686.2600000000007</v>
      </c>
      <c r="AW1095" s="87">
        <f t="shared" si="315"/>
        <v>6411.49</v>
      </c>
      <c r="AX1095" s="87">
        <f t="shared" si="316"/>
        <v>3725.2299999999991</v>
      </c>
    </row>
    <row r="1096" spans="1:50" ht="15.75" thickBot="1" x14ac:dyDescent="0.3">
      <c r="A1096" s="179" t="s">
        <v>146</v>
      </c>
      <c r="B1096" s="180" t="s">
        <v>237</v>
      </c>
      <c r="C1096" s="181" t="s">
        <v>285</v>
      </c>
      <c r="D1096" s="176" t="str">
        <f t="shared" si="300"/>
        <v>1710974225-Superior-STAR+PLUS-MRSA West</v>
      </c>
      <c r="E1096" s="169" t="s">
        <v>480</v>
      </c>
      <c r="F1096" s="169" t="s">
        <v>233</v>
      </c>
      <c r="G1096" s="169" t="s">
        <v>202</v>
      </c>
      <c r="H1096" s="85" t="s">
        <v>469</v>
      </c>
      <c r="I1096" s="95" t="s">
        <v>510</v>
      </c>
      <c r="J1096" s="116" t="s">
        <v>195</v>
      </c>
      <c r="K1096" s="117" t="s">
        <v>195</v>
      </c>
      <c r="L1096" s="117" t="s">
        <v>195</v>
      </c>
      <c r="M1096" s="117" t="s">
        <v>195</v>
      </c>
      <c r="N1096" s="117" t="s">
        <v>195</v>
      </c>
      <c r="O1096" s="117" t="s">
        <v>195</v>
      </c>
      <c r="P1096" s="117" t="s">
        <v>195</v>
      </c>
      <c r="Q1096" s="117" t="s">
        <v>195</v>
      </c>
      <c r="R1096" s="117" t="s">
        <v>195</v>
      </c>
      <c r="S1096" s="117" t="s">
        <v>195</v>
      </c>
      <c r="T1096" s="117" t="s">
        <v>195</v>
      </c>
      <c r="U1096" s="118" t="s">
        <v>195</v>
      </c>
      <c r="V1096" s="106">
        <v>3</v>
      </c>
      <c r="W1096" s="106">
        <v>1</v>
      </c>
      <c r="X1096" s="106">
        <v>0</v>
      </c>
      <c r="Y1096" s="106">
        <v>1</v>
      </c>
      <c r="Z1096" s="106">
        <v>3</v>
      </c>
      <c r="AA1096" s="106">
        <v>1</v>
      </c>
      <c r="AB1096" s="106">
        <v>3</v>
      </c>
      <c r="AC1096" s="106">
        <v>1</v>
      </c>
      <c r="AD1096" s="106">
        <v>0</v>
      </c>
      <c r="AE1096" s="106">
        <v>2</v>
      </c>
      <c r="AF1096" s="106">
        <v>1</v>
      </c>
      <c r="AG1096" s="182">
        <v>0</v>
      </c>
      <c r="AH1096" s="119">
        <f t="shared" si="301"/>
        <v>16</v>
      </c>
      <c r="AI1096" s="106">
        <f t="shared" si="302"/>
        <v>3</v>
      </c>
      <c r="AJ1096" s="107">
        <f t="shared" si="303"/>
        <v>1</v>
      </c>
      <c r="AK1096" s="107">
        <f t="shared" si="304"/>
        <v>0</v>
      </c>
      <c r="AL1096" s="107">
        <f t="shared" si="305"/>
        <v>1</v>
      </c>
      <c r="AM1096" s="107">
        <f t="shared" si="306"/>
        <v>3</v>
      </c>
      <c r="AN1096" s="107">
        <f t="shared" si="307"/>
        <v>1</v>
      </c>
      <c r="AO1096" s="107">
        <f t="shared" si="308"/>
        <v>3</v>
      </c>
      <c r="AP1096" s="107">
        <f t="shared" si="309"/>
        <v>1</v>
      </c>
      <c r="AQ1096" s="107">
        <f t="shared" si="310"/>
        <v>0</v>
      </c>
      <c r="AR1096" s="107">
        <f t="shared" si="311"/>
        <v>2</v>
      </c>
      <c r="AS1096" s="107">
        <f t="shared" si="312"/>
        <v>1</v>
      </c>
      <c r="AT1096" s="107">
        <f t="shared" si="313"/>
        <v>0</v>
      </c>
      <c r="AU1096" s="105">
        <f t="shared" si="314"/>
        <v>16</v>
      </c>
      <c r="AV1096" s="86">
        <v>5783.5300000000034</v>
      </c>
      <c r="AW1096" s="87">
        <f t="shared" si="315"/>
        <v>1036.2</v>
      </c>
      <c r="AX1096" s="87">
        <f t="shared" si="316"/>
        <v>-4747.3300000000036</v>
      </c>
    </row>
    <row r="1097" spans="1:50" ht="15.75" thickBot="1" x14ac:dyDescent="0.3">
      <c r="A1097" s="179" t="s">
        <v>147</v>
      </c>
      <c r="B1097" s="180" t="s">
        <v>238</v>
      </c>
      <c r="C1097" s="181" t="s">
        <v>285</v>
      </c>
      <c r="D1097" s="176" t="str">
        <f t="shared" si="300"/>
        <v>1720404924-Superior-STAR+PLUS-MRSA West</v>
      </c>
      <c r="E1097" s="169" t="s">
        <v>480</v>
      </c>
      <c r="F1097" s="169" t="s">
        <v>233</v>
      </c>
      <c r="G1097" s="169" t="s">
        <v>202</v>
      </c>
      <c r="H1097" s="85" t="s">
        <v>469</v>
      </c>
      <c r="I1097" s="95" t="s">
        <v>510</v>
      </c>
      <c r="J1097" s="116" t="s">
        <v>195</v>
      </c>
      <c r="K1097" s="117" t="s">
        <v>195</v>
      </c>
      <c r="L1097" s="117" t="s">
        <v>195</v>
      </c>
      <c r="M1097" s="117" t="s">
        <v>195</v>
      </c>
      <c r="N1097" s="117" t="s">
        <v>195</v>
      </c>
      <c r="O1097" s="117" t="s">
        <v>195</v>
      </c>
      <c r="P1097" s="117" t="s">
        <v>195</v>
      </c>
      <c r="Q1097" s="117" t="s">
        <v>195</v>
      </c>
      <c r="R1097" s="117" t="s">
        <v>195</v>
      </c>
      <c r="S1097" s="117" t="s">
        <v>195</v>
      </c>
      <c r="T1097" s="117" t="s">
        <v>195</v>
      </c>
      <c r="U1097" s="118" t="s">
        <v>195</v>
      </c>
      <c r="V1097" s="106">
        <v>8</v>
      </c>
      <c r="W1097" s="106">
        <v>8</v>
      </c>
      <c r="X1097" s="106">
        <v>6</v>
      </c>
      <c r="Y1097" s="106">
        <v>4</v>
      </c>
      <c r="Z1097" s="106">
        <v>6</v>
      </c>
      <c r="AA1097" s="106">
        <v>8</v>
      </c>
      <c r="AB1097" s="106">
        <v>8</v>
      </c>
      <c r="AC1097" s="106">
        <v>4</v>
      </c>
      <c r="AD1097" s="106">
        <v>6</v>
      </c>
      <c r="AE1097" s="106">
        <v>10</v>
      </c>
      <c r="AF1097" s="106">
        <v>6</v>
      </c>
      <c r="AG1097" s="182">
        <v>4</v>
      </c>
      <c r="AH1097" s="119">
        <f t="shared" ref="AH1097:AH1117" si="317">SUM(V1097:AG1097)</f>
        <v>78</v>
      </c>
      <c r="AI1097" s="106">
        <f t="shared" ref="AI1097:AI1117" si="318">IF(AND(J1097="Y",$I1097="0"),V1097,0)</f>
        <v>8</v>
      </c>
      <c r="AJ1097" s="107">
        <f t="shared" ref="AJ1097:AJ1117" si="319">IF(AND(K1097="Y",$I1097="0"),W1097,0)</f>
        <v>8</v>
      </c>
      <c r="AK1097" s="107">
        <f t="shared" ref="AK1097:AK1117" si="320">IF(AND(L1097="Y",$I1097="0"),X1097,0)</f>
        <v>6</v>
      </c>
      <c r="AL1097" s="107">
        <f t="shared" ref="AL1097:AL1117" si="321">IF(AND(M1097="Y",$I1097="0"),Y1097,0)</f>
        <v>4</v>
      </c>
      <c r="AM1097" s="107">
        <f t="shared" ref="AM1097:AM1117" si="322">IF(AND(N1097="Y",$I1097="0"),Z1097,0)</f>
        <v>6</v>
      </c>
      <c r="AN1097" s="107">
        <f t="shared" ref="AN1097:AN1117" si="323">IF(AND(O1097="Y",$I1097="0"),AA1097,0)</f>
        <v>8</v>
      </c>
      <c r="AO1097" s="107">
        <f t="shared" ref="AO1097:AO1117" si="324">IF(AND(P1097="Y",$I1097="0"),AB1097,0)</f>
        <v>8</v>
      </c>
      <c r="AP1097" s="107">
        <f t="shared" ref="AP1097:AP1117" si="325">IF(AND(Q1097="Y",$I1097="0"),AC1097,0)</f>
        <v>4</v>
      </c>
      <c r="AQ1097" s="107">
        <f t="shared" ref="AQ1097:AQ1117" si="326">IF(AND(R1097="Y",$I1097="0"),AD1097,0)</f>
        <v>6</v>
      </c>
      <c r="AR1097" s="107">
        <f t="shared" ref="AR1097:AR1117" si="327">IF(AND(S1097="Y",$I1097="0"),AE1097,0)</f>
        <v>10</v>
      </c>
      <c r="AS1097" s="107">
        <f t="shared" ref="AS1097:AS1117" si="328">IF(AND(T1097="Y",$I1097="0"),AF1097,0)</f>
        <v>6</v>
      </c>
      <c r="AT1097" s="107">
        <f t="shared" ref="AT1097:AT1117" si="329">IF(AND(U1097="Y",$I1097="0"),AG1097,0)</f>
        <v>4</v>
      </c>
      <c r="AU1097" s="105">
        <f t="shared" ref="AU1097:AU1117" si="330">SUM(AI1097:AT1097)</f>
        <v>78</v>
      </c>
      <c r="AV1097" s="86">
        <v>1781.7900000000004</v>
      </c>
      <c r="AW1097" s="87">
        <f t="shared" ref="AW1097:AW1117" si="331">ROUND(IF($H1097=$A$2,Final_Comp1_FS,Final_Comp1_HB)*AU1097,2)</f>
        <v>5051.4799999999996</v>
      </c>
      <c r="AX1097" s="87">
        <f t="shared" ref="AX1097:AX1117" si="332">AW1097-AV1097</f>
        <v>3269.6899999999991</v>
      </c>
    </row>
    <row r="1098" spans="1:50" ht="15.75" thickBot="1" x14ac:dyDescent="0.3">
      <c r="A1098" s="179" t="s">
        <v>148</v>
      </c>
      <c r="B1098" s="180" t="s">
        <v>407</v>
      </c>
      <c r="C1098" s="181" t="s">
        <v>314</v>
      </c>
      <c r="D1098" s="176" t="str">
        <f t="shared" si="300"/>
        <v>1720540255-Superior-STAR+PLUS-MRSA Central</v>
      </c>
      <c r="E1098" s="169" t="s">
        <v>480</v>
      </c>
      <c r="F1098" s="169" t="s">
        <v>233</v>
      </c>
      <c r="G1098" s="169" t="s">
        <v>212</v>
      </c>
      <c r="H1098" s="85" t="s">
        <v>469</v>
      </c>
      <c r="I1098" s="95" t="s">
        <v>510</v>
      </c>
      <c r="J1098" s="116" t="s">
        <v>195</v>
      </c>
      <c r="K1098" s="117" t="s">
        <v>195</v>
      </c>
      <c r="L1098" s="117" t="s">
        <v>195</v>
      </c>
      <c r="M1098" s="117" t="s">
        <v>195</v>
      </c>
      <c r="N1098" s="117" t="s">
        <v>195</v>
      </c>
      <c r="O1098" s="117" t="s">
        <v>195</v>
      </c>
      <c r="P1098" s="117" t="s">
        <v>195</v>
      </c>
      <c r="Q1098" s="117" t="s">
        <v>195</v>
      </c>
      <c r="R1098" s="117" t="s">
        <v>195</v>
      </c>
      <c r="S1098" s="117" t="s">
        <v>195</v>
      </c>
      <c r="T1098" s="117" t="s">
        <v>195</v>
      </c>
      <c r="U1098" s="118" t="s">
        <v>195</v>
      </c>
      <c r="V1098" s="106">
        <v>48</v>
      </c>
      <c r="W1098" s="106">
        <v>41</v>
      </c>
      <c r="X1098" s="106">
        <v>47</v>
      </c>
      <c r="Y1098" s="106">
        <v>48</v>
      </c>
      <c r="Z1098" s="106">
        <v>49</v>
      </c>
      <c r="AA1098" s="106">
        <v>36</v>
      </c>
      <c r="AB1098" s="106">
        <v>50</v>
      </c>
      <c r="AC1098" s="106">
        <v>46</v>
      </c>
      <c r="AD1098" s="106">
        <v>43</v>
      </c>
      <c r="AE1098" s="106">
        <v>33</v>
      </c>
      <c r="AF1098" s="106">
        <v>30</v>
      </c>
      <c r="AG1098" s="182">
        <v>26</v>
      </c>
      <c r="AH1098" s="119">
        <f t="shared" si="317"/>
        <v>497</v>
      </c>
      <c r="AI1098" s="106">
        <f t="shared" si="318"/>
        <v>48</v>
      </c>
      <c r="AJ1098" s="107">
        <f t="shared" si="319"/>
        <v>41</v>
      </c>
      <c r="AK1098" s="107">
        <f t="shared" si="320"/>
        <v>47</v>
      </c>
      <c r="AL1098" s="107">
        <f t="shared" si="321"/>
        <v>48</v>
      </c>
      <c r="AM1098" s="107">
        <f t="shared" si="322"/>
        <v>49</v>
      </c>
      <c r="AN1098" s="107">
        <f t="shared" si="323"/>
        <v>36</v>
      </c>
      <c r="AO1098" s="107">
        <f t="shared" si="324"/>
        <v>50</v>
      </c>
      <c r="AP1098" s="107">
        <f t="shared" si="325"/>
        <v>46</v>
      </c>
      <c r="AQ1098" s="107">
        <f t="shared" si="326"/>
        <v>43</v>
      </c>
      <c r="AR1098" s="107">
        <f t="shared" si="327"/>
        <v>33</v>
      </c>
      <c r="AS1098" s="107">
        <f t="shared" si="328"/>
        <v>30</v>
      </c>
      <c r="AT1098" s="107">
        <f t="shared" si="329"/>
        <v>26</v>
      </c>
      <c r="AU1098" s="105">
        <f t="shared" si="330"/>
        <v>497</v>
      </c>
      <c r="AV1098" s="86">
        <v>6965.2499999999991</v>
      </c>
      <c r="AW1098" s="87">
        <f t="shared" si="331"/>
        <v>32186.97</v>
      </c>
      <c r="AX1098" s="87">
        <f t="shared" si="332"/>
        <v>25221.72</v>
      </c>
    </row>
    <row r="1099" spans="1:50" ht="15.75" thickBot="1" x14ac:dyDescent="0.3">
      <c r="A1099" s="179" t="s">
        <v>149</v>
      </c>
      <c r="B1099" s="180" t="s">
        <v>408</v>
      </c>
      <c r="C1099" s="181" t="s">
        <v>314</v>
      </c>
      <c r="D1099" s="176" t="str">
        <f t="shared" si="300"/>
        <v>1730480393-Superior-STAR+PLUS-MRSA Central</v>
      </c>
      <c r="E1099" s="169" t="s">
        <v>480</v>
      </c>
      <c r="F1099" s="169" t="s">
        <v>233</v>
      </c>
      <c r="G1099" s="169" t="s">
        <v>212</v>
      </c>
      <c r="H1099" s="85" t="s">
        <v>469</v>
      </c>
      <c r="I1099" s="95" t="s">
        <v>510</v>
      </c>
      <c r="J1099" s="116" t="s">
        <v>195</v>
      </c>
      <c r="K1099" s="117" t="s">
        <v>195</v>
      </c>
      <c r="L1099" s="117" t="s">
        <v>195</v>
      </c>
      <c r="M1099" s="117" t="s">
        <v>195</v>
      </c>
      <c r="N1099" s="117" t="s">
        <v>195</v>
      </c>
      <c r="O1099" s="117" t="s">
        <v>195</v>
      </c>
      <c r="P1099" s="117" t="s">
        <v>195</v>
      </c>
      <c r="Q1099" s="117" t="s">
        <v>195</v>
      </c>
      <c r="R1099" s="117" t="s">
        <v>195</v>
      </c>
      <c r="S1099" s="117" t="s">
        <v>195</v>
      </c>
      <c r="T1099" s="117" t="s">
        <v>195</v>
      </c>
      <c r="U1099" s="118" t="s">
        <v>195</v>
      </c>
      <c r="V1099" s="106">
        <v>5</v>
      </c>
      <c r="W1099" s="106">
        <v>5</v>
      </c>
      <c r="X1099" s="106">
        <v>9</v>
      </c>
      <c r="Y1099" s="106">
        <v>2</v>
      </c>
      <c r="Z1099" s="106">
        <v>10</v>
      </c>
      <c r="AA1099" s="106">
        <v>8</v>
      </c>
      <c r="AB1099" s="106">
        <v>10</v>
      </c>
      <c r="AC1099" s="106">
        <v>7</v>
      </c>
      <c r="AD1099" s="106">
        <v>9</v>
      </c>
      <c r="AE1099" s="106">
        <v>6</v>
      </c>
      <c r="AF1099" s="106">
        <v>8</v>
      </c>
      <c r="AG1099" s="182">
        <v>11</v>
      </c>
      <c r="AH1099" s="119">
        <f t="shared" si="317"/>
        <v>90</v>
      </c>
      <c r="AI1099" s="106">
        <f t="shared" si="318"/>
        <v>5</v>
      </c>
      <c r="AJ1099" s="107">
        <f t="shared" si="319"/>
        <v>5</v>
      </c>
      <c r="AK1099" s="107">
        <f t="shared" si="320"/>
        <v>9</v>
      </c>
      <c r="AL1099" s="107">
        <f t="shared" si="321"/>
        <v>2</v>
      </c>
      <c r="AM1099" s="107">
        <f t="shared" si="322"/>
        <v>10</v>
      </c>
      <c r="AN1099" s="107">
        <f t="shared" si="323"/>
        <v>8</v>
      </c>
      <c r="AO1099" s="107">
        <f t="shared" si="324"/>
        <v>10</v>
      </c>
      <c r="AP1099" s="107">
        <f t="shared" si="325"/>
        <v>7</v>
      </c>
      <c r="AQ1099" s="107">
        <f t="shared" si="326"/>
        <v>9</v>
      </c>
      <c r="AR1099" s="107">
        <f t="shared" si="327"/>
        <v>6</v>
      </c>
      <c r="AS1099" s="107">
        <f t="shared" si="328"/>
        <v>8</v>
      </c>
      <c r="AT1099" s="107">
        <f t="shared" si="329"/>
        <v>11</v>
      </c>
      <c r="AU1099" s="105">
        <f t="shared" si="330"/>
        <v>90</v>
      </c>
      <c r="AV1099" s="86">
        <v>4391.7800000000016</v>
      </c>
      <c r="AW1099" s="87">
        <f t="shared" si="331"/>
        <v>5828.63</v>
      </c>
      <c r="AX1099" s="87">
        <f t="shared" si="332"/>
        <v>1436.8499999999985</v>
      </c>
    </row>
    <row r="1100" spans="1:50" ht="15.75" thickBot="1" x14ac:dyDescent="0.3">
      <c r="A1100" s="179" t="s">
        <v>150</v>
      </c>
      <c r="B1100" s="180" t="s">
        <v>374</v>
      </c>
      <c r="C1100" s="181" t="s">
        <v>314</v>
      </c>
      <c r="D1100" s="176" t="str">
        <f t="shared" si="300"/>
        <v>1730557026-Superior-STAR+PLUS-MRSA Central</v>
      </c>
      <c r="E1100" s="169" t="s">
        <v>480</v>
      </c>
      <c r="F1100" s="169" t="s">
        <v>233</v>
      </c>
      <c r="G1100" s="169" t="s">
        <v>212</v>
      </c>
      <c r="H1100" s="85" t="s">
        <v>469</v>
      </c>
      <c r="I1100" s="95" t="s">
        <v>510</v>
      </c>
      <c r="J1100" s="116" t="s">
        <v>195</v>
      </c>
      <c r="K1100" s="117" t="s">
        <v>195</v>
      </c>
      <c r="L1100" s="117" t="s">
        <v>195</v>
      </c>
      <c r="M1100" s="117" t="s">
        <v>195</v>
      </c>
      <c r="N1100" s="117" t="s">
        <v>195</v>
      </c>
      <c r="O1100" s="117" t="s">
        <v>195</v>
      </c>
      <c r="P1100" s="117" t="s">
        <v>195</v>
      </c>
      <c r="Q1100" s="117" t="s">
        <v>195</v>
      </c>
      <c r="R1100" s="117" t="s">
        <v>195</v>
      </c>
      <c r="S1100" s="117" t="s">
        <v>195</v>
      </c>
      <c r="T1100" s="117" t="s">
        <v>195</v>
      </c>
      <c r="U1100" s="118" t="s">
        <v>195</v>
      </c>
      <c r="V1100" s="106">
        <v>39</v>
      </c>
      <c r="W1100" s="106">
        <v>38</v>
      </c>
      <c r="X1100" s="106">
        <v>39</v>
      </c>
      <c r="Y1100" s="106">
        <v>36</v>
      </c>
      <c r="Z1100" s="106">
        <v>38</v>
      </c>
      <c r="AA1100" s="106">
        <v>32</v>
      </c>
      <c r="AB1100" s="106">
        <v>41</v>
      </c>
      <c r="AC1100" s="106">
        <v>32</v>
      </c>
      <c r="AD1100" s="106">
        <v>39</v>
      </c>
      <c r="AE1100" s="106">
        <v>37</v>
      </c>
      <c r="AF1100" s="106">
        <v>28</v>
      </c>
      <c r="AG1100" s="182">
        <v>41</v>
      </c>
      <c r="AH1100" s="119">
        <f t="shared" si="317"/>
        <v>440</v>
      </c>
      <c r="AI1100" s="106">
        <f t="shared" si="318"/>
        <v>39</v>
      </c>
      <c r="AJ1100" s="107">
        <f t="shared" si="319"/>
        <v>38</v>
      </c>
      <c r="AK1100" s="107">
        <f t="shared" si="320"/>
        <v>39</v>
      </c>
      <c r="AL1100" s="107">
        <f t="shared" si="321"/>
        <v>36</v>
      </c>
      <c r="AM1100" s="107">
        <f t="shared" si="322"/>
        <v>38</v>
      </c>
      <c r="AN1100" s="107">
        <f t="shared" si="323"/>
        <v>32</v>
      </c>
      <c r="AO1100" s="107">
        <f t="shared" si="324"/>
        <v>41</v>
      </c>
      <c r="AP1100" s="107">
        <f t="shared" si="325"/>
        <v>32</v>
      </c>
      <c r="AQ1100" s="107">
        <f t="shared" si="326"/>
        <v>39</v>
      </c>
      <c r="AR1100" s="107">
        <f t="shared" si="327"/>
        <v>37</v>
      </c>
      <c r="AS1100" s="107">
        <f t="shared" si="328"/>
        <v>28</v>
      </c>
      <c r="AT1100" s="107">
        <f t="shared" si="329"/>
        <v>41</v>
      </c>
      <c r="AU1100" s="105">
        <f t="shared" si="330"/>
        <v>440</v>
      </c>
      <c r="AV1100" s="86">
        <v>22467.379999999997</v>
      </c>
      <c r="AW1100" s="87">
        <f t="shared" si="331"/>
        <v>28495.51</v>
      </c>
      <c r="AX1100" s="87">
        <f t="shared" si="332"/>
        <v>6028.130000000001</v>
      </c>
    </row>
    <row r="1101" spans="1:50" ht="15.75" thickBot="1" x14ac:dyDescent="0.3">
      <c r="A1101" s="179" t="s">
        <v>151</v>
      </c>
      <c r="B1101" s="180" t="s">
        <v>330</v>
      </c>
      <c r="C1101" s="181" t="s">
        <v>449</v>
      </c>
      <c r="D1101" s="176" t="str">
        <f t="shared" si="300"/>
        <v>1730635202-Superior-STAR+PLUS-Dallas</v>
      </c>
      <c r="E1101" s="169" t="s">
        <v>480</v>
      </c>
      <c r="F1101" s="169" t="s">
        <v>233</v>
      </c>
      <c r="G1101" s="169" t="s">
        <v>255</v>
      </c>
      <c r="H1101" s="85" t="s">
        <v>469</v>
      </c>
      <c r="I1101" s="95" t="s">
        <v>510</v>
      </c>
      <c r="J1101" s="116" t="s">
        <v>38</v>
      </c>
      <c r="K1101" s="117" t="s">
        <v>38</v>
      </c>
      <c r="L1101" s="117" t="s">
        <v>38</v>
      </c>
      <c r="M1101" s="117" t="s">
        <v>38</v>
      </c>
      <c r="N1101" s="117" t="s">
        <v>38</v>
      </c>
      <c r="O1101" s="117" t="s">
        <v>38</v>
      </c>
      <c r="P1101" s="117" t="s">
        <v>38</v>
      </c>
      <c r="Q1101" s="117" t="s">
        <v>38</v>
      </c>
      <c r="R1101" s="117" t="s">
        <v>38</v>
      </c>
      <c r="S1101" s="117" t="s">
        <v>195</v>
      </c>
      <c r="T1101" s="117" t="s">
        <v>195</v>
      </c>
      <c r="U1101" s="118" t="s">
        <v>195</v>
      </c>
      <c r="V1101" s="106">
        <v>0</v>
      </c>
      <c r="W1101" s="106">
        <v>0</v>
      </c>
      <c r="X1101" s="106">
        <v>0</v>
      </c>
      <c r="Y1101" s="106">
        <v>1</v>
      </c>
      <c r="Z1101" s="106">
        <v>0</v>
      </c>
      <c r="AA1101" s="106">
        <v>0</v>
      </c>
      <c r="AB1101" s="106">
        <v>0</v>
      </c>
      <c r="AC1101" s="106">
        <v>0</v>
      </c>
      <c r="AD1101" s="106">
        <v>0</v>
      </c>
      <c r="AE1101" s="106">
        <v>0</v>
      </c>
      <c r="AF1101" s="106">
        <v>0</v>
      </c>
      <c r="AG1101" s="182">
        <v>0</v>
      </c>
      <c r="AH1101" s="119">
        <f t="shared" si="317"/>
        <v>1</v>
      </c>
      <c r="AI1101" s="106">
        <f t="shared" si="318"/>
        <v>0</v>
      </c>
      <c r="AJ1101" s="107">
        <f t="shared" si="319"/>
        <v>0</v>
      </c>
      <c r="AK1101" s="107">
        <f t="shared" si="320"/>
        <v>0</v>
      </c>
      <c r="AL1101" s="107">
        <f t="shared" si="321"/>
        <v>0</v>
      </c>
      <c r="AM1101" s="107">
        <f t="shared" si="322"/>
        <v>0</v>
      </c>
      <c r="AN1101" s="107">
        <f t="shared" si="323"/>
        <v>0</v>
      </c>
      <c r="AO1101" s="107">
        <f t="shared" si="324"/>
        <v>0</v>
      </c>
      <c r="AP1101" s="107">
        <f t="shared" si="325"/>
        <v>0</v>
      </c>
      <c r="AQ1101" s="107">
        <f t="shared" si="326"/>
        <v>0</v>
      </c>
      <c r="AR1101" s="107">
        <f t="shared" si="327"/>
        <v>0</v>
      </c>
      <c r="AS1101" s="107">
        <f t="shared" si="328"/>
        <v>0</v>
      </c>
      <c r="AT1101" s="107">
        <f t="shared" si="329"/>
        <v>0</v>
      </c>
      <c r="AU1101" s="105">
        <f t="shared" si="330"/>
        <v>0</v>
      </c>
      <c r="AV1101" s="86">
        <v>101.80000000000005</v>
      </c>
      <c r="AW1101" s="87">
        <f t="shared" si="331"/>
        <v>0</v>
      </c>
      <c r="AX1101" s="87">
        <f t="shared" si="332"/>
        <v>-101.80000000000005</v>
      </c>
    </row>
    <row r="1102" spans="1:50" ht="15.75" thickBot="1" x14ac:dyDescent="0.3">
      <c r="A1102" s="179" t="s">
        <v>153</v>
      </c>
      <c r="B1102" s="180" t="s">
        <v>355</v>
      </c>
      <c r="C1102" s="181" t="s">
        <v>285</v>
      </c>
      <c r="D1102" s="176" t="str">
        <f t="shared" si="300"/>
        <v>1740358803-Superior-STAR+PLUS-MRSA West</v>
      </c>
      <c r="E1102" s="169" t="s">
        <v>480</v>
      </c>
      <c r="F1102" s="169" t="s">
        <v>233</v>
      </c>
      <c r="G1102" s="169" t="s">
        <v>202</v>
      </c>
      <c r="H1102" s="85" t="s">
        <v>469</v>
      </c>
      <c r="I1102" s="95" t="s">
        <v>510</v>
      </c>
      <c r="J1102" s="116" t="s">
        <v>195</v>
      </c>
      <c r="K1102" s="117" t="s">
        <v>195</v>
      </c>
      <c r="L1102" s="117" t="s">
        <v>195</v>
      </c>
      <c r="M1102" s="117" t="s">
        <v>195</v>
      </c>
      <c r="N1102" s="117" t="s">
        <v>195</v>
      </c>
      <c r="O1102" s="117" t="s">
        <v>195</v>
      </c>
      <c r="P1102" s="117" t="s">
        <v>195</v>
      </c>
      <c r="Q1102" s="117" t="s">
        <v>195</v>
      </c>
      <c r="R1102" s="117" t="s">
        <v>195</v>
      </c>
      <c r="S1102" s="117" t="s">
        <v>195</v>
      </c>
      <c r="T1102" s="117" t="s">
        <v>195</v>
      </c>
      <c r="U1102" s="118" t="s">
        <v>195</v>
      </c>
      <c r="V1102" s="106">
        <v>16</v>
      </c>
      <c r="W1102" s="106">
        <v>12</v>
      </c>
      <c r="X1102" s="106">
        <v>13</v>
      </c>
      <c r="Y1102" s="106">
        <v>5</v>
      </c>
      <c r="Z1102" s="106">
        <v>9</v>
      </c>
      <c r="AA1102" s="106">
        <v>12</v>
      </c>
      <c r="AB1102" s="106">
        <v>14</v>
      </c>
      <c r="AC1102" s="106">
        <v>8</v>
      </c>
      <c r="AD1102" s="106">
        <v>10</v>
      </c>
      <c r="AE1102" s="106">
        <v>12</v>
      </c>
      <c r="AF1102" s="106">
        <v>11</v>
      </c>
      <c r="AG1102" s="182">
        <v>13</v>
      </c>
      <c r="AH1102" s="119">
        <f t="shared" si="317"/>
        <v>135</v>
      </c>
      <c r="AI1102" s="106">
        <f t="shared" si="318"/>
        <v>16</v>
      </c>
      <c r="AJ1102" s="107">
        <f t="shared" si="319"/>
        <v>12</v>
      </c>
      <c r="AK1102" s="107">
        <f t="shared" si="320"/>
        <v>13</v>
      </c>
      <c r="AL1102" s="107">
        <f t="shared" si="321"/>
        <v>5</v>
      </c>
      <c r="AM1102" s="107">
        <f t="shared" si="322"/>
        <v>9</v>
      </c>
      <c r="AN1102" s="107">
        <f t="shared" si="323"/>
        <v>12</v>
      </c>
      <c r="AO1102" s="107">
        <f t="shared" si="324"/>
        <v>14</v>
      </c>
      <c r="AP1102" s="107">
        <f t="shared" si="325"/>
        <v>8</v>
      </c>
      <c r="AQ1102" s="107">
        <f t="shared" si="326"/>
        <v>10</v>
      </c>
      <c r="AR1102" s="107">
        <f t="shared" si="327"/>
        <v>12</v>
      </c>
      <c r="AS1102" s="107">
        <f t="shared" si="328"/>
        <v>11</v>
      </c>
      <c r="AT1102" s="107">
        <f t="shared" si="329"/>
        <v>13</v>
      </c>
      <c r="AU1102" s="105">
        <f t="shared" si="330"/>
        <v>135</v>
      </c>
      <c r="AV1102" s="86">
        <v>8842.9600000000009</v>
      </c>
      <c r="AW1102" s="87">
        <f t="shared" si="331"/>
        <v>8742.94</v>
      </c>
      <c r="AX1102" s="87">
        <f t="shared" si="332"/>
        <v>-100.02000000000044</v>
      </c>
    </row>
    <row r="1103" spans="1:50" ht="15.75" thickBot="1" x14ac:dyDescent="0.3">
      <c r="A1103" s="179" t="s">
        <v>155</v>
      </c>
      <c r="B1103" s="180" t="s">
        <v>329</v>
      </c>
      <c r="C1103" s="181" t="s">
        <v>449</v>
      </c>
      <c r="D1103" s="176" t="str">
        <f t="shared" si="300"/>
        <v>1790723468-Superior-STAR+PLUS-Dallas</v>
      </c>
      <c r="E1103" s="169" t="s">
        <v>480</v>
      </c>
      <c r="F1103" s="169" t="s">
        <v>233</v>
      </c>
      <c r="G1103" s="169" t="s">
        <v>255</v>
      </c>
      <c r="H1103" s="85" t="s">
        <v>468</v>
      </c>
      <c r="I1103" s="95" t="s">
        <v>510</v>
      </c>
      <c r="J1103" s="116" t="s">
        <v>38</v>
      </c>
      <c r="K1103" s="117" t="s">
        <v>38</v>
      </c>
      <c r="L1103" s="117" t="s">
        <v>38</v>
      </c>
      <c r="M1103" s="117" t="s">
        <v>38</v>
      </c>
      <c r="N1103" s="117" t="s">
        <v>38</v>
      </c>
      <c r="O1103" s="117" t="s">
        <v>38</v>
      </c>
      <c r="P1103" s="117" t="s">
        <v>38</v>
      </c>
      <c r="Q1103" s="117" t="s">
        <v>38</v>
      </c>
      <c r="R1103" s="117" t="s">
        <v>38</v>
      </c>
      <c r="S1103" s="117" t="s">
        <v>38</v>
      </c>
      <c r="T1103" s="117" t="s">
        <v>38</v>
      </c>
      <c r="U1103" s="118" t="s">
        <v>38</v>
      </c>
      <c r="V1103" s="106">
        <v>5</v>
      </c>
      <c r="W1103" s="106">
        <v>8</v>
      </c>
      <c r="X1103" s="106">
        <v>1</v>
      </c>
      <c r="Y1103" s="106">
        <v>2</v>
      </c>
      <c r="Z1103" s="106">
        <v>8</v>
      </c>
      <c r="AA1103" s="106">
        <v>8</v>
      </c>
      <c r="AB1103" s="106">
        <v>6</v>
      </c>
      <c r="AC1103" s="106">
        <v>6</v>
      </c>
      <c r="AD1103" s="106">
        <v>7</v>
      </c>
      <c r="AE1103" s="106">
        <v>5</v>
      </c>
      <c r="AF1103" s="106">
        <v>10</v>
      </c>
      <c r="AG1103" s="182">
        <v>6</v>
      </c>
      <c r="AH1103" s="119">
        <f t="shared" si="317"/>
        <v>72</v>
      </c>
      <c r="AI1103" s="106">
        <f t="shared" si="318"/>
        <v>0</v>
      </c>
      <c r="AJ1103" s="107">
        <f t="shared" si="319"/>
        <v>0</v>
      </c>
      <c r="AK1103" s="107">
        <f t="shared" si="320"/>
        <v>0</v>
      </c>
      <c r="AL1103" s="107">
        <f t="shared" si="321"/>
        <v>0</v>
      </c>
      <c r="AM1103" s="107">
        <f t="shared" si="322"/>
        <v>0</v>
      </c>
      <c r="AN1103" s="107">
        <f t="shared" si="323"/>
        <v>0</v>
      </c>
      <c r="AO1103" s="107">
        <f t="shared" si="324"/>
        <v>0</v>
      </c>
      <c r="AP1103" s="107">
        <f t="shared" si="325"/>
        <v>0</v>
      </c>
      <c r="AQ1103" s="107">
        <f t="shared" si="326"/>
        <v>0</v>
      </c>
      <c r="AR1103" s="107">
        <f t="shared" si="327"/>
        <v>0</v>
      </c>
      <c r="AS1103" s="107">
        <f t="shared" si="328"/>
        <v>0</v>
      </c>
      <c r="AT1103" s="107">
        <f t="shared" si="329"/>
        <v>0</v>
      </c>
      <c r="AU1103" s="105">
        <f t="shared" si="330"/>
        <v>0</v>
      </c>
      <c r="AV1103" s="86">
        <v>8268.1900000000023</v>
      </c>
      <c r="AW1103" s="87">
        <f t="shared" si="331"/>
        <v>0</v>
      </c>
      <c r="AX1103" s="87">
        <f t="shared" si="332"/>
        <v>-8268.1900000000023</v>
      </c>
    </row>
    <row r="1104" spans="1:50" ht="15.75" thickBot="1" x14ac:dyDescent="0.3">
      <c r="A1104" s="179" t="s">
        <v>158</v>
      </c>
      <c r="B1104" s="180" t="s">
        <v>280</v>
      </c>
      <c r="C1104" s="181" t="s">
        <v>385</v>
      </c>
      <c r="D1104" s="176" t="str">
        <f t="shared" si="300"/>
        <v>1811987027-Superior-STAR+PLUS-Lubbock</v>
      </c>
      <c r="E1104" s="169" t="s">
        <v>480</v>
      </c>
      <c r="F1104" s="169" t="s">
        <v>233</v>
      </c>
      <c r="G1104" s="169" t="s">
        <v>279</v>
      </c>
      <c r="H1104" s="85" t="s">
        <v>469</v>
      </c>
      <c r="I1104" s="95" t="s">
        <v>510</v>
      </c>
      <c r="J1104" s="116" t="s">
        <v>195</v>
      </c>
      <c r="K1104" s="117" t="s">
        <v>195</v>
      </c>
      <c r="L1104" s="117" t="s">
        <v>195</v>
      </c>
      <c r="M1104" s="117" t="s">
        <v>195</v>
      </c>
      <c r="N1104" s="117" t="s">
        <v>195</v>
      </c>
      <c r="O1104" s="117" t="s">
        <v>195</v>
      </c>
      <c r="P1104" s="117" t="s">
        <v>195</v>
      </c>
      <c r="Q1104" s="117" t="s">
        <v>195</v>
      </c>
      <c r="R1104" s="117" t="s">
        <v>195</v>
      </c>
      <c r="S1104" s="117" t="s">
        <v>195</v>
      </c>
      <c r="T1104" s="117" t="s">
        <v>195</v>
      </c>
      <c r="U1104" s="118" t="s">
        <v>195</v>
      </c>
      <c r="V1104" s="106">
        <v>18</v>
      </c>
      <c r="W1104" s="106">
        <v>12</v>
      </c>
      <c r="X1104" s="106">
        <v>12</v>
      </c>
      <c r="Y1104" s="106">
        <v>25</v>
      </c>
      <c r="Z1104" s="106">
        <v>13</v>
      </c>
      <c r="AA1104" s="106">
        <v>23</v>
      </c>
      <c r="AB1104" s="106">
        <v>13</v>
      </c>
      <c r="AC1104" s="106">
        <v>18</v>
      </c>
      <c r="AD1104" s="106">
        <v>18</v>
      </c>
      <c r="AE1104" s="106">
        <v>19</v>
      </c>
      <c r="AF1104" s="106">
        <v>17</v>
      </c>
      <c r="AG1104" s="182">
        <v>18</v>
      </c>
      <c r="AH1104" s="119">
        <f t="shared" si="317"/>
        <v>206</v>
      </c>
      <c r="AI1104" s="106">
        <f t="shared" si="318"/>
        <v>18</v>
      </c>
      <c r="AJ1104" s="107">
        <f t="shared" si="319"/>
        <v>12</v>
      </c>
      <c r="AK1104" s="107">
        <f t="shared" si="320"/>
        <v>12</v>
      </c>
      <c r="AL1104" s="107">
        <f t="shared" si="321"/>
        <v>25</v>
      </c>
      <c r="AM1104" s="107">
        <f t="shared" si="322"/>
        <v>13</v>
      </c>
      <c r="AN1104" s="107">
        <f t="shared" si="323"/>
        <v>23</v>
      </c>
      <c r="AO1104" s="107">
        <f t="shared" si="324"/>
        <v>13</v>
      </c>
      <c r="AP1104" s="107">
        <f t="shared" si="325"/>
        <v>18</v>
      </c>
      <c r="AQ1104" s="107">
        <f t="shared" si="326"/>
        <v>18</v>
      </c>
      <c r="AR1104" s="107">
        <f t="shared" si="327"/>
        <v>19</v>
      </c>
      <c r="AS1104" s="107">
        <f t="shared" si="328"/>
        <v>17</v>
      </c>
      <c r="AT1104" s="107">
        <f t="shared" si="329"/>
        <v>18</v>
      </c>
      <c r="AU1104" s="105">
        <f t="shared" si="330"/>
        <v>206</v>
      </c>
      <c r="AV1104" s="86">
        <v>14626.719999999996</v>
      </c>
      <c r="AW1104" s="87">
        <f t="shared" si="331"/>
        <v>13341.08</v>
      </c>
      <c r="AX1104" s="87">
        <f t="shared" si="332"/>
        <v>-1285.6399999999958</v>
      </c>
    </row>
    <row r="1105" spans="1:50" ht="15.75" thickBot="1" x14ac:dyDescent="0.3">
      <c r="A1105" s="179" t="s">
        <v>159</v>
      </c>
      <c r="B1105" s="180" t="s">
        <v>373</v>
      </c>
      <c r="C1105" s="181" t="s">
        <v>314</v>
      </c>
      <c r="D1105" s="176" t="str">
        <f t="shared" si="300"/>
        <v>1821399767-Superior-STAR+PLUS-MRSA Central</v>
      </c>
      <c r="E1105" s="169" t="s">
        <v>480</v>
      </c>
      <c r="F1105" s="169" t="s">
        <v>233</v>
      </c>
      <c r="G1105" s="169" t="s">
        <v>212</v>
      </c>
      <c r="H1105" s="85" t="s">
        <v>469</v>
      </c>
      <c r="I1105" s="95" t="s">
        <v>510</v>
      </c>
      <c r="J1105" s="116" t="s">
        <v>195</v>
      </c>
      <c r="K1105" s="117" t="s">
        <v>195</v>
      </c>
      <c r="L1105" s="117" t="s">
        <v>195</v>
      </c>
      <c r="M1105" s="117" t="s">
        <v>195</v>
      </c>
      <c r="N1105" s="117" t="s">
        <v>195</v>
      </c>
      <c r="O1105" s="117" t="s">
        <v>195</v>
      </c>
      <c r="P1105" s="117" t="s">
        <v>195</v>
      </c>
      <c r="Q1105" s="117" t="s">
        <v>195</v>
      </c>
      <c r="R1105" s="117" t="s">
        <v>195</v>
      </c>
      <c r="S1105" s="117" t="s">
        <v>195</v>
      </c>
      <c r="T1105" s="117" t="s">
        <v>195</v>
      </c>
      <c r="U1105" s="118" t="s">
        <v>195</v>
      </c>
      <c r="V1105" s="106">
        <v>0</v>
      </c>
      <c r="W1105" s="106">
        <v>1</v>
      </c>
      <c r="X1105" s="106">
        <v>0</v>
      </c>
      <c r="Y1105" s="106">
        <v>2</v>
      </c>
      <c r="Z1105" s="106">
        <v>0</v>
      </c>
      <c r="AA1105" s="106">
        <v>3</v>
      </c>
      <c r="AB1105" s="106">
        <v>2</v>
      </c>
      <c r="AC1105" s="106">
        <v>0</v>
      </c>
      <c r="AD1105" s="106">
        <v>0</v>
      </c>
      <c r="AE1105" s="106">
        <v>1</v>
      </c>
      <c r="AF1105" s="106">
        <v>0</v>
      </c>
      <c r="AG1105" s="182">
        <v>1</v>
      </c>
      <c r="AH1105" s="119">
        <f t="shared" si="317"/>
        <v>10</v>
      </c>
      <c r="AI1105" s="106">
        <f t="shared" si="318"/>
        <v>0</v>
      </c>
      <c r="AJ1105" s="107">
        <f t="shared" si="319"/>
        <v>1</v>
      </c>
      <c r="AK1105" s="107">
        <f t="shared" si="320"/>
        <v>0</v>
      </c>
      <c r="AL1105" s="107">
        <f t="shared" si="321"/>
        <v>2</v>
      </c>
      <c r="AM1105" s="107">
        <f t="shared" si="322"/>
        <v>0</v>
      </c>
      <c r="AN1105" s="107">
        <f t="shared" si="323"/>
        <v>3</v>
      </c>
      <c r="AO1105" s="107">
        <f t="shared" si="324"/>
        <v>2</v>
      </c>
      <c r="AP1105" s="107">
        <f t="shared" si="325"/>
        <v>0</v>
      </c>
      <c r="AQ1105" s="107">
        <f t="shared" si="326"/>
        <v>0</v>
      </c>
      <c r="AR1105" s="107">
        <f t="shared" si="327"/>
        <v>1</v>
      </c>
      <c r="AS1105" s="107">
        <f t="shared" si="328"/>
        <v>0</v>
      </c>
      <c r="AT1105" s="107">
        <f t="shared" si="329"/>
        <v>1</v>
      </c>
      <c r="AU1105" s="105">
        <f t="shared" si="330"/>
        <v>10</v>
      </c>
      <c r="AV1105" s="86">
        <v>350.27000000000004</v>
      </c>
      <c r="AW1105" s="87">
        <f t="shared" si="331"/>
        <v>647.63</v>
      </c>
      <c r="AX1105" s="87">
        <f t="shared" si="332"/>
        <v>297.35999999999996</v>
      </c>
    </row>
    <row r="1106" spans="1:50" ht="15.75" thickBot="1" x14ac:dyDescent="0.3">
      <c r="A1106" s="179" t="s">
        <v>160</v>
      </c>
      <c r="B1106" s="180" t="s">
        <v>374</v>
      </c>
      <c r="C1106" s="181" t="s">
        <v>314</v>
      </c>
      <c r="D1106" s="176" t="str">
        <f t="shared" si="300"/>
        <v>1821422551-Superior-STAR+PLUS-MRSA Central</v>
      </c>
      <c r="E1106" s="169" t="s">
        <v>480</v>
      </c>
      <c r="F1106" s="169" t="s">
        <v>233</v>
      </c>
      <c r="G1106" s="169" t="s">
        <v>212</v>
      </c>
      <c r="H1106" s="85" t="s">
        <v>469</v>
      </c>
      <c r="I1106" s="95" t="s">
        <v>510</v>
      </c>
      <c r="J1106" s="116" t="s">
        <v>195</v>
      </c>
      <c r="K1106" s="117" t="s">
        <v>195</v>
      </c>
      <c r="L1106" s="117" t="s">
        <v>195</v>
      </c>
      <c r="M1106" s="117" t="s">
        <v>195</v>
      </c>
      <c r="N1106" s="117" t="s">
        <v>195</v>
      </c>
      <c r="O1106" s="117" t="s">
        <v>195</v>
      </c>
      <c r="P1106" s="117" t="s">
        <v>195</v>
      </c>
      <c r="Q1106" s="117" t="s">
        <v>195</v>
      </c>
      <c r="R1106" s="117" t="s">
        <v>195</v>
      </c>
      <c r="S1106" s="117" t="s">
        <v>195</v>
      </c>
      <c r="T1106" s="117" t="s">
        <v>195</v>
      </c>
      <c r="U1106" s="118" t="s">
        <v>195</v>
      </c>
      <c r="V1106" s="106">
        <v>0</v>
      </c>
      <c r="W1106" s="106">
        <v>0</v>
      </c>
      <c r="X1106" s="106">
        <v>0</v>
      </c>
      <c r="Y1106" s="106">
        <v>0</v>
      </c>
      <c r="Z1106" s="106">
        <v>0</v>
      </c>
      <c r="AA1106" s="106">
        <v>0</v>
      </c>
      <c r="AB1106" s="106">
        <v>2</v>
      </c>
      <c r="AC1106" s="106">
        <v>0</v>
      </c>
      <c r="AD1106" s="106">
        <v>0</v>
      </c>
      <c r="AE1106" s="106">
        <v>0</v>
      </c>
      <c r="AF1106" s="106">
        <v>0</v>
      </c>
      <c r="AG1106" s="182">
        <v>0</v>
      </c>
      <c r="AH1106" s="119">
        <f t="shared" si="317"/>
        <v>2</v>
      </c>
      <c r="AI1106" s="106">
        <f t="shared" si="318"/>
        <v>0</v>
      </c>
      <c r="AJ1106" s="107">
        <f t="shared" si="319"/>
        <v>0</v>
      </c>
      <c r="AK1106" s="107">
        <f t="shared" si="320"/>
        <v>0</v>
      </c>
      <c r="AL1106" s="107">
        <f t="shared" si="321"/>
        <v>0</v>
      </c>
      <c r="AM1106" s="107">
        <f t="shared" si="322"/>
        <v>0</v>
      </c>
      <c r="AN1106" s="107">
        <f t="shared" si="323"/>
        <v>0</v>
      </c>
      <c r="AO1106" s="107">
        <f t="shared" si="324"/>
        <v>2</v>
      </c>
      <c r="AP1106" s="107">
        <f t="shared" si="325"/>
        <v>0</v>
      </c>
      <c r="AQ1106" s="107">
        <f t="shared" si="326"/>
        <v>0</v>
      </c>
      <c r="AR1106" s="107">
        <f t="shared" si="327"/>
        <v>0</v>
      </c>
      <c r="AS1106" s="107">
        <f t="shared" si="328"/>
        <v>0</v>
      </c>
      <c r="AT1106" s="107">
        <f t="shared" si="329"/>
        <v>0</v>
      </c>
      <c r="AU1106" s="105">
        <f t="shared" si="330"/>
        <v>2</v>
      </c>
      <c r="AV1106" s="86">
        <v>2634.4800000000005</v>
      </c>
      <c r="AW1106" s="87">
        <f t="shared" si="331"/>
        <v>129.53</v>
      </c>
      <c r="AX1106" s="87">
        <f t="shared" si="332"/>
        <v>-2504.9500000000003</v>
      </c>
    </row>
    <row r="1107" spans="1:50" ht="15.75" thickBot="1" x14ac:dyDescent="0.3">
      <c r="A1107" s="179" t="s">
        <v>161</v>
      </c>
      <c r="B1107" s="180" t="s">
        <v>354</v>
      </c>
      <c r="C1107" s="181" t="s">
        <v>285</v>
      </c>
      <c r="D1107" s="176" t="str">
        <f t="shared" si="300"/>
        <v>1821484320-Superior-STAR+PLUS-MRSA West</v>
      </c>
      <c r="E1107" s="169" t="s">
        <v>480</v>
      </c>
      <c r="F1107" s="169" t="s">
        <v>233</v>
      </c>
      <c r="G1107" s="169" t="s">
        <v>202</v>
      </c>
      <c r="H1107" s="85" t="s">
        <v>469</v>
      </c>
      <c r="I1107" s="95" t="s">
        <v>510</v>
      </c>
      <c r="J1107" s="116" t="s">
        <v>195</v>
      </c>
      <c r="K1107" s="117" t="s">
        <v>195</v>
      </c>
      <c r="L1107" s="117" t="s">
        <v>195</v>
      </c>
      <c r="M1107" s="117" t="s">
        <v>195</v>
      </c>
      <c r="N1107" s="117" t="s">
        <v>195</v>
      </c>
      <c r="O1107" s="117" t="s">
        <v>195</v>
      </c>
      <c r="P1107" s="117" t="s">
        <v>195</v>
      </c>
      <c r="Q1107" s="117" t="s">
        <v>195</v>
      </c>
      <c r="R1107" s="117" t="s">
        <v>195</v>
      </c>
      <c r="S1107" s="117" t="s">
        <v>195</v>
      </c>
      <c r="T1107" s="117" t="s">
        <v>195</v>
      </c>
      <c r="U1107" s="118" t="s">
        <v>195</v>
      </c>
      <c r="V1107" s="106">
        <v>5</v>
      </c>
      <c r="W1107" s="106">
        <v>2</v>
      </c>
      <c r="X1107" s="106">
        <v>0</v>
      </c>
      <c r="Y1107" s="106">
        <v>1</v>
      </c>
      <c r="Z1107" s="106">
        <v>1</v>
      </c>
      <c r="AA1107" s="106">
        <v>0</v>
      </c>
      <c r="AB1107" s="106">
        <v>1</v>
      </c>
      <c r="AC1107" s="106">
        <v>3</v>
      </c>
      <c r="AD1107" s="106">
        <v>1</v>
      </c>
      <c r="AE1107" s="106">
        <v>0</v>
      </c>
      <c r="AF1107" s="106">
        <v>0</v>
      </c>
      <c r="AG1107" s="182">
        <v>2</v>
      </c>
      <c r="AH1107" s="119">
        <f t="shared" si="317"/>
        <v>16</v>
      </c>
      <c r="AI1107" s="106">
        <f t="shared" si="318"/>
        <v>5</v>
      </c>
      <c r="AJ1107" s="107">
        <f t="shared" si="319"/>
        <v>2</v>
      </c>
      <c r="AK1107" s="107">
        <f t="shared" si="320"/>
        <v>0</v>
      </c>
      <c r="AL1107" s="107">
        <f t="shared" si="321"/>
        <v>1</v>
      </c>
      <c r="AM1107" s="107">
        <f t="shared" si="322"/>
        <v>1</v>
      </c>
      <c r="AN1107" s="107">
        <f t="shared" si="323"/>
        <v>0</v>
      </c>
      <c r="AO1107" s="107">
        <f t="shared" si="324"/>
        <v>1</v>
      </c>
      <c r="AP1107" s="107">
        <f t="shared" si="325"/>
        <v>3</v>
      </c>
      <c r="AQ1107" s="107">
        <f t="shared" si="326"/>
        <v>1</v>
      </c>
      <c r="AR1107" s="107">
        <f t="shared" si="327"/>
        <v>0</v>
      </c>
      <c r="AS1107" s="107">
        <f t="shared" si="328"/>
        <v>0</v>
      </c>
      <c r="AT1107" s="107">
        <f t="shared" si="329"/>
        <v>2</v>
      </c>
      <c r="AU1107" s="105">
        <f t="shared" si="330"/>
        <v>16</v>
      </c>
      <c r="AV1107" s="86">
        <v>1984.19</v>
      </c>
      <c r="AW1107" s="87">
        <f t="shared" si="331"/>
        <v>1036.2</v>
      </c>
      <c r="AX1107" s="87">
        <f t="shared" si="332"/>
        <v>-947.99</v>
      </c>
    </row>
    <row r="1108" spans="1:50" ht="15.75" thickBot="1" x14ac:dyDescent="0.3">
      <c r="A1108" s="179" t="s">
        <v>162</v>
      </c>
      <c r="B1108" s="180" t="s">
        <v>397</v>
      </c>
      <c r="C1108" s="181" t="s">
        <v>369</v>
      </c>
      <c r="D1108" s="176" t="str">
        <f t="shared" si="300"/>
        <v>1831567122-Superior-STAR+PLUS-Nueces</v>
      </c>
      <c r="E1108" s="169" t="s">
        <v>480</v>
      </c>
      <c r="F1108" s="169" t="s">
        <v>233</v>
      </c>
      <c r="G1108" s="169" t="s">
        <v>370</v>
      </c>
      <c r="H1108" s="85" t="s">
        <v>469</v>
      </c>
      <c r="I1108" s="95" t="s">
        <v>510</v>
      </c>
      <c r="J1108" s="116" t="s">
        <v>195</v>
      </c>
      <c r="K1108" s="117" t="s">
        <v>195</v>
      </c>
      <c r="L1108" s="117" t="s">
        <v>195</v>
      </c>
      <c r="M1108" s="117" t="s">
        <v>195</v>
      </c>
      <c r="N1108" s="117" t="s">
        <v>195</v>
      </c>
      <c r="O1108" s="117" t="s">
        <v>195</v>
      </c>
      <c r="P1108" s="117" t="s">
        <v>195</v>
      </c>
      <c r="Q1108" s="117" t="s">
        <v>195</v>
      </c>
      <c r="R1108" s="117" t="s">
        <v>195</v>
      </c>
      <c r="S1108" s="117" t="s">
        <v>195</v>
      </c>
      <c r="T1108" s="117" t="s">
        <v>195</v>
      </c>
      <c r="U1108" s="118" t="s">
        <v>195</v>
      </c>
      <c r="V1108" s="106">
        <v>0</v>
      </c>
      <c r="W1108" s="106">
        <v>0</v>
      </c>
      <c r="X1108" s="106">
        <v>0</v>
      </c>
      <c r="Y1108" s="106">
        <v>0</v>
      </c>
      <c r="Z1108" s="106">
        <v>0</v>
      </c>
      <c r="AA1108" s="106">
        <v>4</v>
      </c>
      <c r="AB1108" s="106">
        <v>0</v>
      </c>
      <c r="AC1108" s="106">
        <v>4</v>
      </c>
      <c r="AD1108" s="106">
        <v>2</v>
      </c>
      <c r="AE1108" s="106">
        <v>0</v>
      </c>
      <c r="AF1108" s="106">
        <v>2</v>
      </c>
      <c r="AG1108" s="182">
        <v>0</v>
      </c>
      <c r="AH1108" s="119">
        <f t="shared" si="317"/>
        <v>12</v>
      </c>
      <c r="AI1108" s="106">
        <f t="shared" si="318"/>
        <v>0</v>
      </c>
      <c r="AJ1108" s="107">
        <f t="shared" si="319"/>
        <v>0</v>
      </c>
      <c r="AK1108" s="107">
        <f t="shared" si="320"/>
        <v>0</v>
      </c>
      <c r="AL1108" s="107">
        <f t="shared" si="321"/>
        <v>0</v>
      </c>
      <c r="AM1108" s="107">
        <f t="shared" si="322"/>
        <v>0</v>
      </c>
      <c r="AN1108" s="107">
        <f t="shared" si="323"/>
        <v>4</v>
      </c>
      <c r="AO1108" s="107">
        <f t="shared" si="324"/>
        <v>0</v>
      </c>
      <c r="AP1108" s="107">
        <f t="shared" si="325"/>
        <v>4</v>
      </c>
      <c r="AQ1108" s="107">
        <f t="shared" si="326"/>
        <v>2</v>
      </c>
      <c r="AR1108" s="107">
        <f t="shared" si="327"/>
        <v>0</v>
      </c>
      <c r="AS1108" s="107">
        <f t="shared" si="328"/>
        <v>2</v>
      </c>
      <c r="AT1108" s="107">
        <f t="shared" si="329"/>
        <v>0</v>
      </c>
      <c r="AU1108" s="105">
        <f t="shared" si="330"/>
        <v>12</v>
      </c>
      <c r="AV1108" s="86">
        <v>3173.9799999999982</v>
      </c>
      <c r="AW1108" s="87">
        <f t="shared" si="331"/>
        <v>777.15</v>
      </c>
      <c r="AX1108" s="87">
        <f t="shared" si="332"/>
        <v>-2396.8299999999981</v>
      </c>
    </row>
    <row r="1109" spans="1:50" ht="15.75" thickBot="1" x14ac:dyDescent="0.3">
      <c r="A1109" s="179" t="s">
        <v>197</v>
      </c>
      <c r="B1109" s="180" t="s">
        <v>281</v>
      </c>
      <c r="C1109" s="181" t="s">
        <v>385</v>
      </c>
      <c r="D1109" s="176" t="str">
        <f t="shared" si="300"/>
        <v>1841497153-Superior-STAR+PLUS-Lubbock</v>
      </c>
      <c r="E1109" s="169" t="s">
        <v>480</v>
      </c>
      <c r="F1109" s="169" t="s">
        <v>233</v>
      </c>
      <c r="G1109" s="169" t="s">
        <v>279</v>
      </c>
      <c r="H1109" s="85" t="s">
        <v>469</v>
      </c>
      <c r="I1109" s="95" t="s">
        <v>510</v>
      </c>
      <c r="J1109" s="116" t="s">
        <v>195</v>
      </c>
      <c r="K1109" s="117" t="s">
        <v>195</v>
      </c>
      <c r="L1109" s="117" t="s">
        <v>195</v>
      </c>
      <c r="M1109" s="117" t="s">
        <v>195</v>
      </c>
      <c r="N1109" s="117" t="s">
        <v>195</v>
      </c>
      <c r="O1109" s="117" t="s">
        <v>195</v>
      </c>
      <c r="P1109" s="117" t="s">
        <v>195</v>
      </c>
      <c r="Q1109" s="117" t="s">
        <v>195</v>
      </c>
      <c r="R1109" s="117" t="s">
        <v>195</v>
      </c>
      <c r="S1109" s="117" t="s">
        <v>195</v>
      </c>
      <c r="T1109" s="117" t="s">
        <v>195</v>
      </c>
      <c r="U1109" s="118" t="s">
        <v>195</v>
      </c>
      <c r="V1109" s="106">
        <v>0</v>
      </c>
      <c r="W1109" s="106">
        <v>0</v>
      </c>
      <c r="X1109" s="106">
        <v>0</v>
      </c>
      <c r="Y1109" s="106">
        <v>0</v>
      </c>
      <c r="Z1109" s="106">
        <v>0</v>
      </c>
      <c r="AA1109" s="106">
        <v>0</v>
      </c>
      <c r="AB1109" s="106">
        <v>0</v>
      </c>
      <c r="AC1109" s="106">
        <v>0</v>
      </c>
      <c r="AD1109" s="106">
        <v>0</v>
      </c>
      <c r="AE1109" s="106">
        <v>0</v>
      </c>
      <c r="AF1109" s="106">
        <v>0</v>
      </c>
      <c r="AG1109" s="182">
        <v>0</v>
      </c>
      <c r="AH1109" s="119">
        <f t="shared" si="317"/>
        <v>0</v>
      </c>
      <c r="AI1109" s="106">
        <f t="shared" si="318"/>
        <v>0</v>
      </c>
      <c r="AJ1109" s="107">
        <f t="shared" si="319"/>
        <v>0</v>
      </c>
      <c r="AK1109" s="107">
        <f t="shared" si="320"/>
        <v>0</v>
      </c>
      <c r="AL1109" s="107">
        <f t="shared" si="321"/>
        <v>0</v>
      </c>
      <c r="AM1109" s="107">
        <f t="shared" si="322"/>
        <v>0</v>
      </c>
      <c r="AN1109" s="107">
        <f t="shared" si="323"/>
        <v>0</v>
      </c>
      <c r="AO1109" s="107">
        <f t="shared" si="324"/>
        <v>0</v>
      </c>
      <c r="AP1109" s="107">
        <f t="shared" si="325"/>
        <v>0</v>
      </c>
      <c r="AQ1109" s="107">
        <f t="shared" si="326"/>
        <v>0</v>
      </c>
      <c r="AR1109" s="107">
        <f t="shared" si="327"/>
        <v>0</v>
      </c>
      <c r="AS1109" s="107">
        <f t="shared" si="328"/>
        <v>0</v>
      </c>
      <c r="AT1109" s="107">
        <f t="shared" si="329"/>
        <v>0</v>
      </c>
      <c r="AU1109" s="105">
        <f t="shared" si="330"/>
        <v>0</v>
      </c>
      <c r="AV1109" s="86">
        <v>5157.0400000000018</v>
      </c>
      <c r="AW1109" s="87">
        <f t="shared" si="331"/>
        <v>0</v>
      </c>
      <c r="AX1109" s="87">
        <f t="shared" si="332"/>
        <v>-5157.0400000000018</v>
      </c>
    </row>
    <row r="1110" spans="1:50" ht="15.75" thickBot="1" x14ac:dyDescent="0.3">
      <c r="A1110" s="179" t="s">
        <v>164</v>
      </c>
      <c r="B1110" s="180" t="s">
        <v>295</v>
      </c>
      <c r="C1110" s="181" t="s">
        <v>314</v>
      </c>
      <c r="D1110" s="176" t="str">
        <f t="shared" si="300"/>
        <v>1841752375-Superior-STAR+PLUS-MRSA Central</v>
      </c>
      <c r="E1110" s="169" t="s">
        <v>480</v>
      </c>
      <c r="F1110" s="169" t="s">
        <v>233</v>
      </c>
      <c r="G1110" s="169" t="s">
        <v>212</v>
      </c>
      <c r="H1110" s="85" t="s">
        <v>469</v>
      </c>
      <c r="I1110" s="95" t="s">
        <v>510</v>
      </c>
      <c r="J1110" s="116" t="s">
        <v>195</v>
      </c>
      <c r="K1110" s="117" t="s">
        <v>195</v>
      </c>
      <c r="L1110" s="117" t="s">
        <v>195</v>
      </c>
      <c r="M1110" s="117" t="s">
        <v>195</v>
      </c>
      <c r="N1110" s="117" t="s">
        <v>195</v>
      </c>
      <c r="O1110" s="117" t="s">
        <v>195</v>
      </c>
      <c r="P1110" s="117" t="s">
        <v>195</v>
      </c>
      <c r="Q1110" s="117" t="s">
        <v>195</v>
      </c>
      <c r="R1110" s="117" t="s">
        <v>195</v>
      </c>
      <c r="S1110" s="117" t="s">
        <v>195</v>
      </c>
      <c r="T1110" s="117" t="s">
        <v>195</v>
      </c>
      <c r="U1110" s="118" t="s">
        <v>195</v>
      </c>
      <c r="V1110" s="106">
        <v>26</v>
      </c>
      <c r="W1110" s="106">
        <v>37</v>
      </c>
      <c r="X1110" s="106">
        <v>23</v>
      </c>
      <c r="Y1110" s="106">
        <v>25</v>
      </c>
      <c r="Z1110" s="106">
        <v>30</v>
      </c>
      <c r="AA1110" s="106">
        <v>19</v>
      </c>
      <c r="AB1110" s="106">
        <v>32</v>
      </c>
      <c r="AC1110" s="106">
        <v>22</v>
      </c>
      <c r="AD1110" s="106">
        <v>27</v>
      </c>
      <c r="AE1110" s="106">
        <v>29</v>
      </c>
      <c r="AF1110" s="106">
        <v>24</v>
      </c>
      <c r="AG1110" s="182">
        <v>32</v>
      </c>
      <c r="AH1110" s="119">
        <f t="shared" si="317"/>
        <v>326</v>
      </c>
      <c r="AI1110" s="106">
        <f t="shared" si="318"/>
        <v>26</v>
      </c>
      <c r="AJ1110" s="107">
        <f t="shared" si="319"/>
        <v>37</v>
      </c>
      <c r="AK1110" s="107">
        <f t="shared" si="320"/>
        <v>23</v>
      </c>
      <c r="AL1110" s="107">
        <f t="shared" si="321"/>
        <v>25</v>
      </c>
      <c r="AM1110" s="107">
        <f t="shared" si="322"/>
        <v>30</v>
      </c>
      <c r="AN1110" s="107">
        <f t="shared" si="323"/>
        <v>19</v>
      </c>
      <c r="AO1110" s="107">
        <f t="shared" si="324"/>
        <v>32</v>
      </c>
      <c r="AP1110" s="107">
        <f t="shared" si="325"/>
        <v>22</v>
      </c>
      <c r="AQ1110" s="107">
        <f t="shared" si="326"/>
        <v>27</v>
      </c>
      <c r="AR1110" s="107">
        <f t="shared" si="327"/>
        <v>29</v>
      </c>
      <c r="AS1110" s="107">
        <f t="shared" si="328"/>
        <v>24</v>
      </c>
      <c r="AT1110" s="107">
        <f t="shared" si="329"/>
        <v>32</v>
      </c>
      <c r="AU1110" s="105">
        <f t="shared" si="330"/>
        <v>326</v>
      </c>
      <c r="AV1110" s="86">
        <v>8619.0000000000018</v>
      </c>
      <c r="AW1110" s="87">
        <f t="shared" si="331"/>
        <v>21112.58</v>
      </c>
      <c r="AX1110" s="87">
        <f t="shared" si="332"/>
        <v>12493.58</v>
      </c>
    </row>
    <row r="1111" spans="1:50" ht="15.75" thickBot="1" x14ac:dyDescent="0.3">
      <c r="A1111" s="179" t="s">
        <v>165</v>
      </c>
      <c r="B1111" s="180" t="s">
        <v>431</v>
      </c>
      <c r="C1111" s="181" t="s">
        <v>285</v>
      </c>
      <c r="D1111" s="176" t="str">
        <f t="shared" si="300"/>
        <v>1851695316-Superior-STAR+PLUS-MRSA West</v>
      </c>
      <c r="E1111" s="169" t="s">
        <v>480</v>
      </c>
      <c r="F1111" s="169" t="s">
        <v>233</v>
      </c>
      <c r="G1111" s="169" t="s">
        <v>202</v>
      </c>
      <c r="H1111" s="85" t="s">
        <v>469</v>
      </c>
      <c r="I1111" s="95" t="s">
        <v>510</v>
      </c>
      <c r="J1111" s="116" t="s">
        <v>195</v>
      </c>
      <c r="K1111" s="117" t="s">
        <v>195</v>
      </c>
      <c r="L1111" s="117" t="s">
        <v>195</v>
      </c>
      <c r="M1111" s="117" t="s">
        <v>195</v>
      </c>
      <c r="N1111" s="117" t="s">
        <v>195</v>
      </c>
      <c r="O1111" s="117" t="s">
        <v>195</v>
      </c>
      <c r="P1111" s="117" t="s">
        <v>195</v>
      </c>
      <c r="Q1111" s="117" t="s">
        <v>195</v>
      </c>
      <c r="R1111" s="117" t="s">
        <v>195</v>
      </c>
      <c r="S1111" s="117" t="s">
        <v>195</v>
      </c>
      <c r="T1111" s="117" t="s">
        <v>195</v>
      </c>
      <c r="U1111" s="118" t="s">
        <v>195</v>
      </c>
      <c r="V1111" s="106">
        <v>3</v>
      </c>
      <c r="W1111" s="106">
        <v>4</v>
      </c>
      <c r="X1111" s="106">
        <v>1</v>
      </c>
      <c r="Y1111" s="106">
        <v>3</v>
      </c>
      <c r="Z1111" s="106">
        <v>6</v>
      </c>
      <c r="AA1111" s="106">
        <v>4</v>
      </c>
      <c r="AB1111" s="106">
        <v>6</v>
      </c>
      <c r="AC1111" s="106">
        <v>2</v>
      </c>
      <c r="AD1111" s="106">
        <v>2</v>
      </c>
      <c r="AE1111" s="106">
        <v>5</v>
      </c>
      <c r="AF1111" s="106">
        <v>3</v>
      </c>
      <c r="AG1111" s="182">
        <v>12</v>
      </c>
      <c r="AH1111" s="119">
        <f t="shared" si="317"/>
        <v>51</v>
      </c>
      <c r="AI1111" s="106">
        <f t="shared" si="318"/>
        <v>3</v>
      </c>
      <c r="AJ1111" s="107">
        <f t="shared" si="319"/>
        <v>4</v>
      </c>
      <c r="AK1111" s="107">
        <f t="shared" si="320"/>
        <v>1</v>
      </c>
      <c r="AL1111" s="107">
        <f t="shared" si="321"/>
        <v>3</v>
      </c>
      <c r="AM1111" s="107">
        <f t="shared" si="322"/>
        <v>6</v>
      </c>
      <c r="AN1111" s="107">
        <f t="shared" si="323"/>
        <v>4</v>
      </c>
      <c r="AO1111" s="107">
        <f t="shared" si="324"/>
        <v>6</v>
      </c>
      <c r="AP1111" s="107">
        <f t="shared" si="325"/>
        <v>2</v>
      </c>
      <c r="AQ1111" s="107">
        <f t="shared" si="326"/>
        <v>2</v>
      </c>
      <c r="AR1111" s="107">
        <f t="shared" si="327"/>
        <v>5</v>
      </c>
      <c r="AS1111" s="107">
        <f t="shared" si="328"/>
        <v>3</v>
      </c>
      <c r="AT1111" s="107">
        <f t="shared" si="329"/>
        <v>12</v>
      </c>
      <c r="AU1111" s="105">
        <f t="shared" si="330"/>
        <v>51</v>
      </c>
      <c r="AV1111" s="86">
        <v>5481.5100000000011</v>
      </c>
      <c r="AW1111" s="87">
        <f t="shared" si="331"/>
        <v>3302.89</v>
      </c>
      <c r="AX1111" s="87">
        <f t="shared" si="332"/>
        <v>-2178.6200000000013</v>
      </c>
    </row>
    <row r="1112" spans="1:50" ht="15.75" thickBot="1" x14ac:dyDescent="0.3">
      <c r="A1112" s="179" t="s">
        <v>168</v>
      </c>
      <c r="B1112" s="180" t="s">
        <v>242</v>
      </c>
      <c r="C1112" s="181" t="s">
        <v>285</v>
      </c>
      <c r="D1112" s="176" t="str">
        <f t="shared" si="300"/>
        <v>1871590653-Superior-STAR+PLUS-MRSA West</v>
      </c>
      <c r="E1112" s="169" t="s">
        <v>480</v>
      </c>
      <c r="F1112" s="169" t="s">
        <v>233</v>
      </c>
      <c r="G1112" s="169" t="s">
        <v>202</v>
      </c>
      <c r="H1112" s="85" t="s">
        <v>469</v>
      </c>
      <c r="I1112" s="95" t="s">
        <v>510</v>
      </c>
      <c r="J1112" s="116" t="s">
        <v>195</v>
      </c>
      <c r="K1112" s="117" t="s">
        <v>195</v>
      </c>
      <c r="L1112" s="117" t="s">
        <v>195</v>
      </c>
      <c r="M1112" s="117" t="s">
        <v>195</v>
      </c>
      <c r="N1112" s="117" t="s">
        <v>195</v>
      </c>
      <c r="O1112" s="117" t="s">
        <v>195</v>
      </c>
      <c r="P1112" s="117" t="s">
        <v>195</v>
      </c>
      <c r="Q1112" s="117" t="s">
        <v>195</v>
      </c>
      <c r="R1112" s="117" t="s">
        <v>195</v>
      </c>
      <c r="S1112" s="117" t="s">
        <v>195</v>
      </c>
      <c r="T1112" s="117" t="s">
        <v>195</v>
      </c>
      <c r="U1112" s="118" t="s">
        <v>195</v>
      </c>
      <c r="V1112" s="106">
        <v>4</v>
      </c>
      <c r="W1112" s="106">
        <v>3</v>
      </c>
      <c r="X1112" s="106">
        <v>2</v>
      </c>
      <c r="Y1112" s="106">
        <v>4</v>
      </c>
      <c r="Z1112" s="106">
        <v>9</v>
      </c>
      <c r="AA1112" s="106">
        <v>4</v>
      </c>
      <c r="AB1112" s="106">
        <v>7</v>
      </c>
      <c r="AC1112" s="106">
        <v>7</v>
      </c>
      <c r="AD1112" s="106">
        <v>5</v>
      </c>
      <c r="AE1112" s="106">
        <v>2</v>
      </c>
      <c r="AF1112" s="106">
        <v>3</v>
      </c>
      <c r="AG1112" s="182">
        <v>6</v>
      </c>
      <c r="AH1112" s="119">
        <f t="shared" si="317"/>
        <v>56</v>
      </c>
      <c r="AI1112" s="106">
        <f t="shared" si="318"/>
        <v>4</v>
      </c>
      <c r="AJ1112" s="107">
        <f t="shared" si="319"/>
        <v>3</v>
      </c>
      <c r="AK1112" s="107">
        <f t="shared" si="320"/>
        <v>2</v>
      </c>
      <c r="AL1112" s="107">
        <f t="shared" si="321"/>
        <v>4</v>
      </c>
      <c r="AM1112" s="107">
        <f t="shared" si="322"/>
        <v>9</v>
      </c>
      <c r="AN1112" s="107">
        <f t="shared" si="323"/>
        <v>4</v>
      </c>
      <c r="AO1112" s="107">
        <f t="shared" si="324"/>
        <v>7</v>
      </c>
      <c r="AP1112" s="107">
        <f t="shared" si="325"/>
        <v>7</v>
      </c>
      <c r="AQ1112" s="107">
        <f t="shared" si="326"/>
        <v>5</v>
      </c>
      <c r="AR1112" s="107">
        <f t="shared" si="327"/>
        <v>2</v>
      </c>
      <c r="AS1112" s="107">
        <f t="shared" si="328"/>
        <v>3</v>
      </c>
      <c r="AT1112" s="107">
        <f t="shared" si="329"/>
        <v>6</v>
      </c>
      <c r="AU1112" s="105">
        <f t="shared" si="330"/>
        <v>56</v>
      </c>
      <c r="AV1112" s="86">
        <v>6536.800000000002</v>
      </c>
      <c r="AW1112" s="87">
        <f t="shared" si="331"/>
        <v>3626.7</v>
      </c>
      <c r="AX1112" s="87">
        <f t="shared" si="332"/>
        <v>-2910.1000000000022</v>
      </c>
    </row>
    <row r="1113" spans="1:50" ht="15.75" thickBot="1" x14ac:dyDescent="0.3">
      <c r="A1113" s="179" t="s">
        <v>169</v>
      </c>
      <c r="B1113" s="180" t="s">
        <v>266</v>
      </c>
      <c r="C1113" s="181" t="s">
        <v>285</v>
      </c>
      <c r="D1113" s="176" t="str">
        <f t="shared" si="300"/>
        <v>1881911030-Superior-STAR+PLUS-MRSA West</v>
      </c>
      <c r="E1113" s="169" t="s">
        <v>480</v>
      </c>
      <c r="F1113" s="169" t="s">
        <v>233</v>
      </c>
      <c r="G1113" s="169" t="s">
        <v>202</v>
      </c>
      <c r="H1113" s="85" t="s">
        <v>468</v>
      </c>
      <c r="I1113" s="95" t="s">
        <v>510</v>
      </c>
      <c r="J1113" s="116" t="s">
        <v>195</v>
      </c>
      <c r="K1113" s="117" t="s">
        <v>195</v>
      </c>
      <c r="L1113" s="117" t="s">
        <v>195</v>
      </c>
      <c r="M1113" s="117" t="s">
        <v>195</v>
      </c>
      <c r="N1113" s="117" t="s">
        <v>195</v>
      </c>
      <c r="O1113" s="117" t="s">
        <v>195</v>
      </c>
      <c r="P1113" s="117" t="s">
        <v>195</v>
      </c>
      <c r="Q1113" s="117" t="s">
        <v>195</v>
      </c>
      <c r="R1113" s="117" t="s">
        <v>195</v>
      </c>
      <c r="S1113" s="117" t="s">
        <v>195</v>
      </c>
      <c r="T1113" s="117" t="s">
        <v>195</v>
      </c>
      <c r="U1113" s="118" t="s">
        <v>195</v>
      </c>
      <c r="V1113" s="106">
        <v>7</v>
      </c>
      <c r="W1113" s="106">
        <v>9</v>
      </c>
      <c r="X1113" s="106">
        <v>8</v>
      </c>
      <c r="Y1113" s="106">
        <v>6</v>
      </c>
      <c r="Z1113" s="106">
        <v>8</v>
      </c>
      <c r="AA1113" s="106">
        <v>12</v>
      </c>
      <c r="AB1113" s="106">
        <v>8</v>
      </c>
      <c r="AC1113" s="106">
        <v>9</v>
      </c>
      <c r="AD1113" s="106">
        <v>10</v>
      </c>
      <c r="AE1113" s="106">
        <v>11</v>
      </c>
      <c r="AF1113" s="106">
        <v>6</v>
      </c>
      <c r="AG1113" s="182">
        <v>13</v>
      </c>
      <c r="AH1113" s="119">
        <f t="shared" si="317"/>
        <v>107</v>
      </c>
      <c r="AI1113" s="106">
        <f t="shared" si="318"/>
        <v>7</v>
      </c>
      <c r="AJ1113" s="107">
        <f t="shared" si="319"/>
        <v>9</v>
      </c>
      <c r="AK1113" s="107">
        <f t="shared" si="320"/>
        <v>8</v>
      </c>
      <c r="AL1113" s="107">
        <f t="shared" si="321"/>
        <v>6</v>
      </c>
      <c r="AM1113" s="107">
        <f t="shared" si="322"/>
        <v>8</v>
      </c>
      <c r="AN1113" s="107">
        <f t="shared" si="323"/>
        <v>12</v>
      </c>
      <c r="AO1113" s="107">
        <f t="shared" si="324"/>
        <v>8</v>
      </c>
      <c r="AP1113" s="107">
        <f t="shared" si="325"/>
        <v>9</v>
      </c>
      <c r="AQ1113" s="107">
        <f t="shared" si="326"/>
        <v>10</v>
      </c>
      <c r="AR1113" s="107">
        <f t="shared" si="327"/>
        <v>11</v>
      </c>
      <c r="AS1113" s="107">
        <f t="shared" si="328"/>
        <v>6</v>
      </c>
      <c r="AT1113" s="107">
        <f t="shared" si="329"/>
        <v>13</v>
      </c>
      <c r="AU1113" s="105">
        <f t="shared" si="330"/>
        <v>107</v>
      </c>
      <c r="AV1113" s="86">
        <v>11252.119999999994</v>
      </c>
      <c r="AW1113" s="87">
        <f t="shared" si="331"/>
        <v>11645.1</v>
      </c>
      <c r="AX1113" s="87">
        <f t="shared" si="332"/>
        <v>392.98000000000684</v>
      </c>
    </row>
    <row r="1114" spans="1:50" ht="15.75" thickBot="1" x14ac:dyDescent="0.3">
      <c r="A1114" s="179" t="s">
        <v>170</v>
      </c>
      <c r="B1114" s="180" t="s">
        <v>336</v>
      </c>
      <c r="C1114" s="181" t="s">
        <v>285</v>
      </c>
      <c r="D1114" s="176" t="str">
        <f t="shared" si="300"/>
        <v>1891124640-Superior-STAR+PLUS-MRSA West</v>
      </c>
      <c r="E1114" s="169" t="s">
        <v>480</v>
      </c>
      <c r="F1114" s="169" t="s">
        <v>233</v>
      </c>
      <c r="G1114" s="169" t="s">
        <v>202</v>
      </c>
      <c r="H1114" s="85" t="s">
        <v>469</v>
      </c>
      <c r="I1114" s="95" t="s">
        <v>510</v>
      </c>
      <c r="J1114" s="116" t="s">
        <v>195</v>
      </c>
      <c r="K1114" s="117" t="s">
        <v>195</v>
      </c>
      <c r="L1114" s="117" t="s">
        <v>195</v>
      </c>
      <c r="M1114" s="117" t="s">
        <v>195</v>
      </c>
      <c r="N1114" s="117" t="s">
        <v>195</v>
      </c>
      <c r="O1114" s="117" t="s">
        <v>195</v>
      </c>
      <c r="P1114" s="117" t="s">
        <v>195</v>
      </c>
      <c r="Q1114" s="117" t="s">
        <v>195</v>
      </c>
      <c r="R1114" s="117" t="s">
        <v>195</v>
      </c>
      <c r="S1114" s="117" t="s">
        <v>195</v>
      </c>
      <c r="T1114" s="117" t="s">
        <v>195</v>
      </c>
      <c r="U1114" s="118" t="s">
        <v>195</v>
      </c>
      <c r="V1114" s="106">
        <v>30</v>
      </c>
      <c r="W1114" s="106">
        <v>25</v>
      </c>
      <c r="X1114" s="106">
        <v>19</v>
      </c>
      <c r="Y1114" s="106">
        <v>17</v>
      </c>
      <c r="Z1114" s="106">
        <v>19</v>
      </c>
      <c r="AA1114" s="106">
        <v>17</v>
      </c>
      <c r="AB1114" s="106">
        <v>22</v>
      </c>
      <c r="AC1114" s="106">
        <v>24</v>
      </c>
      <c r="AD1114" s="106">
        <v>25</v>
      </c>
      <c r="AE1114" s="106">
        <v>19</v>
      </c>
      <c r="AF1114" s="106">
        <v>24</v>
      </c>
      <c r="AG1114" s="182">
        <v>21</v>
      </c>
      <c r="AH1114" s="119">
        <f t="shared" si="317"/>
        <v>262</v>
      </c>
      <c r="AI1114" s="106">
        <f t="shared" si="318"/>
        <v>30</v>
      </c>
      <c r="AJ1114" s="107">
        <f t="shared" si="319"/>
        <v>25</v>
      </c>
      <c r="AK1114" s="107">
        <f t="shared" si="320"/>
        <v>19</v>
      </c>
      <c r="AL1114" s="107">
        <f t="shared" si="321"/>
        <v>17</v>
      </c>
      <c r="AM1114" s="107">
        <f t="shared" si="322"/>
        <v>19</v>
      </c>
      <c r="AN1114" s="107">
        <f t="shared" si="323"/>
        <v>17</v>
      </c>
      <c r="AO1114" s="107">
        <f t="shared" si="324"/>
        <v>22</v>
      </c>
      <c r="AP1114" s="107">
        <f t="shared" si="325"/>
        <v>24</v>
      </c>
      <c r="AQ1114" s="107">
        <f t="shared" si="326"/>
        <v>25</v>
      </c>
      <c r="AR1114" s="107">
        <f t="shared" si="327"/>
        <v>19</v>
      </c>
      <c r="AS1114" s="107">
        <f t="shared" si="328"/>
        <v>24</v>
      </c>
      <c r="AT1114" s="107">
        <f t="shared" si="329"/>
        <v>21</v>
      </c>
      <c r="AU1114" s="105">
        <f t="shared" si="330"/>
        <v>262</v>
      </c>
      <c r="AV1114" s="86">
        <v>23811.389999999996</v>
      </c>
      <c r="AW1114" s="87">
        <f t="shared" si="331"/>
        <v>16967.78</v>
      </c>
      <c r="AX1114" s="87">
        <f t="shared" si="332"/>
        <v>-6843.6099999999969</v>
      </c>
    </row>
    <row r="1115" spans="1:50" ht="15.75" thickBot="1" x14ac:dyDescent="0.3">
      <c r="A1115" s="179" t="s">
        <v>171</v>
      </c>
      <c r="B1115" s="180" t="s">
        <v>433</v>
      </c>
      <c r="C1115" s="181" t="s">
        <v>285</v>
      </c>
      <c r="D1115" s="176" t="str">
        <f t="shared" si="300"/>
        <v>1891126959-Superior-STAR+PLUS-MRSA West</v>
      </c>
      <c r="E1115" s="169" t="s">
        <v>480</v>
      </c>
      <c r="F1115" s="169" t="s">
        <v>233</v>
      </c>
      <c r="G1115" s="169" t="s">
        <v>202</v>
      </c>
      <c r="H1115" s="85" t="s">
        <v>469</v>
      </c>
      <c r="I1115" s="95" t="s">
        <v>510</v>
      </c>
      <c r="J1115" s="116" t="s">
        <v>195</v>
      </c>
      <c r="K1115" s="117" t="s">
        <v>195</v>
      </c>
      <c r="L1115" s="117" t="s">
        <v>195</v>
      </c>
      <c r="M1115" s="117" t="s">
        <v>195</v>
      </c>
      <c r="N1115" s="117" t="s">
        <v>195</v>
      </c>
      <c r="O1115" s="117" t="s">
        <v>195</v>
      </c>
      <c r="P1115" s="117" t="s">
        <v>195</v>
      </c>
      <c r="Q1115" s="117" t="s">
        <v>195</v>
      </c>
      <c r="R1115" s="117" t="s">
        <v>195</v>
      </c>
      <c r="S1115" s="117" t="s">
        <v>195</v>
      </c>
      <c r="T1115" s="117" t="s">
        <v>195</v>
      </c>
      <c r="U1115" s="118" t="s">
        <v>195</v>
      </c>
      <c r="V1115" s="106">
        <v>9</v>
      </c>
      <c r="W1115" s="106">
        <v>8</v>
      </c>
      <c r="X1115" s="106">
        <v>4</v>
      </c>
      <c r="Y1115" s="106">
        <v>6</v>
      </c>
      <c r="Z1115" s="106">
        <v>7</v>
      </c>
      <c r="AA1115" s="106">
        <v>5</v>
      </c>
      <c r="AB1115" s="106">
        <v>14</v>
      </c>
      <c r="AC1115" s="106">
        <v>8</v>
      </c>
      <c r="AD1115" s="106">
        <v>9</v>
      </c>
      <c r="AE1115" s="106">
        <v>11</v>
      </c>
      <c r="AF1115" s="106">
        <v>6</v>
      </c>
      <c r="AG1115" s="182">
        <v>12</v>
      </c>
      <c r="AH1115" s="119">
        <f t="shared" si="317"/>
        <v>99</v>
      </c>
      <c r="AI1115" s="106">
        <f t="shared" si="318"/>
        <v>9</v>
      </c>
      <c r="AJ1115" s="107">
        <f t="shared" si="319"/>
        <v>8</v>
      </c>
      <c r="AK1115" s="107">
        <f t="shared" si="320"/>
        <v>4</v>
      </c>
      <c r="AL1115" s="107">
        <f t="shared" si="321"/>
        <v>6</v>
      </c>
      <c r="AM1115" s="107">
        <f t="shared" si="322"/>
        <v>7</v>
      </c>
      <c r="AN1115" s="107">
        <f t="shared" si="323"/>
        <v>5</v>
      </c>
      <c r="AO1115" s="107">
        <f t="shared" si="324"/>
        <v>14</v>
      </c>
      <c r="AP1115" s="107">
        <f t="shared" si="325"/>
        <v>8</v>
      </c>
      <c r="AQ1115" s="107">
        <f t="shared" si="326"/>
        <v>9</v>
      </c>
      <c r="AR1115" s="107">
        <f t="shared" si="327"/>
        <v>11</v>
      </c>
      <c r="AS1115" s="107">
        <f t="shared" si="328"/>
        <v>6</v>
      </c>
      <c r="AT1115" s="107">
        <f t="shared" si="329"/>
        <v>12</v>
      </c>
      <c r="AU1115" s="105">
        <f t="shared" si="330"/>
        <v>99</v>
      </c>
      <c r="AV1115" s="86">
        <v>1274.2800000000004</v>
      </c>
      <c r="AW1115" s="87">
        <f t="shared" si="331"/>
        <v>6411.49</v>
      </c>
      <c r="AX1115" s="87">
        <f t="shared" si="332"/>
        <v>5137.2099999999991</v>
      </c>
    </row>
    <row r="1116" spans="1:50" ht="15.75" thickBot="1" x14ac:dyDescent="0.3">
      <c r="A1116" s="179" t="s">
        <v>172</v>
      </c>
      <c r="B1116" s="180" t="s">
        <v>215</v>
      </c>
      <c r="C1116" s="181" t="s">
        <v>285</v>
      </c>
      <c r="D1116" s="176" t="str">
        <f t="shared" si="300"/>
        <v>1891737920-Superior-STAR+PLUS-MRSA West</v>
      </c>
      <c r="E1116" s="169" t="s">
        <v>480</v>
      </c>
      <c r="F1116" s="169" t="s">
        <v>233</v>
      </c>
      <c r="G1116" s="169" t="s">
        <v>202</v>
      </c>
      <c r="H1116" s="85" t="s">
        <v>469</v>
      </c>
      <c r="I1116" s="95" t="s">
        <v>510</v>
      </c>
      <c r="J1116" s="116" t="s">
        <v>195</v>
      </c>
      <c r="K1116" s="117" t="s">
        <v>195</v>
      </c>
      <c r="L1116" s="117" t="s">
        <v>195</v>
      </c>
      <c r="M1116" s="117" t="s">
        <v>195</v>
      </c>
      <c r="N1116" s="117" t="s">
        <v>195</v>
      </c>
      <c r="O1116" s="117" t="s">
        <v>195</v>
      </c>
      <c r="P1116" s="117" t="s">
        <v>195</v>
      </c>
      <c r="Q1116" s="117" t="s">
        <v>195</v>
      </c>
      <c r="R1116" s="117" t="s">
        <v>195</v>
      </c>
      <c r="S1116" s="117" t="s">
        <v>195</v>
      </c>
      <c r="T1116" s="117" t="s">
        <v>195</v>
      </c>
      <c r="U1116" s="118" t="s">
        <v>195</v>
      </c>
      <c r="V1116" s="106">
        <v>9</v>
      </c>
      <c r="W1116" s="106">
        <v>10</v>
      </c>
      <c r="X1116" s="106">
        <v>12</v>
      </c>
      <c r="Y1116" s="106">
        <v>15</v>
      </c>
      <c r="Z1116" s="106">
        <v>13</v>
      </c>
      <c r="AA1116" s="106">
        <v>11</v>
      </c>
      <c r="AB1116" s="106">
        <v>10</v>
      </c>
      <c r="AC1116" s="106">
        <v>8</v>
      </c>
      <c r="AD1116" s="106">
        <v>5</v>
      </c>
      <c r="AE1116" s="106">
        <v>16</v>
      </c>
      <c r="AF1116" s="106">
        <v>16</v>
      </c>
      <c r="AG1116" s="182">
        <v>15</v>
      </c>
      <c r="AH1116" s="119">
        <f t="shared" si="317"/>
        <v>140</v>
      </c>
      <c r="AI1116" s="106">
        <f t="shared" si="318"/>
        <v>9</v>
      </c>
      <c r="AJ1116" s="107">
        <f t="shared" si="319"/>
        <v>10</v>
      </c>
      <c r="AK1116" s="107">
        <f t="shared" si="320"/>
        <v>12</v>
      </c>
      <c r="AL1116" s="107">
        <f t="shared" si="321"/>
        <v>15</v>
      </c>
      <c r="AM1116" s="107">
        <f t="shared" si="322"/>
        <v>13</v>
      </c>
      <c r="AN1116" s="107">
        <f t="shared" si="323"/>
        <v>11</v>
      </c>
      <c r="AO1116" s="107">
        <f t="shared" si="324"/>
        <v>10</v>
      </c>
      <c r="AP1116" s="107">
        <f t="shared" si="325"/>
        <v>8</v>
      </c>
      <c r="AQ1116" s="107">
        <f t="shared" si="326"/>
        <v>5</v>
      </c>
      <c r="AR1116" s="107">
        <f t="shared" si="327"/>
        <v>16</v>
      </c>
      <c r="AS1116" s="107">
        <f t="shared" si="328"/>
        <v>16</v>
      </c>
      <c r="AT1116" s="107">
        <f t="shared" si="329"/>
        <v>15</v>
      </c>
      <c r="AU1116" s="105">
        <f t="shared" si="330"/>
        <v>140</v>
      </c>
      <c r="AV1116" s="86">
        <v>1075.1999999999998</v>
      </c>
      <c r="AW1116" s="87">
        <f t="shared" si="331"/>
        <v>9066.75</v>
      </c>
      <c r="AX1116" s="87">
        <f t="shared" si="332"/>
        <v>7991.55</v>
      </c>
    </row>
    <row r="1117" spans="1:50" ht="15.75" thickBot="1" x14ac:dyDescent="0.3">
      <c r="A1117" s="179" t="s">
        <v>173</v>
      </c>
      <c r="B1117" s="180" t="s">
        <v>353</v>
      </c>
      <c r="C1117" s="181" t="s">
        <v>314</v>
      </c>
      <c r="D1117" s="176" t="str">
        <f t="shared" si="300"/>
        <v>1902107568-Superior-STAR+PLUS-MRSA Central</v>
      </c>
      <c r="E1117" s="169" t="s">
        <v>480</v>
      </c>
      <c r="F1117" s="169" t="s">
        <v>233</v>
      </c>
      <c r="G1117" s="169" t="s">
        <v>212</v>
      </c>
      <c r="H1117" s="85" t="s">
        <v>469</v>
      </c>
      <c r="I1117" s="95" t="s">
        <v>510</v>
      </c>
      <c r="J1117" s="116" t="s">
        <v>195</v>
      </c>
      <c r="K1117" s="117" t="s">
        <v>195</v>
      </c>
      <c r="L1117" s="117" t="s">
        <v>195</v>
      </c>
      <c r="M1117" s="117" t="s">
        <v>195</v>
      </c>
      <c r="N1117" s="117" t="s">
        <v>195</v>
      </c>
      <c r="O1117" s="117" t="s">
        <v>195</v>
      </c>
      <c r="P1117" s="117" t="s">
        <v>195</v>
      </c>
      <c r="Q1117" s="117" t="s">
        <v>195</v>
      </c>
      <c r="R1117" s="117" t="s">
        <v>195</v>
      </c>
      <c r="S1117" s="117" t="s">
        <v>195</v>
      </c>
      <c r="T1117" s="117" t="s">
        <v>195</v>
      </c>
      <c r="U1117" s="118" t="s">
        <v>195</v>
      </c>
      <c r="V1117" s="106">
        <v>12</v>
      </c>
      <c r="W1117" s="106">
        <v>4</v>
      </c>
      <c r="X1117" s="106">
        <v>9</v>
      </c>
      <c r="Y1117" s="106">
        <v>11</v>
      </c>
      <c r="Z1117" s="106">
        <v>6</v>
      </c>
      <c r="AA1117" s="106">
        <v>5</v>
      </c>
      <c r="AB1117" s="106">
        <v>8</v>
      </c>
      <c r="AC1117" s="106">
        <v>8</v>
      </c>
      <c r="AD1117" s="106">
        <v>8</v>
      </c>
      <c r="AE1117" s="106">
        <v>10</v>
      </c>
      <c r="AF1117" s="106">
        <v>9</v>
      </c>
      <c r="AG1117" s="183">
        <v>6</v>
      </c>
      <c r="AH1117" s="119">
        <f t="shared" si="317"/>
        <v>96</v>
      </c>
      <c r="AI1117" s="106">
        <f t="shared" si="318"/>
        <v>12</v>
      </c>
      <c r="AJ1117" s="107">
        <f t="shared" si="319"/>
        <v>4</v>
      </c>
      <c r="AK1117" s="107">
        <f t="shared" si="320"/>
        <v>9</v>
      </c>
      <c r="AL1117" s="107">
        <f t="shared" si="321"/>
        <v>11</v>
      </c>
      <c r="AM1117" s="107">
        <f t="shared" si="322"/>
        <v>6</v>
      </c>
      <c r="AN1117" s="107">
        <f t="shared" si="323"/>
        <v>5</v>
      </c>
      <c r="AO1117" s="107">
        <f t="shared" si="324"/>
        <v>8</v>
      </c>
      <c r="AP1117" s="107">
        <f t="shared" si="325"/>
        <v>8</v>
      </c>
      <c r="AQ1117" s="107">
        <f t="shared" si="326"/>
        <v>8</v>
      </c>
      <c r="AR1117" s="107">
        <f t="shared" si="327"/>
        <v>10</v>
      </c>
      <c r="AS1117" s="107">
        <f t="shared" si="328"/>
        <v>9</v>
      </c>
      <c r="AT1117" s="107">
        <f t="shared" si="329"/>
        <v>6</v>
      </c>
      <c r="AU1117" s="105">
        <f t="shared" si="330"/>
        <v>96</v>
      </c>
      <c r="AV1117" s="86">
        <v>4352.1200000000008</v>
      </c>
      <c r="AW1117" s="87">
        <f t="shared" si="331"/>
        <v>6217.2</v>
      </c>
      <c r="AX1117" s="87">
        <f t="shared" si="332"/>
        <v>1865.079999999999</v>
      </c>
    </row>
  </sheetData>
  <autoFilter ref="A7:AX1117" xr:uid="{0A41BF37-4716-44D4-9FB4-BA8C88A582E9}"/>
  <pageMargins left="9.0029761904761904E-2" right="0.7" top="0.75" bottom="0.75" header="0.3" footer="0.3"/>
  <pageSetup scale="13" fitToHeight="0" orientation="portrait" r:id="rId1"/>
  <headerFooter>
    <oddFooter>&amp;LHHSC Provider Finance Department&amp;C&amp;A
Page &amp;P of &amp;N&amp;R4/6/2023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s E A A B Q S w M E F A A C A A g A P Z 6 q V O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A 9 n q p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Z 6 q V L 8 q C y a G A Q A A W Q Q A A B M A H A B G b 3 J t d W x h c y 9 T Z W N 0 a W 9 u M S 5 t I K I Y A C i g F A A A A A A A A A A A A A A A A A A A A A A A A A A A A K 2 T T 2 u D Q B D F 7 w G / w 7 K 5 J C C C E H o J O Q S b Q 9 o 0 k S r 0 E H J Y 4 5 h I 1 t 2 w r i U i + e 5 d / y V a b Q m l X t R 5 y 5 s 3 P 8 c Y 9 j L k D D n l 3 Z x q A 2 0 Q H 4 k A H 1 k k B s q J 7 6 U 2 J c z i P q A Z o i C 1 A V K X w x O x z y u L y x 6 o Y S V C A J M f X J w 8 z k + j c b Z d k w h m 2 C U e B R P v r l u L M 6 m O 7 P T S Y I i t I 2 E H 1 c h N z 4 C V U 3 H U c A V h c c B F Z H G a R C w X 4 1 H Z T c 8 y n G d B e R i s I 6 k 0 R F h 6 1 V G G 6 7 h 1 n S W R B 6 K Q 3 q x N X Z V w k U X N e Z 5 3 a r b g B 0 G i V v 0 6 1 g Y h 6 4 3 c g s W j M 2 d q P N N J o o i I 9 M + s J v / H a m 0 v 1 S x L J p 8 m R q 7 V Q 3 6 G P o i H i K x I C g K Z y O W S U E Q C q d 4 C g P g b 5 A c h D f G c U v Q + t 2 0 H 1 T F i 3 E u q n G 8 N s Q T / h Y d s 1 A F c R 1 Y 5 u 5 v a E H F X V e l z z 9 e Q + c Y K A r l J 1 F z j G + v F 5 U y Y 3 / s H 3 N G X h 4 r n E n 7 N / Y e G 7 c 1 t b m u 1 n h X / 2 x K 2 l v p u Z f T a N P S m c 4 9 c N e t R q v 5 9 L e t I r c / 8 G 6 b p F 1 B L A Q I t A B Q A A g A I A D 2 e q l T q n U N z o w A A A P U A A A A S A A A A A A A A A A A A A A A A A A A A A A B D b 2 5 m a W c v U G F j a 2 F n Z S 5 4 b W x Q S w E C L Q A U A A I A C A A 9 n q p U D 8 r p q 6 Q A A A D p A A A A E w A A A A A A A A A A A A A A A A D v A A A A W 0 N v b n R l b n R f V H l w Z X N d L n h t b F B L A Q I t A B Q A A g A I A D 2 e q l S / K g s m h g E A A F k E A A A T A A A A A A A A A A A A A A A A A O A B A A B G b 3 J t d W x h c y 9 T Z W N 0 a W 9 u M S 5 t U E s F B g A A A A A D A A M A w g A A A L M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4 g A A A A A A A A D C A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N h c 2 V s b 2 F k Y n l Q b G F u Q 2 9 k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j R U M T g 6 M D k 6 M D k u M D I y N D Y 4 O F o i I C 8 + P E V u d H J 5 I F R 5 c G U 9 I k Z p b G x D b 2 x 1 b W 5 U e X B l c y I g V m F s d W U 9 I n N B Q V V H Q m d Z P S I g L z 4 8 R W 5 0 c n k g V H l w Z T 0 i R m l s b E N v b H V t b k 5 h b W V z I i B W Y W x 1 Z T 0 i c 1 s m c X V v d D t Q b G F u I E N v Z G U m c X V v d D s s J n F 1 b 3 Q 7 Q 2 F z Z W x v Y W Q m c X V v d D s s J n F 1 b 3 Q 7 T U N P J n F 1 b 3 Q 7 L C Z x d W 9 0 O 1 N E Q S Z x d W 9 0 O y w m c X V v d D t Q c m 9 n c m F t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F z Z W x v Y W R i e V B s Y W 5 D b 2 R l L 0 N o Y W 5 n Z W Q g V H l w Z S 5 7 U G x h b i B D b 2 R l L D B 9 J n F 1 b 3 Q 7 L C Z x d W 9 0 O 1 N l Y 3 R p b 2 4 x L 0 N h c 2 V s b 2 F k Y n l Q b G F u Q 2 9 k Z S 9 D a G F u Z 2 V k I F R 5 c G U u e 0 N h c 2 V s b 2 F k L D F 9 J n F 1 b 3 Q 7 L C Z x d W 9 0 O 1 N l Y 3 R p b 2 4 x L 0 N h c 2 V s b 2 F k Y n l Q b G F u Q 2 9 k Z S 9 D a G F u Z 2 V k I F R 5 c G U u e 0 1 D T y w y f S Z x d W 9 0 O y w m c X V v d D t T Z W N 0 a W 9 u M S 9 D Y X N l b G 9 h Z G J 5 U G x h b k N v Z G U v Q 2 h h b m d l Z C B U e X B l L n t T R E E s M 3 0 m c X V v d D s s J n F 1 b 3 Q 7 U 2 V j d G l v b j E v Q 2 F z Z W x v Y W R i e V B s Y W 5 D b 2 R l L 0 N o Y W 5 n Z W Q g V H l w Z S 5 7 U H J v Z 3 J h b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D Y X N l b G 9 h Z G J 5 U G x h b k N v Z G U v Q 2 h h b m d l Z C B U e X B l L n t Q b G F u I E N v Z G U s M H 0 m c X V v d D s s J n F 1 b 3 Q 7 U 2 V j d G l v b j E v Q 2 F z Z W x v Y W R i e V B s Y W 5 D b 2 R l L 0 N o Y W 5 n Z W Q g V H l w Z S 5 7 Q 2 F z Z W x v Y W Q s M X 0 m c X V v d D s s J n F 1 b 3 Q 7 U 2 V j d G l v b j E v Q 2 F z Z W x v Y W R i e V B s Y W 5 D b 2 R l L 0 N o Y W 5 n Z W Q g V H l w Z S 5 7 T U N P L D J 9 J n F 1 b 3 Q 7 L C Z x d W 9 0 O 1 N l Y 3 R p b 2 4 x L 0 N h c 2 V s b 2 F k Y n l Q b G F u Q 2 9 k Z S 9 D a G F u Z 2 V k I F R 5 c G U u e 1 N E Q S w z f S Z x d W 9 0 O y w m c X V v d D t T Z W N 0 a W 9 u M S 9 D Y X N l b G 9 h Z G J 5 U G x h b k N v Z G U v Q 2 h h b m d l Z C B U e X B l L n t Q c m 9 n c m F t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Y X N l b G 9 h Z G J 5 U G x h b k N v Z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z Z W x v Y W R i e V B s Y W 5 D b 2 R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t c G 9 u Z W 5 0 M V N 1 b W 1 h c n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g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I 0 V D E 4 O j E 1 O j U 1 L j g 4 N T E 1 N j N a I i A v P j x F b n R y e S B U e X B l P S J G a W x s Q 2 9 s d W 1 u V H l w Z X M i I F Z h b H V l P S J z Q X d Z R 0 J R P T 0 i I C 8 + P E V u d H J 5 I F R 5 c G U 9 I k Z p b G x D b 2 x 1 b W 5 O Y W 1 l c y I g V m F s d W U 9 I n N b J n F 1 b 3 Q 7 T l B J J n F 1 b 3 Q 7 L C Z x d W 9 0 O 1 B y b 3 Z p Z G V y J n F 1 b 3 Q 7 L C Z x d W 9 0 O 1 N E Q S Z x d W 9 0 O y w m c X V v d D t M Y X l l c i A x I F R v d G F s I G F m d G V y I G Z l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2 1 w b 2 5 l b n Q x U 3 V t b W F y e S 9 D a G F u Z 2 V k I F R 5 c G U u e 0 5 Q S S w w f S Z x d W 9 0 O y w m c X V v d D t T Z W N 0 a W 9 u M S 9 D b 2 1 w b 2 5 l b n Q x U 3 V t b W F y e S 9 D a G F u Z 2 V k I F R 5 c G U u e 1 B y b 3 Z p Z G V y L D F 9 J n F 1 b 3 Q 7 L C Z x d W 9 0 O 1 N l Y 3 R p b 2 4 x L 0 N v b X B v b m V u d D F T d W 1 t Y X J 5 L 0 N o Y W 5 n Z W Q g V H l w Z S 5 7 U 0 R B L D J 9 J n F 1 b 3 Q 7 L C Z x d W 9 0 O 1 N l Y 3 R p b 2 4 x L 0 N v b X B v b m V u d D F T d W 1 t Y X J 5 L 0 N o Y W 5 n Z W Q g V H l w Z S 5 7 T G F 5 Z X I g M S B U b 3 R h b C B h Z n R l c i B m Z W V z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N v b X B v b m V u d D F T d W 1 t Y X J 5 L 0 N o Y W 5 n Z W Q g V H l w Z S 5 7 T l B J L D B 9 J n F 1 b 3 Q 7 L C Z x d W 9 0 O 1 N l Y 3 R p b 2 4 x L 0 N v b X B v b m V u d D F T d W 1 t Y X J 5 L 0 N o Y W 5 n Z W Q g V H l w Z S 5 7 U H J v d m l k Z X I s M X 0 m c X V v d D s s J n F 1 b 3 Q 7 U 2 V j d G l v b j E v Q 2 9 t c G 9 u Z W 5 0 M V N 1 b W 1 h c n k v Q 2 h h b m d l Z C B U e X B l L n t T R E E s M n 0 m c X V v d D s s J n F 1 b 3 Q 7 U 2 V j d G l v b j E v Q 2 9 t c G 9 u Z W 5 0 M V N 1 b W 1 h c n k v Q 2 h h b m d l Z C B U e X B l L n t M Y X l l c i A x I F R v d G F s I G F m d G V y I G Z l Z X M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b X B v b m V u d D F T d W 1 t Y X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X B v b m V u d D F T d W 1 t Y X J 5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J T I w U k F Q U F M l M j B Q c m 9 2 a W R l c n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M x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y N F Q x O D o 0 N j o 0 M C 4 y N T E w M z A 5 W i I g L z 4 8 R W 5 0 c n k g V H l w Z T 0 i R m l s b E N v b H V t b l R 5 c G V z I i B W Y W x 1 Z T 0 i c 0 F 3 W U d C U U F G Q m d Z R y I g L z 4 8 R W 5 0 c n k g V H l w Z T 0 i R m l s b E N v b H V t b k 5 h b W V z I i B W Y W x 1 Z T 0 i c 1 s m c X V v d D t O U E k m c X V v d D s s J n F 1 b 3 Q 7 U H J v d m l k Z X I m c X V v d D s s J n F 1 b 3 Q 7 U 0 R B J n F 1 b 3 Q 7 L C Z x d W 9 0 O 0 x h e W V y I D E g V G 9 0 Y W w g Y W Z 0 Z X I g Z m V l c y Z x d W 9 0 O y w m c X V v d D t D Y X N l b G 9 h Z G J 5 U G x h b k N v Z G U u U G x h b i B D b 2 R l J n F 1 b 3 Q 7 L C Z x d W 9 0 O 0 N h c 2 V s b 2 F k Y n l Q b G F u Q 2 9 k Z S 5 D Y X N l b G 9 h Z C Z x d W 9 0 O y w m c X V v d D t D Y X N l b G 9 h Z G J 5 U G x h b k N v Z G U u T U N P J n F 1 b 3 Q 7 L C Z x d W 9 0 O 0 N h c 2 V s b 2 F k Y n l Q b G F u Q 2 9 k Z S 5 T R E E m c X V v d D s s J n F 1 b 3 Q 7 Q 2 F z Z W x v Y W R i e V B s Y W 5 D b 2 R l L l B y b 2 d y Y W 0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I s J n F 1 b 3 Q 7 b 3 R o Z X J L Z X l D b 2 x 1 b W 5 J Z G V u d G l 0 e S Z x d W 9 0 O z o m c X V v d D t T Z W N 0 a W 9 u M S 9 D Y X N l b G 9 h Z G J 5 U G x h b k N v Z G U v Q 2 h h b m d l Z C B U e X B l L n t T R E E s M 3 0 m c X V v d D s s J n F 1 b 3 Q 7 S 2 V 5 Q 2 9 s d W 1 u Q 2 9 1 b n Q m c X V v d D s 6 M X 1 d L C Z x d W 9 0 O 2 N v b H V t b k l k Z W 5 0 a X R p Z X M m c X V v d D s 6 W y Z x d W 9 0 O 1 N l Y 3 R p b 2 4 x L 0 N v b X B v b m V u d D F T d W 1 t Y X J 5 L 0 N o Y W 5 n Z W Q g V H l w Z S 5 7 T l B J L D B 9 J n F 1 b 3 Q 7 L C Z x d W 9 0 O 1 N l Y 3 R p b 2 4 x L 0 N v b X B v b m V u d D F T d W 1 t Y X J 5 L 0 N o Y W 5 n Z W Q g V H l w Z S 5 7 U H J v d m l k Z X I s M X 0 m c X V v d D s s J n F 1 b 3 Q 7 U 2 V j d G l v b j E v Q 2 9 t c G 9 u Z W 5 0 M V N 1 b W 1 h c n k v Q 2 h h b m d l Z C B U e X B l L n t T R E E s M n 0 m c X V v d D s s J n F 1 b 3 Q 7 U 2 V j d G l v b j E v Q 2 9 t c G 9 u Z W 5 0 M V N 1 b W 1 h c n k v Q 2 h h b m d l Z C B U e X B l L n t M Y X l l c i A x I F R v d G F s I G F m d G V y I G Z l Z X M s M 3 0 m c X V v d D s s J n F 1 b 3 Q 7 U 2 V j d G l v b j E v Q 2 F z Z W x v Y W R i e V B s Y W 5 D b 2 R l L 0 N o Y W 5 n Z W Q g V H l w Z S 5 7 U G x h b i B D b 2 R l L D B 9 J n F 1 b 3 Q 7 L C Z x d W 9 0 O 1 N l Y 3 R p b 2 4 x L 0 N h c 2 V s b 2 F k Y n l Q b G F u Q 2 9 k Z S 9 D a G F u Z 2 V k I F R 5 c G U u e 0 N h c 2 V s b 2 F k L D F 9 J n F 1 b 3 Q 7 L C Z x d W 9 0 O 1 N l Y 3 R p b 2 4 x L 0 N h c 2 V s b 2 F k Y n l Q b G F u Q 2 9 k Z S 9 D a G F u Z 2 V k I F R 5 c G U u e 0 1 D T y w y f S Z x d W 9 0 O y w m c X V v d D t T Z W N 0 a W 9 u M S 9 D Y X N l b G 9 h Z G J 5 U G x h b k N v Z G U v Q 2 h h b m d l Z C B U e X B l L n t T R E E s M 3 0 m c X V v d D s s J n F 1 b 3 Q 7 U 2 V j d G l v b j E v Q 2 F z Z W x v Y W R i e V B s Y W 5 D b 2 R l L 0 N o Y W 5 n Z W Q g V H l w Z S 5 7 U H J v Z 3 J h b S w 0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D b 2 1 w b 2 5 l b n Q x U 3 V t b W F y e S 9 D a G F u Z 2 V k I F R 5 c G U u e 0 5 Q S S w w f S Z x d W 9 0 O y w m c X V v d D t T Z W N 0 a W 9 u M S 9 D b 2 1 w b 2 5 l b n Q x U 3 V t b W F y e S 9 D a G F u Z 2 V k I F R 5 c G U u e 1 B y b 3 Z p Z G V y L D F 9 J n F 1 b 3 Q 7 L C Z x d W 9 0 O 1 N l Y 3 R p b 2 4 x L 0 N v b X B v b m V u d D F T d W 1 t Y X J 5 L 0 N o Y W 5 n Z W Q g V H l w Z S 5 7 U 0 R B L D J 9 J n F 1 b 3 Q 7 L C Z x d W 9 0 O 1 N l Y 3 R p b 2 4 x L 0 N v b X B v b m V u d D F T d W 1 t Y X J 5 L 0 N o Y W 5 n Z W Q g V H l w Z S 5 7 T G F 5 Z X I g M S B U b 3 R h b C B h Z n R l c i B m Z W V z L D N 9 J n F 1 b 3 Q 7 L C Z x d W 9 0 O 1 N l Y 3 R p b 2 4 x L 0 N h c 2 V s b 2 F k Y n l Q b G F u Q 2 9 k Z S 9 D a G F u Z 2 V k I F R 5 c G U u e 1 B s Y W 4 g Q 2 9 k Z S w w f S Z x d W 9 0 O y w m c X V v d D t T Z W N 0 a W 9 u M S 9 D Y X N l b G 9 h Z G J 5 U G x h b k N v Z G U v Q 2 h h b m d l Z C B U e X B l L n t D Y X N l b G 9 h Z C w x f S Z x d W 9 0 O y w m c X V v d D t T Z W N 0 a W 9 u M S 9 D Y X N l b G 9 h Z G J 5 U G x h b k N v Z G U v Q 2 h h b m d l Z C B U e X B l L n t N Q 0 8 s M n 0 m c X V v d D s s J n F 1 b 3 Q 7 U 2 V j d G l v b j E v Q 2 F z Z W x v Y W R i e V B s Y W 5 D b 2 R l L 0 N o Y W 5 n Z W Q g V H l w Z S 5 7 U 0 R B L D N 9 J n F 1 b 3 Q 7 L C Z x d W 9 0 O 1 N l Y 3 R p b 2 4 x L 0 N h c 2 V s b 2 F k Y n l Q b G F u Q 2 9 k Z S 9 D a G F u Z 2 V k I F R 5 c G U u e 1 B y b 2 d y Y W 0 s N H 0 m c X V v d D t d L C Z x d W 9 0 O 1 J l b G F 0 a W 9 u c 2 h p c E l u Z m 8 m c X V v d D s 6 W 3 s m c X V v d D t r Z X l D b 2 x 1 b W 5 D b 3 V u d C Z x d W 9 0 O z o x L C Z x d W 9 0 O 2 t l e U N v b H V t b i Z x d W 9 0 O z o y L C Z x d W 9 0 O 2 9 0 a G V y S 2 V 5 Q 2 9 s d W 1 u S W R l b n R p d H k m c X V v d D s 6 J n F 1 b 3 Q 7 U 2 V j d G l v b j E v Q 2 F z Z W x v Y W R i e V B s Y W 5 D b 2 R l L 0 N o Y W 5 n Z W Q g V H l w Z S 5 7 U 0 R B L D N 9 J n F 1 b 3 Q 7 L C Z x d W 9 0 O 0 t l e U N v b H V t b k N v d W 5 0 J n F 1 b 3 Q 7 O j F 9 X X 0 i I C 8 + P C 9 T d G F i b G V F b n R y a W V z P j w v S X R l b T 4 8 S X R l b T 4 8 S X R l b U x v Y 2 F 0 a W 9 u P j x J d G V t V H l w Z T 5 G b 3 J t d W x h P C 9 J d G V t V H l w Z T 4 8 S X R l b V B h d G g + U 2 V j d G l v b j E v Q W x s J T I w U k F Q U F M l M j B Q c m 9 2 a W R l c n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J T I w U k F Q U F M l M j B Q c m 9 2 a W R l c n M v R X h w Y W 5 k Z W Q l M j B D Y X N l b G 9 h Z G J 5 U G x h b k N v Z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8 H O 2 u X C s 0 6 W f r c J I J 6 Q C g A A A A A C A A A A A A A D Z g A A w A A A A B A A A A D t P u i 6 5 3 0 x u c I + K H J O Y f X O A A A A A A S A A A C g A A A A E A A A A D k F F G S E y T K L 1 I g N Y 8 + z q k d Q A A A A 0 e y Q c i E 3 1 s 2 8 N c a R N d l o r X H L G 1 d n 7 X c h h y p u I 3 h w T m Q 5 J 7 Q X 4 y c t o 0 n P w G q M S q H C 7 N H h l s N + 7 o M c P n W f H / 6 A Q W B o k + T K 1 v H Z 0 w o 2 l b F 6 P 6 g U A A A A F 9 x a C Q u 5 k r w o s n z M h u j H a I 9 2 a w M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d3b7a5-8da5-4615-950f-0681d7046a28">
      <UserInfo>
        <DisplayName>Vacek,Jeremy (HHSC)</DisplayName>
        <AccountId>4498</AccountId>
        <AccountType/>
      </UserInfo>
    </SharedWithUsers>
    <Project_x0020_ID xmlns="f366c82d-602b-473b-b347-900e046777c0" xsi:nil="true"/>
    <_dlc_DocId xmlns="92d3b7a5-8da5-4615-950f-0681d7046a28">Y2PHC7Y2YW5Y-101495679-26756</_dlc_DocId>
    <_dlc_DocIdUrl xmlns="92d3b7a5-8da5-4615-950f-0681d7046a28">
      <Url>https://txhhs.sharepoint.com/sites/pf/hs/_layouts/15/DocIdRedir.aspx?ID=Y2PHC7Y2YW5Y-101495679-26756</Url>
      <Description>Y2PHC7Y2YW5Y-101495679-26756</Description>
    </_dlc_DocIdUrl>
    <lcf76f155ced4ddcb4097134ff3c332f xmlns="f366c82d-602b-473b-b347-900e046777c0">
      <Terms xmlns="http://schemas.microsoft.com/office/infopath/2007/PartnerControls"/>
    </lcf76f155ced4ddcb4097134ff3c332f>
    <TaxCatchAll xmlns="d853a810-d2a2-4c28-9ad9-9100c9a22e04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E850AA233B2843A720BA9C6BA048A8" ma:contentTypeVersion="23" ma:contentTypeDescription="Create a new document." ma:contentTypeScope="" ma:versionID="94795ee6ce4d698db26acf48898208dd">
  <xsd:schema xmlns:xsd="http://www.w3.org/2001/XMLSchema" xmlns:xs="http://www.w3.org/2001/XMLSchema" xmlns:p="http://schemas.microsoft.com/office/2006/metadata/properties" xmlns:ns2="92d3b7a5-8da5-4615-950f-0681d7046a28" xmlns:ns3="f366c82d-602b-473b-b347-900e046777c0" xmlns:ns4="d853a810-d2a2-4c28-9ad9-9100c9a22e04" targetNamespace="http://schemas.microsoft.com/office/2006/metadata/properties" ma:root="true" ma:fieldsID="f416201679758b6474531a3fb99e5a1c" ns2:_="" ns3:_="" ns4:_="">
    <xsd:import namespace="92d3b7a5-8da5-4615-950f-0681d7046a28"/>
    <xsd:import namespace="f366c82d-602b-473b-b347-900e046777c0"/>
    <xsd:import namespace="d853a810-d2a2-4c28-9ad9-9100c9a22e0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_x0020_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66c82d-602b-473b-b347-900e046777c0" elementFormDefault="qualified">
    <xsd:import namespace="http://schemas.microsoft.com/office/2006/documentManagement/types"/>
    <xsd:import namespace="http://schemas.microsoft.com/office/infopath/2007/PartnerControls"/>
    <xsd:element name="Project_x0020_ID" ma:index="7" nillable="true" ma:displayName="Project ID" ma:indexed="true" ma:internalName="Project_x0020_ID" ma:readOnly="false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c590b57-b2b8-4f92-a7a2-a2c14f8ff4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a810-d2a2-4c28-9ad9-9100c9a22e04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9fa8aef-99b7-4a50-8e86-c4659143bb48}" ma:internalName="TaxCatchAll" ma:showField="CatchAllData" ma:web="92d3b7a5-8da5-4615-950f-0681d7046a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BDF5FFA6-5F2B-4E65-B762-E9C306DF3949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D5BFF835-174D-4ECD-AE61-330D59ED1E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44CF75-61A7-48D3-8E08-ADC1B3D4F790}">
  <ds:schemaRefs>
    <ds:schemaRef ds:uri="http://purl.org/dc/terms/"/>
    <ds:schemaRef ds:uri="http://schemas.microsoft.com/office/2006/documentManagement/types"/>
    <ds:schemaRef ds:uri="f366c82d-602b-473b-b347-900e046777c0"/>
    <ds:schemaRef ds:uri="http://schemas.microsoft.com/office/2006/metadata/properties"/>
    <ds:schemaRef ds:uri="92d3b7a5-8da5-4615-950f-0681d7046a28"/>
    <ds:schemaRef ds:uri="http://purl.org/dc/elements/1.1/"/>
    <ds:schemaRef ds:uri="d853a810-d2a2-4c28-9ad9-9100c9a22e04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062C36C-0B15-4C67-86BF-1F83937584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f366c82d-602b-473b-b347-900e046777c0"/>
    <ds:schemaRef ds:uri="d853a810-d2a2-4c28-9ad9-9100c9a22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6700008-4CBE-4A12-B88F-5F638AF65AB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Assumptions</vt:lpstr>
      <vt:lpstr>Recon Scorecard by NPI</vt:lpstr>
      <vt:lpstr>MCO NPI Pivot</vt:lpstr>
      <vt:lpstr>Recon Scorecard by NPI PlanCd</vt:lpstr>
      <vt:lpstr>Comp2</vt:lpstr>
      <vt:lpstr>Final_Comp1_FS</vt:lpstr>
      <vt:lpstr>Final_Comp1_HB</vt:lpstr>
      <vt:lpstr>FS_Units_Eligible</vt:lpstr>
      <vt:lpstr>HB_Units_Eligible</vt:lpstr>
      <vt:lpstr>Int_Comp1_FS</vt:lpstr>
      <vt:lpstr>Int_Comp1_HB</vt:lpstr>
      <vt:lpstr>Assumptions!Print_Area</vt:lpstr>
      <vt:lpstr>'MCO NPI Pivot'!Print_Area</vt:lpstr>
      <vt:lpstr>'Recon Scorecard by NPI'!Print_Area</vt:lpstr>
      <vt:lpstr>'Recon Scorecard by NPI PlanCd'!Print_Area</vt:lpstr>
      <vt:lpstr>'MCO NPI Pivot'!Print_Titles</vt:lpstr>
      <vt:lpstr>'Recon Scorecard by NPI'!Print_Titles</vt:lpstr>
      <vt:lpstr>'Recon Scorecard by NPI PlanCd'!Print_Titles</vt:lpstr>
      <vt:lpstr>SFY</vt:lpstr>
      <vt:lpstr>Units_FS</vt:lpstr>
      <vt:lpstr>Units_HB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Erica Mitchell</dc:creator>
  <cp:lastModifiedBy>Machado,Henry (HHSC)</cp:lastModifiedBy>
  <cp:lastPrinted>2023-02-07T14:38:20Z</cp:lastPrinted>
  <dcterms:created xsi:type="dcterms:W3CDTF">2020-10-27T13:50:47Z</dcterms:created>
  <dcterms:modified xsi:type="dcterms:W3CDTF">2024-03-20T20:24:11Z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0x010100D5E850AA233B2843A720BA9C6BA048A8</vt:lpwstr>
  </property>
  <property fmtid="{D5CDD505-2E9C-101B-9397-08002B2CF9AE}" pid="3" name="_dlc_DocIdItemGuid">
    <vt:lpwstr>4e0f63fc-3386-4e94-9f6c-774d24c30fa8</vt:lpwstr>
  </property>
  <property fmtid="{D5CDD505-2E9C-101B-9397-08002B2CF9AE}" pid="4" name="MediaServiceImageTags">
    <vt:lpwstr/>
  </property>
  <property fmtid="{D5CDD505-2E9C-101B-9397-08002B2CF9AE}" pid="5" name="_ExtendedDescription">
    <vt:lpwstr/>
  </property>
</Properties>
</file>